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50" windowHeight="9855" tabRatio="728" activeTab="9"/>
  </bookViews>
  <sheets>
    <sheet name="TDC" sheetId="26" r:id="rId1"/>
    <sheet name="AccèsLogis Montréal" sheetId="18" state="hidden" r:id="rId2"/>
    <sheet name="AccesLogis QUÉBEC" sheetId="16" state="hidden" r:id="rId3"/>
    <sheet name="EL-EM" sheetId="19" state="hidden" r:id="rId4"/>
    <sheet name="PAH 15-17" sheetId="15" state="hidden" r:id="rId5"/>
    <sheet name="PAH" sheetId="12" state="hidden" r:id="rId6"/>
    <sheet name="Opération 15 000" sheetId="11" state="hidden" r:id="rId7"/>
    <sheet name="Solidarité 5 000" sheetId="5" state="hidden" r:id="rId8"/>
    <sheet name="Nom arrondissements uniform" sheetId="22" r:id="rId9"/>
    <sheet name="AccèsLogis_all" sheetId="28" r:id="rId10"/>
    <sheet name="Engagement" sheetId="27" r:id="rId11"/>
  </sheets>
  <externalReferences>
    <externalReference r:id="rId12"/>
    <externalReference r:id="rId13"/>
    <externalReference r:id="rId14"/>
    <externalReference r:id="rId15"/>
  </externalReferences>
  <definedNames>
    <definedName name="_xlnm._FilterDatabase" localSheetId="1" hidden="1">'AccèsLogis Montréal'!$B$18:$L$35</definedName>
    <definedName name="_xlnm._FilterDatabase" localSheetId="2" hidden="1">'AccesLogis QUÉBEC'!$A$11:$M$23</definedName>
    <definedName name="_xlnm._FilterDatabase" localSheetId="9" hidden="1">AccèsLogis_all!$A$2:$N$110</definedName>
    <definedName name="_xlnm._FilterDatabase" localSheetId="3" hidden="1">'EL-EM'!#REF!</definedName>
    <definedName name="_xlnm._FilterDatabase" localSheetId="6" hidden="1">'Opération 15 000'!$A$3:$S$112</definedName>
    <definedName name="_xlnm._FilterDatabase" localSheetId="5" hidden="1">PAH!$A$1:$L$86</definedName>
    <definedName name="_xlnm._FilterDatabase" localSheetId="4" hidden="1">'PAH 15-17'!#REF!</definedName>
    <definedName name="_xlnm._FilterDatabase" localSheetId="7" hidden="1">'Solidarité 5 000'!$B$2:$H$124</definedName>
    <definedName name="Arrondissements" localSheetId="9">'Nom arrondissements uniform'!$G$2:$G$37</definedName>
    <definedName name="Arrondissements">'Nom arrondissements uniform'!$G$2:$G$37</definedName>
    <definedName name="État" localSheetId="9">'Nom arrondissements uniform'!$H$2:$H$7</definedName>
    <definedName name="État">'Nom arrondissements uniform'!$H$2:$H$7</definedName>
    <definedName name="_xlnm.Print_Titles" localSheetId="1">'AccèsLogis Montréal'!$2:$3</definedName>
    <definedName name="_xlnm.Print_Titles" localSheetId="2">'AccesLogis QUÉBEC'!$2:$3</definedName>
    <definedName name="_xlnm.Print_Titles" localSheetId="9">AccèsLogis_all!$2:$2</definedName>
    <definedName name="_xlnm.Print_Titles" localSheetId="3">'EL-EM'!$2:$3</definedName>
    <definedName name="_xlnm.Print_Area" localSheetId="1">'AccèsLogis Montréal'!$C$1:$M$81</definedName>
    <definedName name="_xlnm.Print_Area" localSheetId="2">'AccesLogis QUÉBEC'!$B$2:$L$83</definedName>
    <definedName name="_xlnm.Print_Area" localSheetId="9">AccèsLogis_all!$A$2:$Z$110</definedName>
    <definedName name="_xlnm.Print_Area" localSheetId="3">'EL-EM'!$B$2:$L$48</definedName>
    <definedName name="_xlnm.Print_Area" localSheetId="6">'Opération 15 000'!$C$2:$K$129</definedName>
    <definedName name="_xlnm.Print_Area" localSheetId="5">PAH!$B$1:$I$88</definedName>
    <definedName name="_xlnm.Print_Area" localSheetId="4">'PAH 15-17'!$B$1:$J$56</definedName>
    <definedName name="_xlnm.Print_Area" localSheetId="7">'Solidarité 5 000'!$A$1:$G$129</definedName>
  </definedNames>
  <calcPr calcId="162913" iterate="1"/>
  <pivotCaches>
    <pivotCache cacheId="0" r:id="rId16"/>
  </pivotCaches>
  <fileRecoveryPr repairLoad="1"/>
</workbook>
</file>

<file path=xl/calcChain.xml><?xml version="1.0" encoding="utf-8"?>
<calcChain xmlns="http://schemas.openxmlformats.org/spreadsheetml/2006/main">
  <c r="E1" i="28" l="1"/>
  <c r="H1" i="28"/>
  <c r="S3" i="28"/>
  <c r="S4" i="28"/>
  <c r="S5" i="28"/>
  <c r="P6" i="28"/>
  <c r="S6" i="28" s="1"/>
  <c r="P7" i="28"/>
  <c r="S7" i="28" s="1"/>
  <c r="S8" i="28"/>
  <c r="S9" i="28"/>
  <c r="S10" i="28"/>
  <c r="S11" i="28"/>
  <c r="S12" i="28"/>
  <c r="S13" i="28"/>
  <c r="P14" i="28"/>
  <c r="S14" i="28" s="1"/>
  <c r="S15" i="28"/>
  <c r="S16" i="28"/>
  <c r="S17" i="28"/>
  <c r="S18" i="28"/>
  <c r="S19" i="28"/>
  <c r="P20" i="28"/>
  <c r="S20" i="28" s="1"/>
  <c r="P21" i="28"/>
  <c r="S21" i="28" s="1"/>
  <c r="S22" i="28"/>
  <c r="S23" i="28"/>
  <c r="P24" i="28"/>
  <c r="S24" i="28" s="1"/>
  <c r="S25" i="28"/>
  <c r="S26" i="28"/>
  <c r="S27" i="28"/>
  <c r="S28" i="28"/>
  <c r="S29" i="28"/>
  <c r="P30" i="28"/>
  <c r="S30" i="28" s="1"/>
  <c r="S31" i="28"/>
  <c r="S32" i="28"/>
  <c r="P33" i="28"/>
  <c r="S33" i="28" s="1"/>
  <c r="S34" i="28"/>
  <c r="S35" i="28"/>
  <c r="S36" i="28"/>
  <c r="S37" i="28"/>
  <c r="S38" i="28"/>
  <c r="P39" i="28"/>
  <c r="S39" i="28" s="1"/>
  <c r="P40" i="28"/>
  <c r="S40" i="28" s="1"/>
  <c r="S41" i="28"/>
  <c r="S42" i="28"/>
  <c r="S43" i="28"/>
  <c r="S44" i="28"/>
  <c r="S45" i="28"/>
  <c r="S46" i="28"/>
  <c r="S47" i="28"/>
  <c r="S48" i="28"/>
  <c r="P49" i="28"/>
  <c r="S49" i="28" s="1"/>
  <c r="S50" i="28"/>
  <c r="S51" i="28"/>
  <c r="S52" i="28"/>
  <c r="P53" i="28"/>
  <c r="S53" i="28" s="1"/>
  <c r="S54" i="28"/>
  <c r="P55" i="28"/>
  <c r="S55" i="28" s="1"/>
  <c r="P56" i="28"/>
  <c r="S56" i="28" s="1"/>
  <c r="S57" i="28"/>
  <c r="P58" i="28"/>
  <c r="S58" i="28" s="1"/>
  <c r="S59" i="28"/>
  <c r="P60" i="28"/>
  <c r="S60" i="28" s="1"/>
  <c r="P61" i="28"/>
  <c r="S61" i="28" s="1"/>
  <c r="P62" i="28"/>
  <c r="S62" i="28" s="1"/>
  <c r="S63" i="28"/>
  <c r="S64" i="28"/>
  <c r="S65" i="28"/>
  <c r="S66" i="28"/>
  <c r="S67" i="28"/>
  <c r="P68" i="28"/>
  <c r="S68" i="28" s="1"/>
  <c r="P69" i="28"/>
  <c r="S69" i="28" s="1"/>
  <c r="S70" i="28"/>
  <c r="S71" i="28"/>
  <c r="S72" i="28"/>
  <c r="S73" i="28"/>
  <c r="S74" i="28"/>
  <c r="S75" i="28"/>
  <c r="S76" i="28"/>
  <c r="P77" i="28"/>
  <c r="S77" i="28"/>
  <c r="S78" i="28"/>
  <c r="S79" i="28"/>
  <c r="S80" i="28"/>
  <c r="S81" i="28"/>
  <c r="S82" i="28"/>
  <c r="S83" i="28"/>
  <c r="S84" i="28"/>
  <c r="S85" i="28"/>
  <c r="S86" i="28"/>
  <c r="S87" i="28"/>
  <c r="S88" i="28"/>
  <c r="S89" i="28"/>
  <c r="S90" i="28"/>
  <c r="S91" i="28"/>
  <c r="S92" i="28"/>
  <c r="S93" i="28"/>
  <c r="S94" i="28"/>
  <c r="S95" i="28"/>
  <c r="S96" i="28"/>
  <c r="S97" i="28"/>
  <c r="S98" i="28"/>
  <c r="S99" i="28"/>
  <c r="S100" i="28"/>
  <c r="S101" i="28"/>
  <c r="S102" i="28"/>
  <c r="S103" i="28"/>
  <c r="S104" i="28"/>
  <c r="S105" i="28"/>
  <c r="S106" i="28"/>
  <c r="S107" i="28"/>
  <c r="S108" i="28"/>
  <c r="S109" i="28"/>
  <c r="S110" i="28"/>
  <c r="M114" i="28"/>
  <c r="G36" i="18" l="1"/>
  <c r="R67" i="16" l="1"/>
  <c r="S67" i="16"/>
  <c r="P67" i="16"/>
  <c r="R43" i="16"/>
  <c r="S43" i="16"/>
  <c r="P43" i="16"/>
  <c r="R26" i="16"/>
  <c r="S26" i="16"/>
  <c r="P26" i="16"/>
  <c r="Q9" i="16"/>
  <c r="R9" i="16"/>
  <c r="S9" i="16"/>
  <c r="P9" i="16"/>
  <c r="O60" i="16"/>
  <c r="T60" i="16"/>
  <c r="AD36" i="18"/>
  <c r="AE36" i="18"/>
  <c r="AB36" i="18"/>
  <c r="AD27" i="18"/>
  <c r="AE27" i="18"/>
  <c r="AB27" i="18"/>
  <c r="AD15" i="18"/>
  <c r="AM10" i="18" s="1"/>
  <c r="AE15" i="18"/>
  <c r="AN10" i="18" s="1"/>
  <c r="AB15" i="18"/>
  <c r="AI10" i="18" s="1"/>
  <c r="F67" i="16"/>
  <c r="C9" i="16"/>
  <c r="F9" i="16"/>
  <c r="C26" i="16"/>
  <c r="F26" i="16"/>
  <c r="C43" i="16"/>
  <c r="F43" i="16"/>
  <c r="C67" i="16"/>
  <c r="C69" i="16" s="1"/>
  <c r="AA24" i="18"/>
  <c r="AF24" i="18"/>
  <c r="AA20" i="18"/>
  <c r="AF20" i="18"/>
  <c r="G15" i="18"/>
  <c r="F69" i="16" l="1"/>
  <c r="G27" i="18" l="1"/>
  <c r="T5" i="16"/>
  <c r="T28" i="16"/>
  <c r="Q54" i="16" l="1"/>
  <c r="T54" i="16" s="1"/>
  <c r="O46" i="16"/>
  <c r="O55" i="16"/>
  <c r="O49" i="16"/>
  <c r="Q46" i="16"/>
  <c r="Q55" i="16"/>
  <c r="T55" i="16" s="1"/>
  <c r="Q49" i="16"/>
  <c r="T49" i="16" s="1"/>
  <c r="T48" i="16"/>
  <c r="O48" i="16"/>
  <c r="O45" i="16"/>
  <c r="T45" i="16"/>
  <c r="O54" i="16"/>
  <c r="T65" i="16"/>
  <c r="O65" i="16"/>
  <c r="T46" i="16" l="1"/>
  <c r="AF9" i="18"/>
  <c r="AN12" i="18"/>
  <c r="AM12" i="18"/>
  <c r="AI12" i="18"/>
  <c r="AN11" i="18"/>
  <c r="AM11" i="18"/>
  <c r="AI11" i="18"/>
  <c r="O50" i="16"/>
  <c r="O51" i="16"/>
  <c r="O52" i="16"/>
  <c r="O53" i="16"/>
  <c r="O57" i="16"/>
  <c r="O56" i="16"/>
  <c r="O59" i="16"/>
  <c r="O58" i="16"/>
  <c r="O61" i="16"/>
  <c r="O62" i="16"/>
  <c r="O64" i="16"/>
  <c r="O63" i="16"/>
  <c r="AI14" i="18" l="1"/>
  <c r="AM14" i="18"/>
  <c r="AN14" i="18"/>
  <c r="AL9" i="18"/>
  <c r="AO9" i="18"/>
  <c r="AP9" i="18"/>
  <c r="AJ9" i="18"/>
  <c r="AO10" i="18"/>
  <c r="AP10" i="18"/>
  <c r="AJ10" i="18"/>
  <c r="AO11" i="18"/>
  <c r="AP11" i="18"/>
  <c r="AJ11" i="18"/>
  <c r="AO12" i="18"/>
  <c r="AP12" i="18"/>
  <c r="AJ12" i="18"/>
  <c r="AJ14" i="18" l="1"/>
  <c r="AP14" i="18"/>
  <c r="AO14" i="18"/>
  <c r="T50" i="16"/>
  <c r="T51" i="16"/>
  <c r="T52" i="16"/>
  <c r="T53" i="16"/>
  <c r="T57" i="16"/>
  <c r="T56" i="16"/>
  <c r="T59" i="16"/>
  <c r="T58" i="16"/>
  <c r="T61" i="16"/>
  <c r="T62" i="16"/>
  <c r="T64" i="16"/>
  <c r="D27" i="18"/>
  <c r="T18" i="16" l="1"/>
  <c r="O18" i="16"/>
  <c r="Q63" i="16" l="1"/>
  <c r="Q47" i="16"/>
  <c r="Q67" i="16" s="1"/>
  <c r="Q41" i="16"/>
  <c r="Q39" i="16"/>
  <c r="Q21" i="16"/>
  <c r="Q38" i="16"/>
  <c r="Q36" i="16"/>
  <c r="Q32" i="16"/>
  <c r="Q43" i="16" s="1"/>
  <c r="Q20" i="16"/>
  <c r="Q14" i="16"/>
  <c r="Q11" i="16"/>
  <c r="T6" i="16"/>
  <c r="T9" i="16" s="1"/>
  <c r="T7" i="16"/>
  <c r="T12" i="16"/>
  <c r="T13" i="16"/>
  <c r="T15" i="16"/>
  <c r="T16" i="16"/>
  <c r="T17" i="16"/>
  <c r="T22" i="16"/>
  <c r="T23" i="16"/>
  <c r="T8" i="16"/>
  <c r="T29" i="16"/>
  <c r="T30" i="16"/>
  <c r="T31" i="16"/>
  <c r="T33" i="16"/>
  <c r="T34" i="16"/>
  <c r="T19" i="16"/>
  <c r="T35" i="16"/>
  <c r="T37" i="16"/>
  <c r="T40" i="16"/>
  <c r="T24" i="16"/>
  <c r="T25" i="16"/>
  <c r="AC34" i="18"/>
  <c r="AF34" i="18" s="1"/>
  <c r="AC31" i="18"/>
  <c r="AF31" i="18" s="1"/>
  <c r="AC30" i="18"/>
  <c r="AC13" i="18"/>
  <c r="AF13" i="18" s="1"/>
  <c r="AC12" i="18"/>
  <c r="AC22" i="18"/>
  <c r="AF21" i="18"/>
  <c r="AF10" i="18"/>
  <c r="AF11" i="18"/>
  <c r="AF17" i="18"/>
  <c r="AF19" i="18"/>
  <c r="AF23" i="18"/>
  <c r="AF14" i="18"/>
  <c r="AF25" i="18"/>
  <c r="AF29" i="18"/>
  <c r="AF18" i="18"/>
  <c r="AF32" i="18"/>
  <c r="AF33" i="18"/>
  <c r="AF26" i="18"/>
  <c r="AF35" i="18"/>
  <c r="O6" i="16"/>
  <c r="O7" i="16"/>
  <c r="O11" i="16"/>
  <c r="O12" i="16"/>
  <c r="O13" i="16"/>
  <c r="O14" i="16"/>
  <c r="O15" i="16"/>
  <c r="O16" i="16"/>
  <c r="O17" i="16"/>
  <c r="O22" i="16"/>
  <c r="O20" i="16"/>
  <c r="O23" i="16"/>
  <c r="O8" i="16"/>
  <c r="O28" i="16"/>
  <c r="O29" i="16"/>
  <c r="O30" i="16"/>
  <c r="O31" i="16"/>
  <c r="O32" i="16"/>
  <c r="O33" i="16"/>
  <c r="O34" i="16"/>
  <c r="O19" i="16"/>
  <c r="O35" i="16"/>
  <c r="O36" i="16"/>
  <c r="O37" i="16"/>
  <c r="O38" i="16"/>
  <c r="O21" i="16"/>
  <c r="O39" i="16"/>
  <c r="O40" i="16"/>
  <c r="O41" i="16"/>
  <c r="O24" i="16"/>
  <c r="O25" i="16"/>
  <c r="O42" i="16"/>
  <c r="O47" i="16"/>
  <c r="O5" i="16"/>
  <c r="AA10" i="18"/>
  <c r="AA11" i="18"/>
  <c r="AA12" i="18"/>
  <c r="AA17" i="18"/>
  <c r="AA19" i="18"/>
  <c r="AA21" i="18"/>
  <c r="AA22" i="18"/>
  <c r="AA23" i="18"/>
  <c r="AA13" i="18"/>
  <c r="AA14" i="18"/>
  <c r="AA25" i="18"/>
  <c r="AA29" i="18"/>
  <c r="AA18" i="18"/>
  <c r="AA30" i="18"/>
  <c r="AA31" i="18"/>
  <c r="AA32" i="18"/>
  <c r="AA33" i="18"/>
  <c r="AA34" i="18"/>
  <c r="AA26" i="18"/>
  <c r="AA35" i="18"/>
  <c r="AA9" i="18"/>
  <c r="T43" i="16" l="1"/>
  <c r="AC15" i="18"/>
  <c r="AK10" i="18" s="1"/>
  <c r="Q26" i="16"/>
  <c r="AL10" i="18" s="1"/>
  <c r="AC36" i="18"/>
  <c r="AK12" i="18" s="1"/>
  <c r="AC27" i="18"/>
  <c r="AK11" i="18" s="1"/>
  <c r="AK14" i="18" s="1"/>
  <c r="AF12" i="18"/>
  <c r="AF15" i="18" s="1"/>
  <c r="T36" i="16"/>
  <c r="T20" i="16"/>
  <c r="T32" i="16"/>
  <c r="AL11" i="18"/>
  <c r="T39" i="16"/>
  <c r="T11" i="16"/>
  <c r="T41" i="16"/>
  <c r="T14" i="16"/>
  <c r="T38" i="16"/>
  <c r="AL12" i="18"/>
  <c r="T21" i="16"/>
  <c r="T63" i="16"/>
  <c r="AQ9" i="18"/>
  <c r="AF22" i="18"/>
  <c r="AF27" i="18" s="1"/>
  <c r="AQ11" i="18" s="1"/>
  <c r="T47" i="16"/>
  <c r="AF30" i="18"/>
  <c r="AF36" i="18" s="1"/>
  <c r="F40" i="19"/>
  <c r="T26" i="16" l="1"/>
  <c r="AQ10" i="18" s="1"/>
  <c r="T67" i="16"/>
  <c r="AL14" i="18"/>
  <c r="AQ12" i="18"/>
  <c r="AQ14" i="18" l="1"/>
  <c r="O27" i="18"/>
  <c r="O36" i="18" s="1"/>
  <c r="P27" i="18"/>
  <c r="P36" i="18" s="1"/>
  <c r="Q27" i="18"/>
  <c r="R27" i="18"/>
  <c r="S27" i="18"/>
  <c r="T27" i="18"/>
  <c r="T36" i="18" s="1"/>
  <c r="N27" i="18"/>
  <c r="N36" i="18" s="1"/>
  <c r="N40" i="19" l="1"/>
  <c r="C40" i="19"/>
  <c r="N16" i="19"/>
  <c r="F16" i="19"/>
  <c r="C16" i="19"/>
  <c r="N4" i="19"/>
  <c r="C42" i="19" l="1"/>
  <c r="F42" i="19"/>
  <c r="N42" i="19"/>
  <c r="D7" i="18"/>
  <c r="G7" i="18"/>
  <c r="Y8" i="18"/>
  <c r="D15" i="18"/>
  <c r="Y16" i="18"/>
  <c r="Y28" i="18"/>
  <c r="D36" i="18"/>
  <c r="D38" i="18" l="1"/>
  <c r="G38" i="18"/>
  <c r="Z28" i="18"/>
  <c r="D7" i="15"/>
  <c r="K8" i="15"/>
  <c r="J8" i="15"/>
  <c r="I8" i="15"/>
  <c r="H8" i="15"/>
  <c r="G8" i="15"/>
  <c r="F8" i="15"/>
  <c r="E8" i="15"/>
  <c r="D8" i="15"/>
  <c r="K86" i="12"/>
  <c r="K85" i="12"/>
  <c r="I85" i="12"/>
  <c r="H85" i="12"/>
  <c r="G85" i="12"/>
  <c r="F85" i="12"/>
  <c r="E85" i="12"/>
  <c r="D85" i="12"/>
  <c r="C85" i="12"/>
  <c r="K84" i="12"/>
  <c r="I84" i="12"/>
  <c r="H84" i="12"/>
  <c r="G84" i="12"/>
  <c r="F84" i="12"/>
  <c r="E84" i="12"/>
  <c r="D84" i="12"/>
  <c r="C84" i="12"/>
  <c r="K83" i="12"/>
  <c r="I83" i="12"/>
  <c r="H83" i="12"/>
  <c r="G83" i="12"/>
  <c r="F83" i="12"/>
  <c r="E83" i="12"/>
  <c r="D83" i="12"/>
  <c r="C83" i="12"/>
  <c r="K82" i="12"/>
  <c r="I82" i="12"/>
  <c r="H82" i="12"/>
  <c r="G82" i="12"/>
  <c r="F82" i="12"/>
  <c r="E82" i="12"/>
  <c r="D82" i="12"/>
  <c r="C82" i="12"/>
  <c r="K81" i="12"/>
  <c r="I81" i="12"/>
  <c r="H81" i="12"/>
  <c r="G81" i="12"/>
  <c r="F81" i="12"/>
  <c r="E81" i="12"/>
  <c r="D81" i="12"/>
  <c r="C81" i="12"/>
  <c r="K80" i="12"/>
  <c r="I80" i="12"/>
  <c r="H80" i="12"/>
  <c r="G80" i="12"/>
  <c r="F80" i="12"/>
  <c r="E80" i="12"/>
  <c r="D80" i="12"/>
  <c r="C80" i="12"/>
  <c r="K79" i="12"/>
  <c r="I79" i="12"/>
  <c r="H79" i="12"/>
  <c r="G79" i="12"/>
  <c r="F79" i="12"/>
  <c r="E79" i="12"/>
  <c r="D79" i="12"/>
  <c r="C79" i="12"/>
  <c r="K78" i="12"/>
  <c r="I78" i="12"/>
  <c r="H78" i="12"/>
  <c r="G78" i="12"/>
  <c r="F78" i="12"/>
  <c r="E78" i="12"/>
  <c r="D78" i="12"/>
  <c r="C78" i="12"/>
  <c r="K77" i="12"/>
  <c r="I77" i="12"/>
  <c r="H77" i="12"/>
  <c r="G77" i="12"/>
  <c r="F77" i="12"/>
  <c r="E77" i="12"/>
  <c r="D77" i="12"/>
  <c r="C77" i="12"/>
  <c r="K76" i="12"/>
  <c r="I76" i="12"/>
  <c r="H76" i="12"/>
  <c r="G76" i="12"/>
  <c r="F76" i="12"/>
  <c r="E76" i="12"/>
  <c r="D76" i="12"/>
  <c r="C76" i="12"/>
  <c r="K75" i="12"/>
  <c r="I75" i="12"/>
  <c r="H75" i="12"/>
  <c r="G75" i="12"/>
  <c r="F75" i="12"/>
  <c r="E75" i="12"/>
  <c r="D75" i="12"/>
  <c r="C75" i="12"/>
  <c r="K74" i="12"/>
  <c r="I74" i="12"/>
  <c r="H74" i="12"/>
  <c r="G74" i="12"/>
  <c r="F74" i="12"/>
  <c r="E74" i="12"/>
  <c r="D74" i="12"/>
  <c r="C74" i="12"/>
  <c r="K73" i="12"/>
  <c r="I73" i="12"/>
  <c r="H73" i="12"/>
  <c r="G73" i="12"/>
  <c r="F73" i="12"/>
  <c r="E73" i="12"/>
  <c r="D73" i="12"/>
  <c r="C73" i="12"/>
  <c r="K72" i="12"/>
  <c r="I72" i="12"/>
  <c r="H72" i="12"/>
  <c r="G72" i="12"/>
  <c r="F72" i="12"/>
  <c r="E72" i="12"/>
  <c r="D72" i="12"/>
  <c r="C72" i="12"/>
  <c r="K71" i="12"/>
  <c r="I71" i="12"/>
  <c r="H71" i="12"/>
  <c r="G71" i="12"/>
  <c r="F71" i="12"/>
  <c r="E71" i="12"/>
  <c r="D71" i="12"/>
  <c r="C71" i="12"/>
  <c r="K70" i="12"/>
  <c r="I70" i="12"/>
  <c r="H70" i="12"/>
  <c r="G70" i="12"/>
  <c r="F70" i="12"/>
  <c r="E70" i="12"/>
  <c r="D70" i="12"/>
  <c r="C70" i="12"/>
  <c r="K69" i="12"/>
  <c r="I69" i="12"/>
  <c r="H69" i="12"/>
  <c r="G69" i="12"/>
  <c r="F69" i="12"/>
  <c r="E69" i="12"/>
  <c r="D69" i="12"/>
  <c r="C69" i="12"/>
  <c r="K68" i="12"/>
  <c r="I68" i="12"/>
  <c r="H68" i="12"/>
  <c r="G68" i="12"/>
  <c r="F68" i="12"/>
  <c r="E68" i="12"/>
  <c r="D68" i="12"/>
  <c r="C68" i="12"/>
  <c r="K67" i="12"/>
  <c r="I67" i="12"/>
  <c r="H67" i="12"/>
  <c r="G67" i="12"/>
  <c r="F67" i="12"/>
  <c r="E67" i="12"/>
  <c r="D67" i="12"/>
  <c r="C67" i="12"/>
  <c r="K66" i="12"/>
  <c r="I66" i="12"/>
  <c r="H66" i="12"/>
  <c r="G66" i="12"/>
  <c r="F66" i="12"/>
  <c r="E66" i="12"/>
  <c r="D66" i="12"/>
  <c r="C66" i="12"/>
  <c r="K65" i="12"/>
  <c r="I65" i="12"/>
  <c r="H65" i="12"/>
  <c r="G65" i="12"/>
  <c r="F65" i="12"/>
  <c r="E65" i="12"/>
  <c r="D65" i="12"/>
  <c r="C65" i="12"/>
  <c r="K64" i="12"/>
  <c r="I64" i="12"/>
  <c r="H64" i="12"/>
  <c r="G64" i="12"/>
  <c r="F64" i="12"/>
  <c r="E64" i="12"/>
  <c r="D64" i="12"/>
  <c r="C64" i="12"/>
  <c r="K63" i="12"/>
  <c r="I63" i="12"/>
  <c r="H63" i="12"/>
  <c r="G63" i="12"/>
  <c r="F63" i="12"/>
  <c r="E63" i="12"/>
  <c r="D63" i="12"/>
  <c r="C63" i="12"/>
  <c r="K62" i="12"/>
  <c r="I62" i="12"/>
  <c r="H62" i="12"/>
  <c r="G62" i="12"/>
  <c r="F62" i="12"/>
  <c r="E62" i="12"/>
  <c r="D62" i="12"/>
  <c r="C62" i="12"/>
  <c r="K61" i="12"/>
  <c r="I61" i="12"/>
  <c r="H61" i="12"/>
  <c r="G61" i="12"/>
  <c r="F61" i="12"/>
  <c r="E61" i="12"/>
  <c r="D61" i="12"/>
  <c r="C61" i="12"/>
  <c r="K60" i="12"/>
  <c r="I60" i="12"/>
  <c r="H60" i="12"/>
  <c r="G60" i="12"/>
  <c r="F60" i="12"/>
  <c r="E60" i="12"/>
  <c r="D60" i="12"/>
  <c r="C60" i="12"/>
  <c r="K59" i="12"/>
  <c r="I59" i="12"/>
  <c r="H59" i="12"/>
  <c r="G59" i="12"/>
  <c r="F59" i="12"/>
  <c r="E59" i="12"/>
  <c r="D59" i="12"/>
  <c r="C59" i="12"/>
  <c r="K58" i="12"/>
  <c r="I58" i="12"/>
  <c r="H58" i="12"/>
  <c r="G58" i="12"/>
  <c r="F58" i="12"/>
  <c r="E58" i="12"/>
  <c r="D58" i="12"/>
  <c r="C58" i="12"/>
  <c r="K57" i="12"/>
  <c r="I57" i="12"/>
  <c r="H57" i="12"/>
  <c r="G57" i="12"/>
  <c r="F57" i="12"/>
  <c r="E57" i="12"/>
  <c r="D57" i="12"/>
  <c r="C57" i="12"/>
  <c r="K56" i="12"/>
  <c r="I56" i="12"/>
  <c r="H56" i="12"/>
  <c r="G56" i="12"/>
  <c r="F56" i="12"/>
  <c r="E56" i="12"/>
  <c r="D56" i="12"/>
  <c r="C56" i="12"/>
  <c r="K55" i="12"/>
  <c r="I55" i="12"/>
  <c r="H55" i="12"/>
  <c r="G55" i="12"/>
  <c r="F55" i="12"/>
  <c r="E55" i="12"/>
  <c r="D55" i="12"/>
  <c r="C55" i="12"/>
  <c r="K54" i="12"/>
  <c r="I54" i="12"/>
  <c r="H54" i="12"/>
  <c r="G54" i="12"/>
  <c r="F54" i="12"/>
  <c r="E54" i="12"/>
  <c r="D54" i="12"/>
  <c r="C54" i="12"/>
  <c r="K53" i="12"/>
  <c r="I53" i="12"/>
  <c r="H53" i="12"/>
  <c r="G53" i="12"/>
  <c r="F53" i="12"/>
  <c r="E53" i="12"/>
  <c r="D53" i="12"/>
  <c r="C53" i="12"/>
  <c r="K52" i="12"/>
  <c r="I52" i="12"/>
  <c r="H52" i="12"/>
  <c r="G52" i="12"/>
  <c r="F52" i="12"/>
  <c r="E52" i="12"/>
  <c r="D52" i="12"/>
  <c r="C52" i="12"/>
  <c r="K51" i="12"/>
  <c r="I51" i="12"/>
  <c r="H51" i="12"/>
  <c r="G51" i="12"/>
  <c r="F51" i="12"/>
  <c r="E51" i="12"/>
  <c r="D51" i="12"/>
  <c r="C51" i="12"/>
  <c r="K50" i="12"/>
  <c r="I50" i="12"/>
  <c r="H50" i="12"/>
  <c r="G50" i="12"/>
  <c r="F50" i="12"/>
  <c r="E50" i="12"/>
  <c r="D50" i="12"/>
  <c r="C50" i="12"/>
  <c r="K49" i="12"/>
  <c r="I49" i="12"/>
  <c r="H49" i="12"/>
  <c r="G49" i="12"/>
  <c r="F49" i="12"/>
  <c r="E49" i="12"/>
  <c r="D49" i="12"/>
  <c r="C49" i="12"/>
  <c r="K48" i="12"/>
  <c r="I48" i="12"/>
  <c r="H48" i="12"/>
  <c r="G48" i="12"/>
  <c r="F48" i="12"/>
  <c r="E48" i="12"/>
  <c r="D48" i="12"/>
  <c r="C48" i="12"/>
  <c r="K47" i="12"/>
  <c r="I47" i="12"/>
  <c r="H47" i="12"/>
  <c r="G47" i="12"/>
  <c r="F47" i="12"/>
  <c r="E47" i="12"/>
  <c r="D47" i="12"/>
  <c r="C47" i="12"/>
  <c r="K46" i="12"/>
  <c r="I46" i="12"/>
  <c r="H46" i="12"/>
  <c r="G46" i="12"/>
  <c r="F46" i="12"/>
  <c r="E46" i="12"/>
  <c r="D46" i="12"/>
  <c r="C46" i="12"/>
  <c r="K45" i="12"/>
  <c r="I45" i="12"/>
  <c r="H45" i="12"/>
  <c r="G45" i="12"/>
  <c r="F45" i="12"/>
  <c r="E45" i="12"/>
  <c r="D45" i="12"/>
  <c r="C45" i="12"/>
  <c r="K44" i="12"/>
  <c r="I44" i="12"/>
  <c r="H44" i="12"/>
  <c r="G44" i="12"/>
  <c r="F44" i="12"/>
  <c r="E44" i="12"/>
  <c r="D44" i="12"/>
  <c r="C44" i="12"/>
  <c r="K43" i="12"/>
  <c r="I43" i="12"/>
  <c r="H43" i="12"/>
  <c r="G43" i="12"/>
  <c r="F43" i="12"/>
  <c r="E43" i="12"/>
  <c r="D43" i="12"/>
  <c r="C43" i="12"/>
  <c r="K42" i="12"/>
  <c r="I42" i="12"/>
  <c r="H42" i="12"/>
  <c r="G42" i="12"/>
  <c r="F42" i="12"/>
  <c r="E42" i="12"/>
  <c r="D42" i="12"/>
  <c r="C42" i="12"/>
  <c r="K41" i="12"/>
  <c r="I41" i="12"/>
  <c r="H41" i="12"/>
  <c r="G41" i="12"/>
  <c r="F41" i="12"/>
  <c r="E41" i="12"/>
  <c r="D41" i="12"/>
  <c r="C41" i="12"/>
  <c r="K40" i="12"/>
  <c r="I40" i="12"/>
  <c r="H40" i="12"/>
  <c r="G40" i="12"/>
  <c r="F40" i="12"/>
  <c r="E40" i="12"/>
  <c r="D40" i="12"/>
  <c r="C40" i="12"/>
  <c r="K39" i="12"/>
  <c r="I39" i="12"/>
  <c r="H39" i="12"/>
  <c r="G39" i="12"/>
  <c r="F39" i="12"/>
  <c r="E39" i="12"/>
  <c r="D39" i="12"/>
  <c r="C39" i="12"/>
  <c r="K38" i="12"/>
  <c r="I38" i="12"/>
  <c r="H38" i="12"/>
  <c r="G38" i="12"/>
  <c r="F38" i="12"/>
  <c r="E38" i="12"/>
  <c r="D38" i="12"/>
  <c r="C38" i="12"/>
  <c r="K37" i="12"/>
  <c r="I37" i="12"/>
  <c r="H37" i="12"/>
  <c r="G37" i="12"/>
  <c r="F37" i="12"/>
  <c r="E37" i="12"/>
  <c r="D37" i="12"/>
  <c r="C37" i="12"/>
  <c r="K36" i="12"/>
  <c r="I36" i="12"/>
  <c r="H36" i="12"/>
  <c r="G36" i="12"/>
  <c r="F36" i="12"/>
  <c r="E36" i="12"/>
  <c r="D36" i="12"/>
  <c r="C36" i="12"/>
  <c r="K35" i="12"/>
  <c r="I35" i="12"/>
  <c r="H35" i="12"/>
  <c r="G35" i="12"/>
  <c r="F35" i="12"/>
  <c r="E35" i="12"/>
  <c r="D35" i="12"/>
  <c r="C35" i="12"/>
  <c r="K34" i="12"/>
  <c r="I34" i="12"/>
  <c r="H34" i="12"/>
  <c r="G34" i="12"/>
  <c r="F34" i="12"/>
  <c r="E34" i="12"/>
  <c r="D34" i="12"/>
  <c r="C34" i="12"/>
  <c r="K33" i="12"/>
  <c r="I33" i="12"/>
  <c r="H33" i="12"/>
  <c r="G33" i="12"/>
  <c r="F33" i="12"/>
  <c r="E33" i="12"/>
  <c r="D33" i="12"/>
  <c r="C33" i="12"/>
  <c r="K32" i="12"/>
  <c r="I32" i="12"/>
  <c r="H32" i="12"/>
  <c r="G32" i="12"/>
  <c r="F32" i="12"/>
  <c r="E32" i="12"/>
  <c r="D32" i="12"/>
  <c r="C32" i="12"/>
  <c r="K31" i="12"/>
  <c r="I31" i="12"/>
  <c r="H31" i="12"/>
  <c r="G31" i="12"/>
  <c r="F31" i="12"/>
  <c r="E31" i="12"/>
  <c r="D31" i="12"/>
  <c r="C31" i="12"/>
  <c r="K30" i="12"/>
  <c r="I30" i="12"/>
  <c r="H30" i="12"/>
  <c r="G30" i="12"/>
  <c r="F30" i="12"/>
  <c r="E30" i="12"/>
  <c r="D30" i="12"/>
  <c r="C30" i="12"/>
  <c r="K29" i="12"/>
  <c r="I29" i="12"/>
  <c r="H29" i="12"/>
  <c r="G29" i="12"/>
  <c r="F29" i="12"/>
  <c r="E29" i="12"/>
  <c r="D29" i="12"/>
  <c r="C29" i="12"/>
  <c r="K28" i="12"/>
  <c r="I28" i="12"/>
  <c r="H28" i="12"/>
  <c r="G28" i="12"/>
  <c r="F28" i="12"/>
  <c r="E28" i="12"/>
  <c r="D28" i="12"/>
  <c r="C28" i="12"/>
  <c r="K27" i="12"/>
  <c r="I27" i="12"/>
  <c r="H27" i="12"/>
  <c r="G27" i="12"/>
  <c r="F27" i="12"/>
  <c r="E27" i="12"/>
  <c r="D27" i="12"/>
  <c r="C27" i="12"/>
  <c r="K26" i="12"/>
  <c r="I26" i="12"/>
  <c r="H26" i="12"/>
  <c r="G26" i="12"/>
  <c r="F26" i="12"/>
  <c r="E26" i="12"/>
  <c r="D26" i="12"/>
  <c r="C26" i="12"/>
  <c r="K25" i="12"/>
  <c r="I25" i="12"/>
  <c r="H25" i="12"/>
  <c r="G25" i="12"/>
  <c r="F25" i="12"/>
  <c r="E25" i="12"/>
  <c r="D25" i="12"/>
  <c r="C25" i="12"/>
  <c r="K24" i="12"/>
  <c r="I24" i="12"/>
  <c r="H24" i="12"/>
  <c r="G24" i="12"/>
  <c r="F24" i="12"/>
  <c r="E24" i="12"/>
  <c r="D24" i="12"/>
  <c r="C24" i="12"/>
  <c r="K23" i="12"/>
  <c r="I23" i="12"/>
  <c r="H23" i="12"/>
  <c r="G23" i="12"/>
  <c r="F23" i="12"/>
  <c r="E23" i="12"/>
  <c r="D23" i="12"/>
  <c r="C23" i="12"/>
  <c r="K22" i="12"/>
  <c r="I22" i="12"/>
  <c r="H22" i="12"/>
  <c r="G22" i="12"/>
  <c r="F22" i="12"/>
  <c r="E22" i="12"/>
  <c r="D22" i="12"/>
  <c r="C22" i="12"/>
  <c r="K21" i="12"/>
  <c r="I21" i="12"/>
  <c r="H21" i="12"/>
  <c r="G21" i="12"/>
  <c r="F21" i="12"/>
  <c r="E21" i="12"/>
  <c r="D21" i="12"/>
  <c r="C21" i="12"/>
  <c r="K20" i="12"/>
  <c r="I20" i="12"/>
  <c r="H20" i="12"/>
  <c r="G20" i="12"/>
  <c r="F20" i="12"/>
  <c r="E20" i="12"/>
  <c r="D20" i="12"/>
  <c r="C20" i="12"/>
  <c r="K19" i="12"/>
  <c r="I19" i="12"/>
  <c r="H19" i="12"/>
  <c r="G19" i="12"/>
  <c r="F19" i="12"/>
  <c r="E19" i="12"/>
  <c r="D19" i="12"/>
  <c r="C19" i="12"/>
  <c r="K18" i="12"/>
  <c r="I18" i="12"/>
  <c r="H18" i="12"/>
  <c r="G18" i="12"/>
  <c r="F18" i="12"/>
  <c r="E18" i="12"/>
  <c r="D18" i="12"/>
  <c r="C18" i="12"/>
  <c r="K17" i="12"/>
  <c r="I17" i="12"/>
  <c r="H17" i="12"/>
  <c r="G17" i="12"/>
  <c r="F17" i="12"/>
  <c r="E17" i="12"/>
  <c r="D17" i="12"/>
  <c r="C17" i="12"/>
  <c r="K16" i="12"/>
  <c r="I16" i="12"/>
  <c r="H16" i="12"/>
  <c r="G16" i="12"/>
  <c r="F16" i="12"/>
  <c r="E16" i="12"/>
  <c r="D16" i="12"/>
  <c r="C16" i="12"/>
  <c r="K15" i="12"/>
  <c r="I15" i="12"/>
  <c r="H15" i="12"/>
  <c r="G15" i="12"/>
  <c r="F15" i="12"/>
  <c r="E15" i="12"/>
  <c r="D15" i="12"/>
  <c r="C15" i="12"/>
  <c r="K14" i="12"/>
  <c r="I14" i="12"/>
  <c r="H14" i="12"/>
  <c r="G14" i="12"/>
  <c r="F14" i="12"/>
  <c r="E14" i="12"/>
  <c r="D14" i="12"/>
  <c r="C14" i="12"/>
  <c r="K13" i="12"/>
  <c r="I13" i="12"/>
  <c r="H13" i="12"/>
  <c r="G13" i="12"/>
  <c r="F13" i="12"/>
  <c r="E13" i="12"/>
  <c r="D13" i="12"/>
  <c r="C13" i="12"/>
  <c r="K12" i="12"/>
  <c r="I12" i="12"/>
  <c r="H12" i="12"/>
  <c r="G12" i="12"/>
  <c r="F12" i="12"/>
  <c r="E12" i="12"/>
  <c r="D12" i="12"/>
  <c r="C12" i="12"/>
  <c r="K11" i="12"/>
  <c r="I11" i="12"/>
  <c r="H11" i="12"/>
  <c r="G11" i="12"/>
  <c r="F11" i="12"/>
  <c r="E11" i="12"/>
  <c r="D11" i="12"/>
  <c r="C11" i="12"/>
  <c r="K10" i="12"/>
  <c r="I10" i="12"/>
  <c r="H10" i="12"/>
  <c r="G10" i="12"/>
  <c r="F10" i="12"/>
  <c r="E10" i="12"/>
  <c r="D10" i="12"/>
  <c r="C10" i="12"/>
  <c r="K9" i="12"/>
  <c r="I9" i="12"/>
  <c r="H9" i="12"/>
  <c r="G9" i="12"/>
  <c r="F9" i="12"/>
  <c r="E9" i="12"/>
  <c r="D9" i="12"/>
  <c r="C9" i="12"/>
  <c r="K8" i="12"/>
  <c r="I8" i="12"/>
  <c r="H8" i="12"/>
  <c r="G8" i="12"/>
  <c r="F8" i="12"/>
  <c r="E8" i="12"/>
  <c r="D8" i="12"/>
  <c r="C8" i="12"/>
  <c r="K7" i="12"/>
  <c r="I7" i="12"/>
  <c r="H7" i="12"/>
  <c r="G7" i="12"/>
  <c r="F7" i="12"/>
  <c r="E7" i="12"/>
  <c r="D7" i="12"/>
  <c r="C7" i="12"/>
  <c r="K6" i="12"/>
  <c r="I6" i="12"/>
  <c r="H6" i="12"/>
  <c r="G6" i="12"/>
  <c r="F6" i="12"/>
  <c r="E6" i="12"/>
  <c r="D6" i="12"/>
  <c r="C6" i="12"/>
  <c r="K5" i="12"/>
  <c r="I5" i="12"/>
  <c r="H5" i="12"/>
  <c r="G5" i="12"/>
  <c r="F5" i="12"/>
  <c r="E5" i="12"/>
  <c r="D5" i="12"/>
  <c r="C5" i="12"/>
  <c r="K4" i="12"/>
  <c r="I4" i="12"/>
  <c r="H4" i="12"/>
  <c r="G4" i="12"/>
  <c r="F4" i="12"/>
  <c r="E4" i="12"/>
  <c r="D4" i="12"/>
  <c r="C4" i="12"/>
  <c r="K46" i="15"/>
  <c r="J46" i="15"/>
  <c r="I46" i="15"/>
  <c r="H46" i="15"/>
  <c r="G46" i="15"/>
  <c r="F46" i="15"/>
  <c r="E46" i="15"/>
  <c r="D46" i="15"/>
  <c r="K45" i="15"/>
  <c r="J45" i="15"/>
  <c r="I45" i="15"/>
  <c r="H45" i="15"/>
  <c r="G45" i="15"/>
  <c r="F45" i="15"/>
  <c r="E45" i="15"/>
  <c r="D45" i="15"/>
  <c r="K44" i="15"/>
  <c r="J44" i="15"/>
  <c r="I44" i="15"/>
  <c r="H44" i="15"/>
  <c r="G44" i="15"/>
  <c r="F44" i="15"/>
  <c r="E44" i="15"/>
  <c r="D44" i="15"/>
  <c r="K43" i="15"/>
  <c r="J43" i="15"/>
  <c r="I43" i="15"/>
  <c r="H43" i="15"/>
  <c r="G43" i="15"/>
  <c r="F43" i="15"/>
  <c r="E43" i="15"/>
  <c r="D43" i="15"/>
  <c r="K42" i="15"/>
  <c r="J42" i="15"/>
  <c r="I42" i="15"/>
  <c r="H42" i="15"/>
  <c r="G42" i="15"/>
  <c r="F42" i="15"/>
  <c r="E42" i="15"/>
  <c r="D42" i="15"/>
  <c r="K41" i="15"/>
  <c r="I41" i="15"/>
  <c r="H41" i="15"/>
  <c r="G41" i="15"/>
  <c r="F41" i="15"/>
  <c r="E41" i="15"/>
  <c r="D41" i="15"/>
  <c r="K40" i="15"/>
  <c r="J40" i="15"/>
  <c r="I40" i="15"/>
  <c r="H40" i="15"/>
  <c r="G40" i="15"/>
  <c r="F40" i="15"/>
  <c r="E40" i="15"/>
  <c r="D40" i="15"/>
  <c r="K39" i="15"/>
  <c r="J39" i="15"/>
  <c r="I39" i="15"/>
  <c r="H39" i="15"/>
  <c r="G39" i="15"/>
  <c r="F39" i="15"/>
  <c r="E39" i="15"/>
  <c r="D39" i="15"/>
  <c r="K13" i="15"/>
  <c r="J13" i="15"/>
  <c r="I13" i="15"/>
  <c r="H13" i="15"/>
  <c r="G13" i="15"/>
  <c r="F13" i="15"/>
  <c r="E13" i="15"/>
  <c r="D13" i="15"/>
  <c r="K38" i="15"/>
  <c r="I38" i="15"/>
  <c r="H38" i="15"/>
  <c r="G38" i="15"/>
  <c r="F38" i="15"/>
  <c r="E38" i="15"/>
  <c r="D38" i="15"/>
  <c r="K37" i="15"/>
  <c r="J37" i="15"/>
  <c r="I37" i="15"/>
  <c r="H37" i="15"/>
  <c r="G37" i="15"/>
  <c r="F37" i="15"/>
  <c r="E37" i="15"/>
  <c r="D37" i="15"/>
  <c r="K36" i="15"/>
  <c r="J36" i="15"/>
  <c r="I36" i="15"/>
  <c r="H36" i="15"/>
  <c r="G36" i="15"/>
  <c r="F36" i="15"/>
  <c r="E36" i="15"/>
  <c r="D36" i="15"/>
  <c r="K35" i="15"/>
  <c r="J35" i="15"/>
  <c r="I35" i="15"/>
  <c r="H35" i="15"/>
  <c r="G35" i="15"/>
  <c r="F35" i="15"/>
  <c r="E35" i="15"/>
  <c r="D35" i="15"/>
  <c r="K34" i="15"/>
  <c r="J34" i="15"/>
  <c r="I34" i="15"/>
  <c r="H34" i="15"/>
  <c r="G34" i="15"/>
  <c r="F34" i="15"/>
  <c r="E34" i="15"/>
  <c r="D34" i="15"/>
  <c r="K30" i="15"/>
  <c r="J30" i="15"/>
  <c r="I30" i="15"/>
  <c r="H30" i="15"/>
  <c r="G30" i="15"/>
  <c r="F30" i="15"/>
  <c r="E30" i="15"/>
  <c r="D30" i="15"/>
  <c r="K29" i="15"/>
  <c r="J29" i="15"/>
  <c r="I29" i="15"/>
  <c r="H29" i="15"/>
  <c r="G29" i="15"/>
  <c r="F29" i="15"/>
  <c r="E29" i="15"/>
  <c r="D29" i="15"/>
  <c r="K28" i="15"/>
  <c r="J28" i="15"/>
  <c r="I28" i="15"/>
  <c r="H28" i="15"/>
  <c r="G28" i="15"/>
  <c r="F28" i="15"/>
  <c r="E28" i="15"/>
  <c r="D28" i="15"/>
  <c r="K27" i="15"/>
  <c r="J27" i="15"/>
  <c r="I27" i="15"/>
  <c r="H27" i="15"/>
  <c r="G27" i="15"/>
  <c r="F27" i="15"/>
  <c r="E27" i="15"/>
  <c r="D27" i="15"/>
  <c r="K26" i="15"/>
  <c r="I26" i="15"/>
  <c r="H26" i="15"/>
  <c r="G26" i="15"/>
  <c r="F26" i="15"/>
  <c r="E26" i="15"/>
  <c r="D26" i="15"/>
  <c r="K25" i="15"/>
  <c r="J25" i="15"/>
  <c r="I25" i="15"/>
  <c r="H25" i="15"/>
  <c r="G25" i="15"/>
  <c r="F25" i="15"/>
  <c r="E25" i="15"/>
  <c r="D25" i="15"/>
  <c r="K24" i="15"/>
  <c r="J24" i="15"/>
  <c r="I24" i="15"/>
  <c r="H24" i="15"/>
  <c r="G24" i="15"/>
  <c r="F24" i="15"/>
  <c r="E24" i="15"/>
  <c r="D24" i="15"/>
  <c r="K23" i="15"/>
  <c r="J23" i="15"/>
  <c r="I23" i="15"/>
  <c r="H23" i="15"/>
  <c r="G23" i="15"/>
  <c r="F23" i="15"/>
  <c r="E23" i="15"/>
  <c r="D23" i="15"/>
  <c r="K22" i="15"/>
  <c r="J22" i="15"/>
  <c r="I22" i="15"/>
  <c r="H22" i="15"/>
  <c r="G22" i="15"/>
  <c r="F22" i="15"/>
  <c r="E22" i="15"/>
  <c r="D22" i="15"/>
  <c r="K21" i="15"/>
  <c r="J21" i="15"/>
  <c r="I21" i="15"/>
  <c r="H21" i="15"/>
  <c r="G21" i="15"/>
  <c r="F21" i="15"/>
  <c r="E21" i="15"/>
  <c r="D21" i="15"/>
  <c r="K20" i="15"/>
  <c r="J20" i="15"/>
  <c r="I20" i="15"/>
  <c r="H20" i="15"/>
  <c r="G20" i="15"/>
  <c r="F20" i="15"/>
  <c r="E20" i="15"/>
  <c r="D20" i="15"/>
  <c r="K19" i="15"/>
  <c r="J19" i="15"/>
  <c r="I19" i="15"/>
  <c r="H19" i="15"/>
  <c r="G19" i="15"/>
  <c r="F19" i="15"/>
  <c r="E19" i="15"/>
  <c r="D19" i="15"/>
  <c r="K18" i="15"/>
  <c r="J18" i="15"/>
  <c r="I18" i="15"/>
  <c r="H18" i="15"/>
  <c r="G18" i="15"/>
  <c r="F18" i="15"/>
  <c r="E18" i="15"/>
  <c r="D18" i="15"/>
  <c r="K17" i="15"/>
  <c r="J17" i="15"/>
  <c r="I17" i="15"/>
  <c r="H17" i="15"/>
  <c r="G17" i="15"/>
  <c r="F17" i="15"/>
  <c r="E17" i="15"/>
  <c r="D17" i="15"/>
  <c r="K16" i="15"/>
  <c r="J16" i="15"/>
  <c r="I16" i="15"/>
  <c r="H16" i="15"/>
  <c r="G16" i="15"/>
  <c r="F16" i="15"/>
  <c r="E16" i="15"/>
  <c r="D16" i="15"/>
  <c r="K15" i="15"/>
  <c r="J15" i="15"/>
  <c r="I15" i="15"/>
  <c r="H15" i="15"/>
  <c r="G15" i="15"/>
  <c r="F15" i="15"/>
  <c r="E15" i="15"/>
  <c r="D15" i="15"/>
  <c r="K14" i="15"/>
  <c r="J14" i="15"/>
  <c r="I14" i="15"/>
  <c r="H14" i="15"/>
  <c r="G14" i="15"/>
  <c r="F14" i="15"/>
  <c r="E14" i="15"/>
  <c r="D14" i="15"/>
  <c r="K12" i="15"/>
  <c r="J12" i="15"/>
  <c r="I12" i="15"/>
  <c r="H12" i="15"/>
  <c r="G12" i="15"/>
  <c r="F12" i="15"/>
  <c r="E12" i="15"/>
  <c r="D12" i="15"/>
  <c r="K11" i="15"/>
  <c r="J11" i="15"/>
  <c r="I11" i="15"/>
  <c r="H11" i="15"/>
  <c r="G11" i="15"/>
  <c r="F11" i="15"/>
  <c r="E11" i="15"/>
  <c r="D11" i="15"/>
  <c r="K10" i="15"/>
  <c r="J10" i="15"/>
  <c r="I10" i="15"/>
  <c r="H10" i="15"/>
  <c r="G10" i="15"/>
  <c r="F10" i="15"/>
  <c r="E10" i="15"/>
  <c r="D10" i="15"/>
  <c r="K9" i="15"/>
  <c r="J9" i="15"/>
  <c r="I9" i="15"/>
  <c r="H9" i="15"/>
  <c r="G9" i="15"/>
  <c r="F9" i="15"/>
  <c r="E9" i="15"/>
  <c r="D9" i="15"/>
  <c r="K7" i="15"/>
  <c r="J7" i="15"/>
  <c r="I7" i="15"/>
  <c r="H7" i="15"/>
  <c r="G7" i="15"/>
  <c r="F7" i="15"/>
  <c r="E7" i="15"/>
  <c r="K6" i="15"/>
  <c r="J6" i="15"/>
  <c r="I6" i="15"/>
  <c r="H6" i="15"/>
  <c r="G6" i="15"/>
  <c r="F6" i="15"/>
  <c r="E6" i="15"/>
  <c r="D6" i="15"/>
  <c r="K5" i="15"/>
  <c r="J5" i="15"/>
  <c r="I5" i="15"/>
  <c r="H5" i="15"/>
  <c r="G5" i="15"/>
  <c r="F5" i="15"/>
  <c r="E5" i="15"/>
  <c r="D5" i="15"/>
  <c r="K4" i="15"/>
  <c r="J4" i="15"/>
  <c r="I4" i="15"/>
  <c r="H4" i="15"/>
  <c r="G4" i="15"/>
  <c r="F4" i="15"/>
  <c r="E4" i="15"/>
  <c r="D4" i="15"/>
  <c r="F49" i="15" l="1"/>
  <c r="F32" i="15"/>
  <c r="J49" i="15"/>
  <c r="I49" i="15"/>
  <c r="G126" i="5" l="1"/>
  <c r="E126" i="5"/>
  <c r="B126" i="5"/>
  <c r="G119" i="11"/>
  <c r="M113" i="11"/>
  <c r="M112" i="11"/>
  <c r="J112" i="11"/>
  <c r="I112" i="11"/>
  <c r="H112" i="11"/>
  <c r="G112" i="11"/>
  <c r="F112" i="11"/>
  <c r="E112" i="11"/>
  <c r="D112" i="11"/>
  <c r="M111" i="11"/>
  <c r="J111" i="11"/>
  <c r="I111" i="11"/>
  <c r="H111" i="11"/>
  <c r="G111" i="11"/>
  <c r="F111" i="11"/>
  <c r="E111" i="11"/>
  <c r="D111" i="11"/>
  <c r="M110" i="11"/>
  <c r="J110" i="11"/>
  <c r="I110" i="11"/>
  <c r="H110" i="11"/>
  <c r="G110" i="11"/>
  <c r="F110" i="11"/>
  <c r="E110" i="11"/>
  <c r="D110" i="11"/>
  <c r="M109" i="11"/>
  <c r="J109" i="11"/>
  <c r="I109" i="11"/>
  <c r="H109" i="11"/>
  <c r="G109" i="11"/>
  <c r="F109" i="11"/>
  <c r="E109" i="11"/>
  <c r="D109" i="11"/>
  <c r="M108" i="11"/>
  <c r="J108" i="11"/>
  <c r="I108" i="11"/>
  <c r="H108" i="11"/>
  <c r="G108" i="11"/>
  <c r="F108" i="11"/>
  <c r="E108" i="11"/>
  <c r="D108" i="11"/>
  <c r="M107" i="11"/>
  <c r="J107" i="11"/>
  <c r="I107" i="11"/>
  <c r="H107" i="11"/>
  <c r="G107" i="11"/>
  <c r="F107" i="11"/>
  <c r="E107" i="11"/>
  <c r="D107" i="11"/>
  <c r="M106" i="11"/>
  <c r="J106" i="11"/>
  <c r="I106" i="11"/>
  <c r="H106" i="11"/>
  <c r="G106" i="11"/>
  <c r="F106" i="11"/>
  <c r="E106" i="11"/>
  <c r="D106" i="11"/>
  <c r="M105" i="11"/>
  <c r="J105" i="11"/>
  <c r="I105" i="11"/>
  <c r="H105" i="11"/>
  <c r="G105" i="11"/>
  <c r="F105" i="11"/>
  <c r="E105" i="11"/>
  <c r="D105" i="11"/>
  <c r="M104" i="11"/>
  <c r="J104" i="11"/>
  <c r="I104" i="11"/>
  <c r="H104" i="11"/>
  <c r="G104" i="11"/>
  <c r="F104" i="11"/>
  <c r="E104" i="11"/>
  <c r="D104" i="11"/>
  <c r="M103" i="11"/>
  <c r="J103" i="11"/>
  <c r="I103" i="11"/>
  <c r="H103" i="11"/>
  <c r="G103" i="11"/>
  <c r="F103" i="11"/>
  <c r="E103" i="11"/>
  <c r="D103" i="11"/>
  <c r="M102" i="11"/>
  <c r="J102" i="11"/>
  <c r="I102" i="11"/>
  <c r="H102" i="11"/>
  <c r="G102" i="11"/>
  <c r="F102" i="11"/>
  <c r="E102" i="11"/>
  <c r="D102" i="11"/>
  <c r="M101" i="11"/>
  <c r="J101" i="11"/>
  <c r="I101" i="11"/>
  <c r="H101" i="11"/>
  <c r="G101" i="11"/>
  <c r="F101" i="11"/>
  <c r="E101" i="11"/>
  <c r="D101" i="11"/>
  <c r="M100" i="11"/>
  <c r="J100" i="11"/>
  <c r="I100" i="11"/>
  <c r="H100" i="11"/>
  <c r="G100" i="11"/>
  <c r="F100" i="11"/>
  <c r="E100" i="11"/>
  <c r="D100" i="11"/>
  <c r="M99" i="11"/>
  <c r="J99" i="11"/>
  <c r="I99" i="11"/>
  <c r="H99" i="11"/>
  <c r="G99" i="11"/>
  <c r="F99" i="11"/>
  <c r="E99" i="11"/>
  <c r="D99" i="11"/>
  <c r="M98" i="11"/>
  <c r="J98" i="11"/>
  <c r="I98" i="11"/>
  <c r="H98" i="11"/>
  <c r="G98" i="11"/>
  <c r="F98" i="11"/>
  <c r="E98" i="11"/>
  <c r="D98" i="11"/>
  <c r="M97" i="11"/>
  <c r="J97" i="11"/>
  <c r="I97" i="11"/>
  <c r="H97" i="11"/>
  <c r="G97" i="11"/>
  <c r="F97" i="11"/>
  <c r="E97" i="11"/>
  <c r="D97" i="11"/>
  <c r="M96" i="11"/>
  <c r="J96" i="11"/>
  <c r="I96" i="11"/>
  <c r="H96" i="11"/>
  <c r="G96" i="11"/>
  <c r="F96" i="11"/>
  <c r="E96" i="11"/>
  <c r="D96" i="11"/>
  <c r="M95" i="11"/>
  <c r="J95" i="11"/>
  <c r="I95" i="11"/>
  <c r="H95" i="11"/>
  <c r="G95" i="11"/>
  <c r="F95" i="11"/>
  <c r="E95" i="11"/>
  <c r="D95" i="11"/>
  <c r="M94" i="11"/>
  <c r="J94" i="11"/>
  <c r="I94" i="11"/>
  <c r="H94" i="11"/>
  <c r="G94" i="11"/>
  <c r="F94" i="11"/>
  <c r="E94" i="11"/>
  <c r="D94" i="11"/>
  <c r="M93" i="11"/>
  <c r="J93" i="11"/>
  <c r="I93" i="11"/>
  <c r="H93" i="11"/>
  <c r="G93" i="11"/>
  <c r="F93" i="11"/>
  <c r="E93" i="11"/>
  <c r="D93" i="11"/>
  <c r="M92" i="11"/>
  <c r="J92" i="11"/>
  <c r="I92" i="11"/>
  <c r="H92" i="11"/>
  <c r="G92" i="11"/>
  <c r="F92" i="11"/>
  <c r="E92" i="11"/>
  <c r="D92" i="11"/>
  <c r="M91" i="11"/>
  <c r="J91" i="11"/>
  <c r="I91" i="11"/>
  <c r="H91" i="11"/>
  <c r="G91" i="11"/>
  <c r="F91" i="11"/>
  <c r="E91" i="11"/>
  <c r="D91" i="11"/>
  <c r="M90" i="11"/>
  <c r="J90" i="11"/>
  <c r="I90" i="11"/>
  <c r="H90" i="11"/>
  <c r="G90" i="11"/>
  <c r="F90" i="11"/>
  <c r="E90" i="11"/>
  <c r="D90" i="11"/>
  <c r="M89" i="11"/>
  <c r="J89" i="11"/>
  <c r="I89" i="11"/>
  <c r="H89" i="11"/>
  <c r="G89" i="11"/>
  <c r="F89" i="11"/>
  <c r="E89" i="11"/>
  <c r="D89" i="11"/>
  <c r="M88" i="11"/>
  <c r="J88" i="11"/>
  <c r="I88" i="11"/>
  <c r="H88" i="11"/>
  <c r="G88" i="11"/>
  <c r="F88" i="11"/>
  <c r="E88" i="11"/>
  <c r="D88" i="11"/>
  <c r="M87" i="11"/>
  <c r="J87" i="11"/>
  <c r="I87" i="11"/>
  <c r="H87" i="11"/>
  <c r="G87" i="11"/>
  <c r="F87" i="11"/>
  <c r="E87" i="11"/>
  <c r="D87" i="11"/>
  <c r="M86" i="11"/>
  <c r="J86" i="11"/>
  <c r="I86" i="11"/>
  <c r="H86" i="11"/>
  <c r="G86" i="11"/>
  <c r="F86" i="11"/>
  <c r="E86" i="11"/>
  <c r="D86" i="11"/>
  <c r="M85" i="11"/>
  <c r="J85" i="11"/>
  <c r="I85" i="11"/>
  <c r="H85" i="11"/>
  <c r="G85" i="11"/>
  <c r="F85" i="11"/>
  <c r="E85" i="11"/>
  <c r="D85" i="11"/>
  <c r="M84" i="11"/>
  <c r="J84" i="11"/>
  <c r="I84" i="11"/>
  <c r="H84" i="11"/>
  <c r="G84" i="11"/>
  <c r="F84" i="11"/>
  <c r="E84" i="11"/>
  <c r="D84" i="11"/>
  <c r="M83" i="11"/>
  <c r="J83" i="11"/>
  <c r="I83" i="11"/>
  <c r="H83" i="11"/>
  <c r="G83" i="11"/>
  <c r="F83" i="11"/>
  <c r="E83" i="11"/>
  <c r="D83" i="11"/>
  <c r="M82" i="11"/>
  <c r="J82" i="11"/>
  <c r="I82" i="11"/>
  <c r="H82" i="11"/>
  <c r="G82" i="11"/>
  <c r="F82" i="11"/>
  <c r="E82" i="11"/>
  <c r="D82" i="11"/>
  <c r="M81" i="11"/>
  <c r="J81" i="11"/>
  <c r="I81" i="11"/>
  <c r="H81" i="11"/>
  <c r="G81" i="11"/>
  <c r="F81" i="11"/>
  <c r="E81" i="11"/>
  <c r="D81" i="11"/>
  <c r="M80" i="11"/>
  <c r="J80" i="11"/>
  <c r="I80" i="11"/>
  <c r="H80" i="11"/>
  <c r="G80" i="11"/>
  <c r="F80" i="11"/>
  <c r="E80" i="11"/>
  <c r="D80" i="11"/>
  <c r="M79" i="11"/>
  <c r="J79" i="11"/>
  <c r="I79" i="11"/>
  <c r="H79" i="11"/>
  <c r="G79" i="11"/>
  <c r="F79" i="11"/>
  <c r="E79" i="11"/>
  <c r="D79" i="11"/>
  <c r="M78" i="11"/>
  <c r="J78" i="11"/>
  <c r="I78" i="11"/>
  <c r="H78" i="11"/>
  <c r="G78" i="11"/>
  <c r="F78" i="11"/>
  <c r="E78" i="11"/>
  <c r="D78" i="11"/>
  <c r="M77" i="11"/>
  <c r="J77" i="11"/>
  <c r="I77" i="11"/>
  <c r="H77" i="11"/>
  <c r="G77" i="11"/>
  <c r="F77" i="11"/>
  <c r="E77" i="11"/>
  <c r="D77" i="11"/>
  <c r="M76" i="11"/>
  <c r="J76" i="11"/>
  <c r="I76" i="11"/>
  <c r="H76" i="11"/>
  <c r="G76" i="11"/>
  <c r="F76" i="11"/>
  <c r="E76" i="11"/>
  <c r="D76" i="11"/>
  <c r="M75" i="11"/>
  <c r="J75" i="11"/>
  <c r="I75" i="11"/>
  <c r="H75" i="11"/>
  <c r="G75" i="11"/>
  <c r="F75" i="11"/>
  <c r="E75" i="11"/>
  <c r="D75" i="11"/>
  <c r="M74" i="11"/>
  <c r="J74" i="11"/>
  <c r="I74" i="11"/>
  <c r="H74" i="11"/>
  <c r="G74" i="11"/>
  <c r="F74" i="11"/>
  <c r="E74" i="11"/>
  <c r="D74" i="11"/>
  <c r="M73" i="11"/>
  <c r="J73" i="11"/>
  <c r="I73" i="11"/>
  <c r="H73" i="11"/>
  <c r="G73" i="11"/>
  <c r="F73" i="11"/>
  <c r="E73" i="11"/>
  <c r="D73" i="11"/>
  <c r="M72" i="11"/>
  <c r="J72" i="11"/>
  <c r="I72" i="11"/>
  <c r="H72" i="11"/>
  <c r="G72" i="11"/>
  <c r="F72" i="11"/>
  <c r="E72" i="11"/>
  <c r="D72" i="11"/>
  <c r="M71" i="11"/>
  <c r="J71" i="11"/>
  <c r="I71" i="11"/>
  <c r="H71" i="11"/>
  <c r="G71" i="11"/>
  <c r="F71" i="11"/>
  <c r="E71" i="11"/>
  <c r="D71" i="11"/>
  <c r="M70" i="11"/>
  <c r="J70" i="11"/>
  <c r="I70" i="11"/>
  <c r="H70" i="11"/>
  <c r="G70" i="11"/>
  <c r="F70" i="11"/>
  <c r="E70" i="11"/>
  <c r="D70" i="11"/>
  <c r="M69" i="11"/>
  <c r="J69" i="11"/>
  <c r="I69" i="11"/>
  <c r="H69" i="11"/>
  <c r="G69" i="11"/>
  <c r="F69" i="11"/>
  <c r="E69" i="11"/>
  <c r="D69" i="11"/>
  <c r="M68" i="11"/>
  <c r="J68" i="11"/>
  <c r="I68" i="11"/>
  <c r="H68" i="11"/>
  <c r="G68" i="11"/>
  <c r="F68" i="11"/>
  <c r="E68" i="11"/>
  <c r="D68" i="11"/>
  <c r="M67" i="11"/>
  <c r="J67" i="11"/>
  <c r="I67" i="11"/>
  <c r="H67" i="11"/>
  <c r="G67" i="11"/>
  <c r="F67" i="11"/>
  <c r="E67" i="11"/>
  <c r="D67" i="11"/>
  <c r="M66" i="11"/>
  <c r="J66" i="11"/>
  <c r="I66" i="11"/>
  <c r="H66" i="11"/>
  <c r="G66" i="11"/>
  <c r="F66" i="11"/>
  <c r="E66" i="11"/>
  <c r="D66" i="11"/>
  <c r="M65" i="11"/>
  <c r="J65" i="11"/>
  <c r="I65" i="11"/>
  <c r="H65" i="11"/>
  <c r="G65" i="11"/>
  <c r="F65" i="11"/>
  <c r="E65" i="11"/>
  <c r="D65" i="11"/>
  <c r="M64" i="11"/>
  <c r="J64" i="11"/>
  <c r="I64" i="11"/>
  <c r="H64" i="11"/>
  <c r="G64" i="11"/>
  <c r="F64" i="11"/>
  <c r="E64" i="11"/>
  <c r="D64" i="11"/>
  <c r="M63" i="11"/>
  <c r="J63" i="11"/>
  <c r="I63" i="11"/>
  <c r="H63" i="11"/>
  <c r="G63" i="11"/>
  <c r="F63" i="11"/>
  <c r="E63" i="11"/>
  <c r="D63" i="11"/>
  <c r="M62" i="11"/>
  <c r="J62" i="11"/>
  <c r="I62" i="11"/>
  <c r="H62" i="11"/>
  <c r="G62" i="11"/>
  <c r="F62" i="11"/>
  <c r="E62" i="11"/>
  <c r="D62" i="11"/>
  <c r="M61" i="11"/>
  <c r="J61" i="11"/>
  <c r="I61" i="11"/>
  <c r="H61" i="11"/>
  <c r="G61" i="11"/>
  <c r="F61" i="11"/>
  <c r="E61" i="11"/>
  <c r="D61" i="11"/>
  <c r="M60" i="11"/>
  <c r="J60" i="11"/>
  <c r="I60" i="11"/>
  <c r="H60" i="11"/>
  <c r="G60" i="11"/>
  <c r="F60" i="11"/>
  <c r="E60" i="11"/>
  <c r="D60" i="11"/>
  <c r="M59" i="11"/>
  <c r="J59" i="11"/>
  <c r="I59" i="11"/>
  <c r="H59" i="11"/>
  <c r="G59" i="11"/>
  <c r="F59" i="11"/>
  <c r="E59" i="11"/>
  <c r="D59" i="11"/>
  <c r="M58" i="11"/>
  <c r="J58" i="11"/>
  <c r="I58" i="11"/>
  <c r="H58" i="11"/>
  <c r="G58" i="11"/>
  <c r="F58" i="11"/>
  <c r="E58" i="11"/>
  <c r="D58" i="11"/>
  <c r="M57" i="11"/>
  <c r="J57" i="11"/>
  <c r="I57" i="11"/>
  <c r="H57" i="11"/>
  <c r="G57" i="11"/>
  <c r="F57" i="11"/>
  <c r="E57" i="11"/>
  <c r="D57" i="11"/>
  <c r="M56" i="11"/>
  <c r="J56" i="11"/>
  <c r="I56" i="11"/>
  <c r="H56" i="11"/>
  <c r="G56" i="11"/>
  <c r="F56" i="11"/>
  <c r="E56" i="11"/>
  <c r="D56" i="11"/>
  <c r="M55" i="11"/>
  <c r="J55" i="11"/>
  <c r="I55" i="11"/>
  <c r="H55" i="11"/>
  <c r="G55" i="11"/>
  <c r="F55" i="11"/>
  <c r="E55" i="11"/>
  <c r="D55" i="11"/>
  <c r="M54" i="11"/>
  <c r="J54" i="11"/>
  <c r="I54" i="11"/>
  <c r="H54" i="11"/>
  <c r="G54" i="11"/>
  <c r="F54" i="11"/>
  <c r="E54" i="11"/>
  <c r="D54" i="11"/>
  <c r="M53" i="11"/>
  <c r="J53" i="11"/>
  <c r="I53" i="11"/>
  <c r="H53" i="11"/>
  <c r="G53" i="11"/>
  <c r="F53" i="11"/>
  <c r="E53" i="11"/>
  <c r="D53" i="11"/>
  <c r="M52" i="11"/>
  <c r="J52" i="11"/>
  <c r="I52" i="11"/>
  <c r="H52" i="11"/>
  <c r="G52" i="11"/>
  <c r="F52" i="11"/>
  <c r="E52" i="11"/>
  <c r="D52" i="11"/>
  <c r="M51" i="11"/>
  <c r="J51" i="11"/>
  <c r="I51" i="11"/>
  <c r="H51" i="11"/>
  <c r="G51" i="11"/>
  <c r="F51" i="11"/>
  <c r="E51" i="11"/>
  <c r="D51" i="11"/>
  <c r="M50" i="11"/>
  <c r="J50" i="11"/>
  <c r="I50" i="11"/>
  <c r="H50" i="11"/>
  <c r="G50" i="11"/>
  <c r="F50" i="11"/>
  <c r="E50" i="11"/>
  <c r="D50" i="11"/>
  <c r="M49" i="11"/>
  <c r="J49" i="11"/>
  <c r="I49" i="11"/>
  <c r="H49" i="11"/>
  <c r="G49" i="11"/>
  <c r="F49" i="11"/>
  <c r="E49" i="11"/>
  <c r="D49" i="11"/>
  <c r="M48" i="11"/>
  <c r="J48" i="11"/>
  <c r="I48" i="11"/>
  <c r="H48" i="11"/>
  <c r="G48" i="11"/>
  <c r="F48" i="11"/>
  <c r="E48" i="11"/>
  <c r="D48" i="11"/>
  <c r="M47" i="11"/>
  <c r="J47" i="11"/>
  <c r="I47" i="11"/>
  <c r="H47" i="11"/>
  <c r="G47" i="11"/>
  <c r="F47" i="11"/>
  <c r="E47" i="11"/>
  <c r="D47" i="11"/>
  <c r="M46" i="11"/>
  <c r="J46" i="11"/>
  <c r="I46" i="11"/>
  <c r="H46" i="11"/>
  <c r="G46" i="11"/>
  <c r="F46" i="11"/>
  <c r="E46" i="11"/>
  <c r="D46" i="11"/>
  <c r="M45" i="11"/>
  <c r="J45" i="11"/>
  <c r="I45" i="11"/>
  <c r="H45" i="11"/>
  <c r="G45" i="11"/>
  <c r="F45" i="11"/>
  <c r="E45" i="11"/>
  <c r="D45" i="11"/>
  <c r="M44" i="11"/>
  <c r="J44" i="11"/>
  <c r="I44" i="11"/>
  <c r="H44" i="11"/>
  <c r="G44" i="11"/>
  <c r="F44" i="11"/>
  <c r="E44" i="11"/>
  <c r="D44" i="11"/>
  <c r="M43" i="11"/>
  <c r="J43" i="11"/>
  <c r="I43" i="11"/>
  <c r="H43" i="11"/>
  <c r="G43" i="11"/>
  <c r="F43" i="11"/>
  <c r="E43" i="11"/>
  <c r="D43" i="11"/>
  <c r="M42" i="11"/>
  <c r="J42" i="11"/>
  <c r="I42" i="11"/>
  <c r="H42" i="11"/>
  <c r="G42" i="11"/>
  <c r="F42" i="11"/>
  <c r="E42" i="11"/>
  <c r="D42" i="11"/>
  <c r="M41" i="11"/>
  <c r="J41" i="11"/>
  <c r="I41" i="11"/>
  <c r="H41" i="11"/>
  <c r="G41" i="11"/>
  <c r="F41" i="11"/>
  <c r="E41" i="11"/>
  <c r="D41" i="11"/>
  <c r="M40" i="11"/>
  <c r="J40" i="11"/>
  <c r="I40" i="11"/>
  <c r="H40" i="11"/>
  <c r="G40" i="11"/>
  <c r="F40" i="11"/>
  <c r="E40" i="11"/>
  <c r="D40" i="11"/>
  <c r="M39" i="11"/>
  <c r="J39" i="11"/>
  <c r="I39" i="11"/>
  <c r="H39" i="11"/>
  <c r="G39" i="11"/>
  <c r="F39" i="11"/>
  <c r="E39" i="11"/>
  <c r="D39" i="11"/>
  <c r="M38" i="11"/>
  <c r="J38" i="11"/>
  <c r="I38" i="11"/>
  <c r="H38" i="11"/>
  <c r="G38" i="11"/>
  <c r="F38" i="11"/>
  <c r="E38" i="11"/>
  <c r="D38" i="11"/>
  <c r="M37" i="11"/>
  <c r="J37" i="11"/>
  <c r="I37" i="11"/>
  <c r="H37" i="11"/>
  <c r="G37" i="11"/>
  <c r="F37" i="11"/>
  <c r="E37" i="11"/>
  <c r="D37" i="11"/>
  <c r="M36" i="11"/>
  <c r="J36" i="11"/>
  <c r="I36" i="11"/>
  <c r="H36" i="11"/>
  <c r="G36" i="11"/>
  <c r="F36" i="11"/>
  <c r="E36" i="11"/>
  <c r="D36" i="11"/>
  <c r="M35" i="11"/>
  <c r="J35" i="11"/>
  <c r="I35" i="11"/>
  <c r="H35" i="11"/>
  <c r="G35" i="11"/>
  <c r="F35" i="11"/>
  <c r="E35" i="11"/>
  <c r="D35" i="11"/>
  <c r="M34" i="11"/>
  <c r="J34" i="11"/>
  <c r="I34" i="11"/>
  <c r="H34" i="11"/>
  <c r="G34" i="11"/>
  <c r="F34" i="11"/>
  <c r="E34" i="11"/>
  <c r="D34" i="11"/>
  <c r="M33" i="11"/>
  <c r="R111" i="11" s="1"/>
  <c r="J33" i="11"/>
  <c r="I33" i="11"/>
  <c r="H33" i="11"/>
  <c r="G33" i="11"/>
  <c r="F33" i="11"/>
  <c r="E33" i="11"/>
  <c r="D33" i="11"/>
  <c r="M32" i="11"/>
  <c r="J32" i="11"/>
  <c r="I32" i="11"/>
  <c r="H32" i="11"/>
  <c r="G32" i="11"/>
  <c r="F32" i="11"/>
  <c r="E32" i="11"/>
  <c r="D32" i="11"/>
  <c r="M31" i="11"/>
  <c r="J31" i="11"/>
  <c r="I31" i="11"/>
  <c r="H31" i="11"/>
  <c r="G31" i="11"/>
  <c r="F31" i="11"/>
  <c r="E31" i="11"/>
  <c r="D31" i="11"/>
  <c r="M30" i="11"/>
  <c r="J30" i="11"/>
  <c r="I30" i="11"/>
  <c r="H30" i="11"/>
  <c r="G30" i="11"/>
  <c r="F30" i="11"/>
  <c r="E30" i="11"/>
  <c r="D30" i="11"/>
  <c r="M29" i="11"/>
  <c r="J29" i="11"/>
  <c r="I29" i="11"/>
  <c r="H29" i="11"/>
  <c r="G29" i="11"/>
  <c r="F29" i="11"/>
  <c r="E29" i="11"/>
  <c r="D29" i="11"/>
  <c r="M28" i="11"/>
  <c r="J28" i="11"/>
  <c r="I28" i="11"/>
  <c r="H28" i="11"/>
  <c r="G28" i="11"/>
  <c r="F28" i="11"/>
  <c r="E28" i="11"/>
  <c r="D28" i="11"/>
  <c r="M27" i="11"/>
  <c r="J27" i="11"/>
  <c r="I27" i="11"/>
  <c r="H27" i="11"/>
  <c r="G27" i="11"/>
  <c r="F27" i="11"/>
  <c r="E27" i="11"/>
  <c r="D27" i="11"/>
  <c r="M26" i="11"/>
  <c r="J26" i="11"/>
  <c r="I26" i="11"/>
  <c r="H26" i="11"/>
  <c r="G26" i="11"/>
  <c r="F26" i="11"/>
  <c r="E26" i="11"/>
  <c r="D26" i="11"/>
  <c r="M25" i="11"/>
  <c r="J25" i="11"/>
  <c r="I25" i="11"/>
  <c r="H25" i="11"/>
  <c r="G25" i="11"/>
  <c r="F25" i="11"/>
  <c r="E25" i="11"/>
  <c r="D25" i="11"/>
  <c r="M24" i="11"/>
  <c r="J24" i="11"/>
  <c r="I24" i="11"/>
  <c r="H24" i="11"/>
  <c r="G24" i="11"/>
  <c r="F24" i="11"/>
  <c r="E24" i="11"/>
  <c r="D24" i="11"/>
  <c r="M23" i="11"/>
  <c r="J23" i="11"/>
  <c r="I23" i="11"/>
  <c r="H23" i="11"/>
  <c r="G23" i="11"/>
  <c r="F23" i="11"/>
  <c r="E23" i="11"/>
  <c r="D23" i="11"/>
  <c r="M22" i="11"/>
  <c r="J22" i="11"/>
  <c r="I22" i="11"/>
  <c r="H22" i="11"/>
  <c r="G22" i="11"/>
  <c r="F22" i="11"/>
  <c r="E22" i="11"/>
  <c r="D22" i="11"/>
  <c r="M21" i="11"/>
  <c r="J21" i="11"/>
  <c r="I21" i="11"/>
  <c r="H21" i="11"/>
  <c r="G21" i="11"/>
  <c r="F21" i="11"/>
  <c r="E21" i="11"/>
  <c r="D21" i="11"/>
  <c r="M20" i="11"/>
  <c r="J20" i="11"/>
  <c r="I20" i="11"/>
  <c r="H20" i="11"/>
  <c r="G20" i="11"/>
  <c r="F20" i="11"/>
  <c r="E20" i="11"/>
  <c r="D20" i="11"/>
  <c r="M19" i="11"/>
  <c r="J19" i="11"/>
  <c r="I19" i="11"/>
  <c r="H19" i="11"/>
  <c r="G19" i="11"/>
  <c r="F19" i="11"/>
  <c r="E19" i="11"/>
  <c r="D19" i="11"/>
  <c r="M18" i="11"/>
  <c r="J18" i="11"/>
  <c r="I18" i="11"/>
  <c r="H18" i="11"/>
  <c r="G18" i="11"/>
  <c r="F18" i="11"/>
  <c r="E18" i="11"/>
  <c r="D18" i="11"/>
  <c r="M17" i="11"/>
  <c r="J17" i="11"/>
  <c r="I17" i="11"/>
  <c r="H17" i="11"/>
  <c r="G17" i="11"/>
  <c r="F17" i="11"/>
  <c r="E17" i="11"/>
  <c r="D17" i="11"/>
  <c r="M16" i="11"/>
  <c r="J16" i="11"/>
  <c r="I16" i="11"/>
  <c r="H16" i="11"/>
  <c r="G16" i="11"/>
  <c r="F16" i="11"/>
  <c r="E16" i="11"/>
  <c r="D16" i="11"/>
  <c r="M15" i="11"/>
  <c r="J15" i="11"/>
  <c r="I15" i="11"/>
  <c r="H15" i="11"/>
  <c r="G15" i="11"/>
  <c r="F15" i="11"/>
  <c r="E15" i="11"/>
  <c r="D15" i="11"/>
  <c r="M14" i="11"/>
  <c r="J14" i="11"/>
  <c r="I14" i="11"/>
  <c r="H14" i="11"/>
  <c r="G14" i="11"/>
  <c r="F14" i="11"/>
  <c r="E14" i="11"/>
  <c r="D14" i="11"/>
  <c r="M13" i="11"/>
  <c r="J13" i="11"/>
  <c r="I13" i="11"/>
  <c r="H13" i="11"/>
  <c r="G13" i="11"/>
  <c r="F13" i="11"/>
  <c r="E13" i="11"/>
  <c r="D13" i="11"/>
  <c r="M12" i="11"/>
  <c r="J12" i="11"/>
  <c r="I12" i="11"/>
  <c r="H12" i="11"/>
  <c r="G12" i="11"/>
  <c r="F12" i="11"/>
  <c r="E12" i="11"/>
  <c r="D12" i="11"/>
  <c r="M11" i="11"/>
  <c r="J11" i="11"/>
  <c r="I11" i="11"/>
  <c r="H11" i="11"/>
  <c r="G11" i="11"/>
  <c r="K113" i="11" s="1"/>
  <c r="K122" i="11" s="1"/>
  <c r="F11" i="11"/>
  <c r="E11" i="11"/>
  <c r="D11" i="11"/>
  <c r="M10" i="11"/>
  <c r="J10" i="11"/>
  <c r="I10" i="11"/>
  <c r="H10" i="11"/>
  <c r="G10" i="11"/>
  <c r="F10" i="11"/>
  <c r="E10" i="11"/>
  <c r="D10" i="11"/>
  <c r="M9" i="11"/>
  <c r="J9" i="11"/>
  <c r="I9" i="11"/>
  <c r="H9" i="11"/>
  <c r="G9" i="11"/>
  <c r="F9" i="11"/>
  <c r="E9" i="11"/>
  <c r="D9" i="11"/>
  <c r="M8" i="11"/>
  <c r="J8" i="11"/>
  <c r="I8" i="11"/>
  <c r="H8" i="11"/>
  <c r="G8" i="11"/>
  <c r="F8" i="11"/>
  <c r="E8" i="11"/>
  <c r="D8" i="11"/>
  <c r="M7" i="11"/>
  <c r="J7" i="11"/>
  <c r="I7" i="11"/>
  <c r="H7" i="11"/>
  <c r="G7" i="11"/>
  <c r="F7" i="11"/>
  <c r="E7" i="11"/>
  <c r="D7" i="11"/>
  <c r="M6" i="11"/>
  <c r="J6" i="11"/>
  <c r="I6" i="11"/>
  <c r="H6" i="11"/>
  <c r="G6" i="11"/>
  <c r="F6" i="11"/>
  <c r="E6" i="11"/>
  <c r="D6" i="11"/>
  <c r="M5" i="11"/>
  <c r="J5" i="11"/>
  <c r="I5" i="11"/>
  <c r="H5" i="11"/>
  <c r="G5" i="11"/>
  <c r="F5" i="11"/>
  <c r="E5" i="11"/>
  <c r="D5" i="11"/>
  <c r="J86" i="12"/>
  <c r="I86" i="12"/>
  <c r="F86" i="12"/>
  <c r="Q111" i="11" l="1"/>
  <c r="J113" i="11"/>
  <c r="J122" i="11" s="1"/>
  <c r="D113" i="11"/>
  <c r="D122" i="11" s="1"/>
  <c r="G113" i="11"/>
  <c r="G122" i="11" s="1"/>
  <c r="O111" i="11"/>
  <c r="S111" i="11"/>
  <c r="P111" i="11"/>
  <c r="J32" i="15"/>
  <c r="I32" i="15"/>
  <c r="J50" i="15" l="1"/>
  <c r="F50" i="15"/>
  <c r="I50" i="15"/>
  <c r="C86" i="12" l="1"/>
  <c r="C8" i="15" l="1"/>
  <c r="C6" i="15"/>
  <c r="C29" i="15"/>
  <c r="C11" i="15"/>
  <c r="C5" i="15" l="1"/>
  <c r="C36" i="15" l="1"/>
  <c r="C24" i="15"/>
  <c r="C37" i="15"/>
  <c r="C12" i="15" l="1"/>
  <c r="C45" i="15" l="1"/>
  <c r="C21" i="15"/>
  <c r="C9" i="15" l="1"/>
  <c r="C30" i="15" l="1"/>
  <c r="C35" i="15" l="1"/>
  <c r="C22" i="15" l="1"/>
  <c r="C39" i="15" l="1"/>
  <c r="C23" i="15" l="1"/>
  <c r="C38" i="15" l="1"/>
  <c r="C40" i="15" l="1"/>
  <c r="C17" i="15" l="1"/>
  <c r="C41" i="15"/>
  <c r="C4" i="15" l="1"/>
  <c r="C15" i="15"/>
  <c r="C34" i="15" l="1"/>
  <c r="C46" i="15"/>
  <c r="C26" i="15"/>
  <c r="C20" i="15"/>
  <c r="C7" i="15"/>
  <c r="C44" i="15"/>
  <c r="C25" i="15"/>
  <c r="C43" i="15"/>
  <c r="C16" i="15"/>
  <c r="C42" i="15"/>
  <c r="C27" i="15"/>
  <c r="C28" i="15"/>
  <c r="C14" i="15"/>
  <c r="C13" i="15"/>
  <c r="C18" i="15"/>
  <c r="C10" i="15"/>
  <c r="C19" i="15"/>
  <c r="K32" i="15" l="1"/>
  <c r="N10" i="16"/>
  <c r="N44" i="16"/>
  <c r="N47" i="16" s="1"/>
  <c r="K49" i="15"/>
  <c r="N27" i="16"/>
  <c r="C1" i="12"/>
  <c r="C1" i="15"/>
  <c r="C32" i="15" l="1"/>
  <c r="C49" i="15"/>
  <c r="C50" i="15" l="1"/>
</calcChain>
</file>

<file path=xl/comments1.xml><?xml version="1.0" encoding="utf-8"?>
<comments xmlns="http://schemas.openxmlformats.org/spreadsheetml/2006/main">
  <authors>
    <author>ujean81</author>
  </authors>
  <commentList>
    <comment ref="J3" authorId="0" shapeId="0">
      <text>
        <r>
          <rPr>
            <b/>
            <sz val="8"/>
            <color indexed="81"/>
            <rFont val="Tahoma"/>
            <family val="2"/>
          </rPr>
          <t>ujean81:</t>
        </r>
        <r>
          <rPr>
            <sz val="8"/>
            <color indexed="81"/>
            <rFont val="Tahoma"/>
            <family val="2"/>
          </rPr>
          <t xml:space="preserve">
Provient toujours de la FC-Étude</t>
        </r>
      </text>
    </comment>
  </commentList>
</comments>
</file>

<file path=xl/comments2.xml><?xml version="1.0" encoding="utf-8"?>
<comments xmlns="http://schemas.openxmlformats.org/spreadsheetml/2006/main">
  <authors>
    <author>ujean81</author>
  </authors>
  <commentList>
    <comment ref="I3" authorId="0" shapeId="0">
      <text>
        <r>
          <rPr>
            <b/>
            <sz val="8"/>
            <color indexed="81"/>
            <rFont val="Tahoma"/>
            <family val="2"/>
          </rPr>
          <t>ujean81:</t>
        </r>
        <r>
          <rPr>
            <sz val="8"/>
            <color indexed="81"/>
            <rFont val="Tahoma"/>
            <family val="2"/>
          </rPr>
          <t xml:space="preserve">
Provient toujours de la FC-Étude</t>
        </r>
      </text>
    </comment>
  </commentList>
</comments>
</file>

<file path=xl/comments3.xml><?xml version="1.0" encoding="utf-8"?>
<comments xmlns="http://schemas.openxmlformats.org/spreadsheetml/2006/main">
  <authors>
    <author>ujean81</author>
  </authors>
  <commentList>
    <comment ref="I3" authorId="0" shapeId="0">
      <text>
        <r>
          <rPr>
            <b/>
            <sz val="8"/>
            <color indexed="81"/>
            <rFont val="Tahoma"/>
            <family val="2"/>
          </rPr>
          <t>ujean81:</t>
        </r>
        <r>
          <rPr>
            <sz val="8"/>
            <color indexed="81"/>
            <rFont val="Tahoma"/>
            <family val="2"/>
          </rPr>
          <t xml:space="preserve">
Provient toujours de la FC-Étude</t>
        </r>
      </text>
    </comment>
  </commentList>
</comments>
</file>

<file path=xl/comments4.xml><?xml version="1.0" encoding="utf-8"?>
<comments xmlns="http://schemas.openxmlformats.org/spreadsheetml/2006/main">
  <authors>
    <author>ujean81</author>
  </authors>
  <commentList>
    <comment ref="K2" authorId="0" shapeId="0">
      <text>
        <r>
          <rPr>
            <b/>
            <sz val="8"/>
            <color indexed="81"/>
            <rFont val="Tahoma"/>
            <family val="2"/>
          </rPr>
          <t>ujean81:</t>
        </r>
        <r>
          <rPr>
            <sz val="8"/>
            <color indexed="81"/>
            <rFont val="Tahoma"/>
            <family val="2"/>
          </rPr>
          <t xml:space="preserve">
Provient toujours de la FC-Étude</t>
        </r>
      </text>
    </comment>
  </commentList>
</comments>
</file>

<file path=xl/comments5.xml><?xml version="1.0" encoding="utf-8"?>
<comments xmlns="http://schemas.openxmlformats.org/spreadsheetml/2006/main">
  <authors>
    <author>ujean81</author>
  </authors>
  <commentList>
    <comment ref="L1" authorId="0" shapeId="0">
      <text>
        <r>
          <rPr>
            <b/>
            <sz val="8"/>
            <color indexed="81"/>
            <rFont val="Tahoma"/>
            <family val="2"/>
          </rPr>
          <t>ujean81:</t>
        </r>
        <r>
          <rPr>
            <sz val="8"/>
            <color indexed="81"/>
            <rFont val="Tahoma"/>
            <family val="2"/>
          </rPr>
          <t xml:space="preserve">
Provient toujours de la FC-Étude</t>
        </r>
      </text>
    </comment>
  </commentList>
</comments>
</file>

<file path=xl/sharedStrings.xml><?xml version="1.0" encoding="utf-8"?>
<sst xmlns="http://schemas.openxmlformats.org/spreadsheetml/2006/main" count="3397" uniqueCount="1246">
  <si>
    <t>MTL-5173</t>
  </si>
  <si>
    <t>Unités</t>
  </si>
  <si>
    <t>Projet</t>
  </si>
  <si>
    <t>Adresse</t>
  </si>
  <si>
    <t>Volet</t>
  </si>
  <si>
    <t>Statut</t>
  </si>
  <si>
    <t>Projets occupés</t>
  </si>
  <si>
    <t>Ville-Marie</t>
  </si>
  <si>
    <t>3</t>
  </si>
  <si>
    <t>oc</t>
  </si>
  <si>
    <t>Sous-total - Occupé (OC)</t>
  </si>
  <si>
    <t>Projets en engagement définitif</t>
  </si>
  <si>
    <t>1</t>
  </si>
  <si>
    <t>Lachine</t>
  </si>
  <si>
    <t>2</t>
  </si>
  <si>
    <t>Projets en engagement conditionnel</t>
  </si>
  <si>
    <t>Saint-Laurent</t>
  </si>
  <si>
    <t>Verdun</t>
  </si>
  <si>
    <t>Montréal-Nord</t>
  </si>
  <si>
    <t>État</t>
  </si>
  <si>
    <t>COOP D'HAB. L'ILE DE LA VISITATION</t>
  </si>
  <si>
    <t>2205 Boul. Henri-Bourassa Est</t>
  </si>
  <si>
    <t>OC</t>
  </si>
  <si>
    <t>COOP.D'HAB.DE LA SOLIDARITE CARTIERVILLE</t>
  </si>
  <si>
    <t>11945-11955 Rue Dulongpré</t>
  </si>
  <si>
    <t>FONDS DEDIE A L'HABITATION COMMUNAUTAIRE</t>
  </si>
  <si>
    <t>10175 Boul. Saint-Laurent</t>
  </si>
  <si>
    <t>COOP. D'HABITATION MIMOSAS</t>
  </si>
  <si>
    <t>9810 Av. Papineau</t>
  </si>
  <si>
    <t>OMHM - RÉS. ROSALIE-CADRON (LAURENTIEN)</t>
  </si>
  <si>
    <t>12260 Boul. Laurentien</t>
  </si>
  <si>
    <t>COOPÉRATIVE D'HAB. HAVRE DE PAIX</t>
  </si>
  <si>
    <t>5460 Av. Walkley</t>
  </si>
  <si>
    <t>COOPÉRATIVE D'HAB. LE CHÂTEAU PLAMONDON</t>
  </si>
  <si>
    <t>3855-3875 Av. Plamondon</t>
  </si>
  <si>
    <t>COOPERATIVE D'HABITATION BENNY FARM</t>
  </si>
  <si>
    <t>4150-4230 Boul. Cavendish</t>
  </si>
  <si>
    <t>RÉSIDENCE PROJET CHANCE 2</t>
  </si>
  <si>
    <t>3860-3950 Boul. Cavendish</t>
  </si>
  <si>
    <t>CHEZ-SOI NOTRE-DAME-DE-GRÂCE</t>
  </si>
  <si>
    <t>3825 Boul. Cavendish</t>
  </si>
  <si>
    <t>LES MAISONS TRANSITIONNELLES 03</t>
  </si>
  <si>
    <t>COOP D'HABITATION ZONE D'OPPORTUNITÉ ZOO</t>
  </si>
  <si>
    <t>4055-4231 Boul. Cavendish</t>
  </si>
  <si>
    <t>OMHM-PROJET DES SOURCES_VOLET 2</t>
  </si>
  <si>
    <t>4200 Boul. des Sources</t>
  </si>
  <si>
    <t>HAB. COMM. DE LA BANLIEUE O. (DORVAL)</t>
  </si>
  <si>
    <t>COOPÉRATIVE HAB. L'ENVOL DE LACHINE</t>
  </si>
  <si>
    <t>690-692 2e Avenue (LCH)</t>
  </si>
  <si>
    <t>COOPÉRATIVE D'HAB. CHÂTEAU DES ÉRABLES</t>
  </si>
  <si>
    <t>111 Rue des Érables (LCH)</t>
  </si>
  <si>
    <t>GROUPE D'ENTRAIDE LACHINE</t>
  </si>
  <si>
    <t>2895 Rue Notre-Dame (LCH)</t>
  </si>
  <si>
    <t>OMHM - ST-PIERRE-AUX-LIENS</t>
  </si>
  <si>
    <t>55 Av. Ouellette (LCH)</t>
  </si>
  <si>
    <t>COOPÉRATIVE D'HAB. LE JARDIN D'ÉDEN</t>
  </si>
  <si>
    <t>940 24e Avenue (LCH)</t>
  </si>
  <si>
    <t>LES BRISES DE LACHINE</t>
  </si>
  <si>
    <t>300 Pl. des Brises (LCH)</t>
  </si>
  <si>
    <t>MAISON DES AÎNÉS HOCHELAGA-MAISONNEUVE</t>
  </si>
  <si>
    <t>1620 Av. De La Salle</t>
  </si>
  <si>
    <t>COOP.D'HAB. LES OASIS DE MONTREAL</t>
  </si>
  <si>
    <t>551-553 Av. Jeanne-d'Arc</t>
  </si>
  <si>
    <t>CARREFOUR FAMILIAL HOCHELAGA</t>
  </si>
  <si>
    <t>1611-1615 Av. d'Orléans</t>
  </si>
  <si>
    <t>COOP. D'HAB. FLEUR DE LYS DE MERCIER</t>
  </si>
  <si>
    <t>1663 Pl. Beauchesne</t>
  </si>
  <si>
    <t>COOP. D'HABITATION MAIN DANS LA MAIN</t>
  </si>
  <si>
    <t>4821-4849 Rue de Rouen</t>
  </si>
  <si>
    <t>COOP. D'HAB. P'TIT TRAIN DE VIAUVILLE</t>
  </si>
  <si>
    <t>L'AVENUE, LOGEMENTS COMMUNAUTAIRES</t>
  </si>
  <si>
    <t>MAISON LÉCHELON INC.</t>
  </si>
  <si>
    <t>2268-2282 Rue Des Ormeaux</t>
  </si>
  <si>
    <t>CARREF.D'ALIM. ET DE PARTAGE ST-BARNABÉ</t>
  </si>
  <si>
    <t>4570 Rue Adam</t>
  </si>
  <si>
    <t>COOPÉRATIVE D'HABITATION HERMANDAD</t>
  </si>
  <si>
    <t>2280-2320 Rue Aubry</t>
  </si>
  <si>
    <t>LES TOITS DE MERCIER (VOLET 1)</t>
  </si>
  <si>
    <t>2305 Rue Marcelle-Ferron</t>
  </si>
  <si>
    <t>HABITATIONS ADAM-MOREAU</t>
  </si>
  <si>
    <t>1515-1517 Rue Moreau</t>
  </si>
  <si>
    <t>COOP HABITATION VISION MULTINATIONALE</t>
  </si>
  <si>
    <t>11957 Av. Lapierre (MTN)</t>
  </si>
  <si>
    <t>COOPÉRATIVE D'HAB. ESTRELLA DEL SUR</t>
  </si>
  <si>
    <t>10190-10192 Boul. Saint-Michel</t>
  </si>
  <si>
    <t>HABITATIONS LOUIS-QUERBES</t>
  </si>
  <si>
    <t>4465-4477 Rue de Charleroi (MTN)</t>
  </si>
  <si>
    <t>HABITATIONS LES BOULEVARDS DE MTL-NORD</t>
  </si>
  <si>
    <t>3230 Boul. Henri-Bourassa Est</t>
  </si>
  <si>
    <t>PROJET LEGER/ L'ARCHEVEQUE</t>
  </si>
  <si>
    <t>4861-4867 Boul. Léger (MTN)</t>
  </si>
  <si>
    <t>COOP. D'HAB. DE L'AVENIR (PIERREFONDS)</t>
  </si>
  <si>
    <t>14606 Rue Lirette (PFD)</t>
  </si>
  <si>
    <t>L'ÎLE DES AMIS</t>
  </si>
  <si>
    <t>4940 Rue Harry-Worth (PFD)</t>
  </si>
  <si>
    <t>COOP LES AMIS DE PIERREFONDS</t>
  </si>
  <si>
    <t>13719-13735 Boul. Gouin Ouest</t>
  </si>
  <si>
    <t>RÉSIDENCE DE L'ACADÉMIE</t>
  </si>
  <si>
    <t>4815-4827 Av. Papineau</t>
  </si>
  <si>
    <t>MA CHAMBRE INC.</t>
  </si>
  <si>
    <t>4417 Rue De Bullion</t>
  </si>
  <si>
    <t>Pointe-Claire</t>
  </si>
  <si>
    <t>RÉSIDENCE MAYWOOD</t>
  </si>
  <si>
    <t>33 Av. Maywood (PCL)</t>
  </si>
  <si>
    <t>COOP HABITATION LE FLEUVE DE L'ESPOIR</t>
  </si>
  <si>
    <t>COOPERATIVE D'HABITATION SAMAKHI</t>
  </si>
  <si>
    <t>12285 Rue René-Chopin</t>
  </si>
  <si>
    <t>COOP HABITATION LES RIVES DU ST-LAURENT</t>
  </si>
  <si>
    <t>16-56 Av. David (MTE)</t>
  </si>
  <si>
    <t>LES JARDINS D'EUGÉNIE</t>
  </si>
  <si>
    <t>COOPÉRATIVE D'HABITATION LE TRIOLET</t>
  </si>
  <si>
    <t>1900 Boul. du Tricentenaire</t>
  </si>
  <si>
    <t>HABITATIONS JOSEPH-JANOT</t>
  </si>
  <si>
    <t>OMHM - RODOLPHE-FORGET PHASE 2</t>
  </si>
  <si>
    <t>(12112) Boul. Rodolphe-Forget</t>
  </si>
  <si>
    <t>LES HABITATIONS NOUVELLES AVENUES-PH. II</t>
  </si>
  <si>
    <t>4020 Rue Beaubien Est</t>
  </si>
  <si>
    <t>LES HABITATIONS NOUVELLES AVENUES-PH.III</t>
  </si>
  <si>
    <t>6450 Boul. Pie-IX</t>
  </si>
  <si>
    <t>COOP PRIMA VERA DE LA PETITE PATRIE</t>
  </si>
  <si>
    <t>6002-6006 Rue De La Roche</t>
  </si>
  <si>
    <t>OSBL HABITATIONS LES II VOLETS</t>
  </si>
  <si>
    <t>6001 Av. Christophe-Colomb</t>
  </si>
  <si>
    <t>COOP. D'HAB. SANS FRONTIÈRES DE ROSEMONT</t>
  </si>
  <si>
    <t>3745 Rue Rachel Est</t>
  </si>
  <si>
    <t>SERVICE D'INTÉGRATION À LA COLLECTIVITÉ</t>
  </si>
  <si>
    <t>6000 Rue De La Roche</t>
  </si>
  <si>
    <t>HABITATIONS LA TRAVERSÉE</t>
  </si>
  <si>
    <t>6027 Av. De Lorimier</t>
  </si>
  <si>
    <t>INTER-VAL 1175 INC.</t>
  </si>
  <si>
    <t>2620 Boul. Rosemont</t>
  </si>
  <si>
    <t>RESSOURCES JEUNESSE DE ST-LAURENT INC.</t>
  </si>
  <si>
    <t>1550 Rue Elizabeth (SLR)</t>
  </si>
  <si>
    <t>DEMEURES SAINTE-CROIX INC.PHASE III</t>
  </si>
  <si>
    <t>1165 Av. Sainte-Croix (SLR)</t>
  </si>
  <si>
    <t>OBNL- RÉSIDENCE ALEXIS-NIHON</t>
  </si>
  <si>
    <t>1200 Boul. Alexis-Nihon (SLR)</t>
  </si>
  <si>
    <t>Saint-Léonard</t>
  </si>
  <si>
    <t>COOP HAB. CHÂTEAU DIGNITÉ DE ST-LÉONARD</t>
  </si>
  <si>
    <t>7370 Rue Terbois (SLN)</t>
  </si>
  <si>
    <t>PASSERELLE</t>
  </si>
  <si>
    <t>312-316 Rue Charon</t>
  </si>
  <si>
    <t>HABITATIONS COMMUNAUTAIRES ST-PAUL/ÉMARD</t>
  </si>
  <si>
    <t>1947-1957 Rue Le Caron</t>
  </si>
  <si>
    <t>COOP D'HABITATION JOE BEEF</t>
  </si>
  <si>
    <t>1946 Rue Richardson</t>
  </si>
  <si>
    <t>MISSION BON ACCUEIL</t>
  </si>
  <si>
    <t>4755 Rue Acorn</t>
  </si>
  <si>
    <t>CITADELLE DE ST-AMBROISE</t>
  </si>
  <si>
    <t>5015-5025 Rue Saint-Ambroise</t>
  </si>
  <si>
    <t>L'ABRI D'ESPOIR (ARMÉE DU SALUT)</t>
  </si>
  <si>
    <t>2000 Rue Notre-Dame Ouest</t>
  </si>
  <si>
    <t>COOP LES COPAINS D'ABORD DE CÔTE ST-PAUL</t>
  </si>
  <si>
    <t>1420-1430 Av. de l'Église</t>
  </si>
  <si>
    <t>CEGECOM</t>
  </si>
  <si>
    <t>740 Rue Saint-Ferdinand</t>
  </si>
  <si>
    <t>COOP D'HABITATION AU CENTRE DE LA POINTE</t>
  </si>
  <si>
    <t>1721 Rue du Centre</t>
  </si>
  <si>
    <t>HABITATIONS ANNE-GREENUP_(PAXTON)</t>
  </si>
  <si>
    <t>1621 Rue Paxton</t>
  </si>
  <si>
    <t>COOPERATIVE D HABITATION SKANAGOWA</t>
  </si>
  <si>
    <t>2312 Rue du Centre</t>
  </si>
  <si>
    <t>OMHM-AUGUSTIN-CANTIN</t>
  </si>
  <si>
    <t>COOP LES TERRASSES WELLINGTON-CHARLEVOIX</t>
  </si>
  <si>
    <t>0616 Rue Charlevoix</t>
  </si>
  <si>
    <t>OMHM - DE L'ÉGLISE</t>
  </si>
  <si>
    <t>2027-2031 Av. de l'Église</t>
  </si>
  <si>
    <t>COOPÉRATIVE PERCE-NEIGE DE VERDUN</t>
  </si>
  <si>
    <t>63-73 Rue Lafleur (VRD)</t>
  </si>
  <si>
    <t>BUREAU DE CONSULTATION-JEUNESSE INC.</t>
  </si>
  <si>
    <t>5355 Rue Wellington</t>
  </si>
  <si>
    <t>3560 Rue Ethel (VRD)</t>
  </si>
  <si>
    <t>291 Rue Rielle (VRD)</t>
  </si>
  <si>
    <t>OMHM - NEWMARCH</t>
  </si>
  <si>
    <t>LA RUE DES FEMMES DE MONTRÉAL</t>
  </si>
  <si>
    <t>1050 Rue Jeanne-Mance</t>
  </si>
  <si>
    <t>CHAMBREVILLE MONTRÉAL INC.</t>
  </si>
  <si>
    <t>1308 Rue de la Visitation</t>
  </si>
  <si>
    <t>HÉBERGEMENT JEUNESSE LE TOURNANT</t>
  </si>
  <si>
    <t>2630-2634 Rue Frontenac</t>
  </si>
  <si>
    <t>COOP HABITATION LA PORTE DU BOURG</t>
  </si>
  <si>
    <t>1100-1140 Rue Saint-Antoine Est</t>
  </si>
  <si>
    <t>COOP. HABITATION VAL PERCHÉ</t>
  </si>
  <si>
    <t>1150-1190 Rue Saint-Antoine Est</t>
  </si>
  <si>
    <t>INTER-LOGE CENTRE-SUD - FAUBOURG</t>
  </si>
  <si>
    <t>655-675 Rue Amherst</t>
  </si>
  <si>
    <t>LES OEUVRES DE LA MAISON DU PERE</t>
  </si>
  <si>
    <t>550-572 Boul. René-Lévesque Est</t>
  </si>
  <si>
    <t>LOGIS PHARE</t>
  </si>
  <si>
    <t>2018 Rue Fullum</t>
  </si>
  <si>
    <t>MAISON JOSEPH VINCENT</t>
  </si>
  <si>
    <t>459 Rue Saint-Paul Est</t>
  </si>
  <si>
    <t>MISSION OLD BREWERY</t>
  </si>
  <si>
    <t>AU PIED DU COURANT PHASE-2</t>
  </si>
  <si>
    <t>1980-2000 Rue Tansley</t>
  </si>
  <si>
    <t>ASSOCIATION LOGEMENT AMITIE INC</t>
  </si>
  <si>
    <t>1070 Rue Mackay</t>
  </si>
  <si>
    <t>COOPÉRATIVE D'HABITATION CHUNG HUA PH. 2</t>
  </si>
  <si>
    <t>1000-1010 Av. de l'Hôtel-de-Ville</t>
  </si>
  <si>
    <t>COOP D'HAB. LES DAMES DE COEUR PHASE 2</t>
  </si>
  <si>
    <t>2267 Rue Coupal</t>
  </si>
  <si>
    <t>HAPOPEX - BLOOMFIELD</t>
  </si>
  <si>
    <t>7252-7262 Av. Bloomfield</t>
  </si>
  <si>
    <t>COOPÉRATIVE DUROCHER D'ANVERS</t>
  </si>
  <si>
    <t>HAPOPEX-DUROCHER</t>
  </si>
  <si>
    <t>COOPERATIVE RÉSIDENCE CASABLANCA</t>
  </si>
  <si>
    <t>8751 9e Avenue</t>
  </si>
  <si>
    <t>HAB. COMM. HELLÉNIQUE DE MONTRÉAL</t>
  </si>
  <si>
    <t>7040 Rue Hutchison</t>
  </si>
  <si>
    <t>10705 Av. Papineau</t>
  </si>
  <si>
    <t>1855 Boul. Henri-Bourassa Est</t>
  </si>
  <si>
    <t>RÉSIDENCES B'NAI BRITH</t>
  </si>
  <si>
    <t>8000 Ch. de la Côte-Saint-Luc</t>
  </si>
  <si>
    <t>CHEMIN DE LA COTE</t>
  </si>
  <si>
    <t>5701 Boul. Décarie</t>
  </si>
  <si>
    <t>COOP HABITATION ST-PIERRE-AUX-LIENS</t>
  </si>
  <si>
    <t>(57) Av. Ouellette (LCH)</t>
  </si>
  <si>
    <t>COOP D'HABITATION LOUISIANE</t>
  </si>
  <si>
    <t>1925-1955 Rue Notre-Dame (LCH)</t>
  </si>
  <si>
    <t>COOP D'HABIT.JOLIE-FONTAINE D'HOCHELAGA</t>
  </si>
  <si>
    <t>1832-1886 Rue De Chambly</t>
  </si>
  <si>
    <t>LES TOITS DE MERCIER (VOLET 2)</t>
  </si>
  <si>
    <t>(9242) Rue Hochelaga</t>
  </si>
  <si>
    <t>LES HABITATIONS DE LA SHAPEM</t>
  </si>
  <si>
    <t>1830-1832 Rue Joliette</t>
  </si>
  <si>
    <t>COOPERATIVE D'HABITATION MARIE-ANNE</t>
  </si>
  <si>
    <t>LES HABITATIONS LES DEUX ÂGES</t>
  </si>
  <si>
    <t>12700 Rue De Montigny</t>
  </si>
  <si>
    <t>OMHM - RÉS. LIONEL-BOURDON (R.-FORGET 1)</t>
  </si>
  <si>
    <t>12100 Boul. Rodolphe-Forget</t>
  </si>
  <si>
    <t>(3820) Rue Préfontaine</t>
  </si>
  <si>
    <t>RÉSIDENCE SAINT-EUGÈNE</t>
  </si>
  <si>
    <t>3500 Rue Beaubien Est</t>
  </si>
  <si>
    <t>CENTRE DES AÎNÉS DE L'ASIE DU SUD-EST</t>
  </si>
  <si>
    <t>1300 Boul. Rosemont</t>
  </si>
  <si>
    <t>RÉSIDENCE PIERO-CORTI_(CROIX-ROUGE)</t>
  </si>
  <si>
    <t>3131 Rue Sherbrooke Est</t>
  </si>
  <si>
    <t>A.C.H.I.M. - PHASE II</t>
  </si>
  <si>
    <t>5940 Boul. Monk</t>
  </si>
  <si>
    <t>PROJET GALT</t>
  </si>
  <si>
    <t>OSBL LE CENTRE YEE-KANG</t>
  </si>
  <si>
    <t>1075 Rue De Bullion</t>
  </si>
  <si>
    <t>LES HABITATIONS L'ÉCOLE DES SAGES</t>
  </si>
  <si>
    <t>COOPÉRATIVE D'HABITATION LA COLLECTIVE</t>
  </si>
  <si>
    <t>8055-8065 Rue Lajeunesse</t>
  </si>
  <si>
    <t>135 Av. Dorval (DVL)</t>
  </si>
  <si>
    <t>1877-1895 Av. De La Salle</t>
  </si>
  <si>
    <t>4005 Rue Newmarch (VRD)</t>
  </si>
  <si>
    <t>Montréal-Est</t>
  </si>
  <si>
    <t>ACL-5117</t>
  </si>
  <si>
    <t>ACL-5150</t>
  </si>
  <si>
    <t>ACL-5137</t>
  </si>
  <si>
    <t>ACL-5148</t>
  </si>
  <si>
    <t>LAQ-6038</t>
  </si>
  <si>
    <t>ACL-5157</t>
  </si>
  <si>
    <t>LAQ-6048</t>
  </si>
  <si>
    <t>LAQ-6032</t>
  </si>
  <si>
    <t>ACL-5096</t>
  </si>
  <si>
    <t>ACL-5107</t>
  </si>
  <si>
    <t>ACL-5175</t>
  </si>
  <si>
    <t>ACL-5177</t>
  </si>
  <si>
    <t>ACL-5176</t>
  </si>
  <si>
    <t>LAQ-6019</t>
  </si>
  <si>
    <t>ACL-5152</t>
  </si>
  <si>
    <t>LAQ-6023</t>
  </si>
  <si>
    <t>ACL-5134</t>
  </si>
  <si>
    <t>ACL-5180</t>
  </si>
  <si>
    <t>LAQ-6053</t>
  </si>
  <si>
    <t>LAQ-6017</t>
  </si>
  <si>
    <t>ACL-5184</t>
  </si>
  <si>
    <t>ACL-5101</t>
  </si>
  <si>
    <t>ACL-5155</t>
  </si>
  <si>
    <t>ACL-5110</t>
  </si>
  <si>
    <t>ACL-5132</t>
  </si>
  <si>
    <t>ACL-5120</t>
  </si>
  <si>
    <t>ACL-5095</t>
  </si>
  <si>
    <t>ACL-5194</t>
  </si>
  <si>
    <t>LAQ-6003</t>
  </si>
  <si>
    <t>ACL-5167</t>
  </si>
  <si>
    <t>LAQ-6004</t>
  </si>
  <si>
    <t>ACL-5195</t>
  </si>
  <si>
    <t>ACL-5086</t>
  </si>
  <si>
    <t>ACL-5168</t>
  </si>
  <si>
    <t>ACL-5121</t>
  </si>
  <si>
    <t>ACL-5133</t>
  </si>
  <si>
    <t>ACL-5126</t>
  </si>
  <si>
    <t>ACL-5139</t>
  </si>
  <si>
    <t>LAQ-6013</t>
  </si>
  <si>
    <t>LAQ-6001</t>
  </si>
  <si>
    <t>LAQ-6039</t>
  </si>
  <si>
    <t>LAQ-6041</t>
  </si>
  <si>
    <t>ACL-5145</t>
  </si>
  <si>
    <t>ACL-5154</t>
  </si>
  <si>
    <t>ACL-5138</t>
  </si>
  <si>
    <t>ACL-5105</t>
  </si>
  <si>
    <t>LAQ-6007</t>
  </si>
  <si>
    <t>ACL-5160</t>
  </si>
  <si>
    <t>ACL-5127</t>
  </si>
  <si>
    <t>LAQ-6006</t>
  </si>
  <si>
    <t>ACL-5166</t>
  </si>
  <si>
    <t>ACL-5147</t>
  </si>
  <si>
    <t>LAQ-6050</t>
  </si>
  <si>
    <t>LAQ-6059</t>
  </si>
  <si>
    <t>ACL-5088</t>
  </si>
  <si>
    <t>ACL-5100</t>
  </si>
  <si>
    <t>ACL-5129</t>
  </si>
  <si>
    <t>ACL-5183</t>
  </si>
  <si>
    <t>ACL-5029</t>
  </si>
  <si>
    <t>ACL-5078</t>
  </si>
  <si>
    <t>ACL-5089</t>
  </si>
  <si>
    <t>ACL-5103</t>
  </si>
  <si>
    <t>ACL-5165</t>
  </si>
  <si>
    <t>LAQ-6054</t>
  </si>
  <si>
    <t>ACL-5118</t>
  </si>
  <si>
    <t>ACL-5161</t>
  </si>
  <si>
    <t>ACL-5200</t>
  </si>
  <si>
    <t>ACL-5174</t>
  </si>
  <si>
    <t>LAQ-6008</t>
  </si>
  <si>
    <t>ACL-5156</t>
  </si>
  <si>
    <t>ACL-5198</t>
  </si>
  <si>
    <t>LAQ-6022</t>
  </si>
  <si>
    <t>LAQ-6011</t>
  </si>
  <si>
    <t>LAQ-6009</t>
  </si>
  <si>
    <t>ACL-5112</t>
  </si>
  <si>
    <t>ACL-5192</t>
  </si>
  <si>
    <t>ACL-5173</t>
  </si>
  <si>
    <t>LAQ-6047</t>
  </si>
  <si>
    <t>LAQ-6015</t>
  </si>
  <si>
    <t>ACL-5093</t>
  </si>
  <si>
    <t>ACL-5094</t>
  </si>
  <si>
    <t>LAQ-6016</t>
  </si>
  <si>
    <t>ACL-5171</t>
  </si>
  <si>
    <t>ACL-5204</t>
  </si>
  <si>
    <t>ACL-5199</t>
  </si>
  <si>
    <t>ACL-5151</t>
  </si>
  <si>
    <t>LAQ-6005</t>
  </si>
  <si>
    <t>ACL-5202</t>
  </si>
  <si>
    <t>ACL-5186</t>
  </si>
  <si>
    <t>ACL-5104</t>
  </si>
  <si>
    <t>LAQ-6031</t>
  </si>
  <si>
    <t>ACL-5113</t>
  </si>
  <si>
    <t>ACL-5114</t>
  </si>
  <si>
    <t>LAQ-6014</t>
  </si>
  <si>
    <t>ACL-5109</t>
  </si>
  <si>
    <t>ACL-5115</t>
  </si>
  <si>
    <t>ACL-5099</t>
  </si>
  <si>
    <t>ACL-5116</t>
  </si>
  <si>
    <t>ACL-5141</t>
  </si>
  <si>
    <t>ACL-5169</t>
  </si>
  <si>
    <t>ACL-5172</t>
  </si>
  <si>
    <t>ACL-5178</t>
  </si>
  <si>
    <t>ACL-5043</t>
  </si>
  <si>
    <t>ACL-5124</t>
  </si>
  <si>
    <t>ACL-5163</t>
  </si>
  <si>
    <t>ACL-5206</t>
  </si>
  <si>
    <t>ACL-5111</t>
  </si>
  <si>
    <t>ACL-5125</t>
  </si>
  <si>
    <t>ACL-5197</t>
  </si>
  <si>
    <t>LAQ-6010</t>
  </si>
  <si>
    <t>LAQ-6029</t>
  </si>
  <si>
    <t>Villeray — Saint-Michel — Parc-Extension</t>
  </si>
  <si>
    <t>Côte-des-Neiges — Notre-Dame-de-Grâce</t>
  </si>
  <si>
    <t>Le Plateau-Mont-Royal</t>
  </si>
  <si>
    <t>Le Sud-Ouest</t>
  </si>
  <si>
    <t>Rosemont — La Petite-Patrie</t>
  </si>
  <si>
    <t>Ahuntsic — Cartierville</t>
  </si>
  <si>
    <t>Mercier — Hochelaga-Maisonneuve</t>
  </si>
  <si>
    <t>Pierrefonds — Roxboro</t>
  </si>
  <si>
    <t>COOPÉRATIVE D'HABITATION LA PAIX</t>
  </si>
  <si>
    <t>MAISON L'ÉCLAIRCIE DE MONTRÉAL</t>
  </si>
  <si>
    <t>Côte Saint-Luc</t>
  </si>
  <si>
    <t>3970-3990 Boul. Cavendish</t>
  </si>
  <si>
    <t>Dollard-des-Ormeaux</t>
  </si>
  <si>
    <t>LAQ-6040</t>
  </si>
  <si>
    <t>Dorval</t>
  </si>
  <si>
    <t>4274-4282 Rue De Bullion</t>
  </si>
  <si>
    <t>ACL-5119</t>
  </si>
  <si>
    <t>ACL-5191</t>
  </si>
  <si>
    <t>2390 Rue Augustin-Cantin</t>
  </si>
  <si>
    <t>(1940-1950) Rue Galt</t>
  </si>
  <si>
    <t>ACL-5196</t>
  </si>
  <si>
    <t>HABITATIONS COMMUNAUTAIRES LOGGIA PH. 2</t>
  </si>
  <si>
    <t>COOP D'HAB. LES TROIS HÉRONS PHASE 1</t>
  </si>
  <si>
    <t>COOP D'HAB. LES TROIS HÉRONS PHASE 2</t>
  </si>
  <si>
    <t>605 Rue Wolfe</t>
  </si>
  <si>
    <t>1-7 Rue Saint-Antoine Ouest</t>
  </si>
  <si>
    <t>930049316</t>
  </si>
  <si>
    <t>930056990</t>
  </si>
  <si>
    <t>930057471</t>
  </si>
  <si>
    <t>930058375</t>
  </si>
  <si>
    <t>930057012</t>
  </si>
  <si>
    <t>930041060</t>
  </si>
  <si>
    <t>930041962</t>
  </si>
  <si>
    <t>930056899</t>
  </si>
  <si>
    <t>930064763</t>
  </si>
  <si>
    <t>930057021</t>
  </si>
  <si>
    <t>930057022</t>
  </si>
  <si>
    <t>930064762</t>
  </si>
  <si>
    <t>930057019</t>
  </si>
  <si>
    <t>930065260</t>
  </si>
  <si>
    <t>930063029</t>
  </si>
  <si>
    <t>930051208</t>
  </si>
  <si>
    <t>930057029</t>
  </si>
  <si>
    <t>930061423</t>
  </si>
  <si>
    <t>930061620</t>
  </si>
  <si>
    <t>930064124</t>
  </si>
  <si>
    <t>930061545</t>
  </si>
  <si>
    <t>930045556</t>
  </si>
  <si>
    <t>930057568</t>
  </si>
  <si>
    <t>930052759</t>
  </si>
  <si>
    <t>930037824</t>
  </si>
  <si>
    <t>930037825</t>
  </si>
  <si>
    <t>930047646</t>
  </si>
  <si>
    <t>930058841</t>
  </si>
  <si>
    <t>930056928</t>
  </si>
  <si>
    <t>930056919</t>
  </si>
  <si>
    <t>930065078</t>
  </si>
  <si>
    <t>930065079</t>
  </si>
  <si>
    <t>930065808</t>
  </si>
  <si>
    <t>930066485</t>
  </si>
  <si>
    <t>930060348</t>
  </si>
  <si>
    <t>930057010</t>
  </si>
  <si>
    <t>930058862</t>
  </si>
  <si>
    <t>930061419</t>
  </si>
  <si>
    <t>930057011</t>
  </si>
  <si>
    <t>930064479</t>
  </si>
  <si>
    <t>930064761</t>
  </si>
  <si>
    <t>930045925</t>
  </si>
  <si>
    <t>930042255</t>
  </si>
  <si>
    <t>930049888</t>
  </si>
  <si>
    <t>930044149</t>
  </si>
  <si>
    <t>930049090</t>
  </si>
  <si>
    <t>930054382</t>
  </si>
  <si>
    <t>1800-1940 Rue Ida-Steinberg</t>
  </si>
  <si>
    <t>930056912</t>
  </si>
  <si>
    <t>930063761</t>
  </si>
  <si>
    <t>930061420</t>
  </si>
  <si>
    <t>930066020</t>
  </si>
  <si>
    <t>930056905</t>
  </si>
  <si>
    <t>930056906</t>
  </si>
  <si>
    <t>930060491</t>
  </si>
  <si>
    <t>930057488</t>
  </si>
  <si>
    <t>930058868</t>
  </si>
  <si>
    <t>930050608</t>
  </si>
  <si>
    <t>9769-9793 Rue Notre-Dame Est</t>
  </si>
  <si>
    <t>930050610</t>
  </si>
  <si>
    <t>930050594</t>
  </si>
  <si>
    <t>930056586</t>
  </si>
  <si>
    <t>930056833</t>
  </si>
  <si>
    <t>930062533</t>
  </si>
  <si>
    <t>930057009</t>
  </si>
  <si>
    <t>930057465</t>
  </si>
  <si>
    <t>930057017</t>
  </si>
  <si>
    <t>930065800</t>
  </si>
  <si>
    <t>930060069</t>
  </si>
  <si>
    <t>930049164</t>
  </si>
  <si>
    <t>930056705</t>
  </si>
  <si>
    <t>16014-16034 Rue Eugénie-Tessier</t>
  </si>
  <si>
    <t>930059612</t>
  </si>
  <si>
    <t>930057133</t>
  </si>
  <si>
    <t>930057026</t>
  </si>
  <si>
    <t>872-950 Rue Joseph-Janot</t>
  </si>
  <si>
    <t>930066089</t>
  </si>
  <si>
    <t>930068092</t>
  </si>
  <si>
    <t>930019868</t>
  </si>
  <si>
    <t>930036153</t>
  </si>
  <si>
    <t>930036818</t>
  </si>
  <si>
    <t>930036816</t>
  </si>
  <si>
    <t>930044593</t>
  </si>
  <si>
    <t>930036820</t>
  </si>
  <si>
    <t>930051307</t>
  </si>
  <si>
    <t>930065937</t>
  </si>
  <si>
    <t>930056908</t>
  </si>
  <si>
    <t>930053344</t>
  </si>
  <si>
    <t>930063432</t>
  </si>
  <si>
    <t>930064100</t>
  </si>
  <si>
    <t>930059616</t>
  </si>
  <si>
    <t>930056901</t>
  </si>
  <si>
    <t>930064191</t>
  </si>
  <si>
    <t>930065809</t>
  </si>
  <si>
    <t>930068085</t>
  </si>
  <si>
    <t>930059707</t>
  </si>
  <si>
    <t>930030974</t>
  </si>
  <si>
    <t>930039675</t>
  </si>
  <si>
    <t>930050981</t>
  </si>
  <si>
    <t>930047679</t>
  </si>
  <si>
    <t>930054793</t>
  </si>
  <si>
    <t>930054869</t>
  </si>
  <si>
    <t>930054888</t>
  </si>
  <si>
    <t>930046225</t>
  </si>
  <si>
    <t>930053623</t>
  </si>
  <si>
    <t>930063951</t>
  </si>
  <si>
    <t>930063431</t>
  </si>
  <si>
    <t>930056927</t>
  </si>
  <si>
    <t>930061417</t>
  </si>
  <si>
    <t>930067387</t>
  </si>
  <si>
    <t>930056922</t>
  </si>
  <si>
    <t>930056923</t>
  </si>
  <si>
    <t>930048293</t>
  </si>
  <si>
    <t>930057256</t>
  </si>
  <si>
    <t>8320 Rue Durocher</t>
  </si>
  <si>
    <t>930057260</t>
  </si>
  <si>
    <t>8360 Rue Durocher</t>
  </si>
  <si>
    <t>930061349</t>
  </si>
  <si>
    <t>930062184</t>
  </si>
  <si>
    <t>Projets en analyse préliminaire</t>
  </si>
  <si>
    <t>930053167</t>
  </si>
  <si>
    <t>930056924</t>
  </si>
  <si>
    <t>930065265</t>
  </si>
  <si>
    <t>930066426</t>
  </si>
  <si>
    <t>930066455</t>
  </si>
  <si>
    <t>930073135</t>
  </si>
  <si>
    <t>930066456</t>
  </si>
  <si>
    <t>930067628</t>
  </si>
  <si>
    <t>930074261</t>
  </si>
  <si>
    <t>930066497</t>
  </si>
  <si>
    <t>930073887</t>
  </si>
  <si>
    <t>930074394</t>
  </si>
  <si>
    <t>930074400</t>
  </si>
  <si>
    <t>930074428</t>
  </si>
  <si>
    <t>930074395</t>
  </si>
  <si>
    <t>930075069</t>
  </si>
  <si>
    <t>930074812</t>
  </si>
  <si>
    <t>930074832</t>
  </si>
  <si>
    <t>930075041</t>
  </si>
  <si>
    <t>930074202</t>
  </si>
  <si>
    <t>930074405</t>
  </si>
  <si>
    <t>930075356</t>
  </si>
  <si>
    <t>930074852</t>
  </si>
  <si>
    <t>930075695</t>
  </si>
  <si>
    <t>930075048</t>
  </si>
  <si>
    <t>930075932</t>
  </si>
  <si>
    <t>930074425</t>
  </si>
  <si>
    <t>930075979</t>
  </si>
  <si>
    <t>930076008</t>
  </si>
  <si>
    <t>930075980</t>
  </si>
  <si>
    <t>930075363</t>
  </si>
  <si>
    <t>930064390</t>
  </si>
  <si>
    <t>930057008</t>
  </si>
  <si>
    <t>930064759</t>
  </si>
  <si>
    <t>930065258</t>
  </si>
  <si>
    <t>930064760</t>
  </si>
  <si>
    <t>930056911</t>
  </si>
  <si>
    <t>930074294</t>
  </si>
  <si>
    <t>930074403</t>
  </si>
  <si>
    <t>930074396</t>
  </si>
  <si>
    <t>930074421</t>
  </si>
  <si>
    <t>930074398</t>
  </si>
  <si>
    <t>930074622</t>
  </si>
  <si>
    <t>930057478</t>
  </si>
  <si>
    <t>930074843</t>
  </si>
  <si>
    <t>930075978</t>
  </si>
  <si>
    <t>930075969</t>
  </si>
  <si>
    <t>930075975</t>
  </si>
  <si>
    <t>930075976</t>
  </si>
  <si>
    <t>930075983</t>
  </si>
  <si>
    <t>Projets</t>
  </si>
  <si>
    <t>LAQ-6073</t>
  </si>
  <si>
    <t>ACL-5266</t>
  </si>
  <si>
    <t>LAQ-6086</t>
  </si>
  <si>
    <t>ACL-5253</t>
  </si>
  <si>
    <t>ACL-5252</t>
  </si>
  <si>
    <t>ACL-5218</t>
  </si>
  <si>
    <t>LAQ-6068</t>
  </si>
  <si>
    <t>ACL-5267</t>
  </si>
  <si>
    <t>ACL-5236</t>
  </si>
  <si>
    <t>LAQ-6082</t>
  </si>
  <si>
    <t>ACL-5265</t>
  </si>
  <si>
    <t>LAQ-6030</t>
  </si>
  <si>
    <t>LAQ-6087</t>
  </si>
  <si>
    <t>LAQ-6071</t>
  </si>
  <si>
    <t>LAQ-6072</t>
  </si>
  <si>
    <t>ACL-5221</t>
  </si>
  <si>
    <t>ACL-5242</t>
  </si>
  <si>
    <t>ACL-5128</t>
  </si>
  <si>
    <t>ACL-5185</t>
  </si>
  <si>
    <t>ACL-5213</t>
  </si>
  <si>
    <t>ACL-5207</t>
  </si>
  <si>
    <t>LAQ-6065</t>
  </si>
  <si>
    <t>ACL-5255</t>
  </si>
  <si>
    <t>ACL-5230</t>
  </si>
  <si>
    <t>ACL-5243</t>
  </si>
  <si>
    <t>ACL-5220</t>
  </si>
  <si>
    <t>ACL-5227</t>
  </si>
  <si>
    <t>LAQ-6066</t>
  </si>
  <si>
    <t>ACL-5219</t>
  </si>
  <si>
    <t>ACL-5250</t>
  </si>
  <si>
    <t>ACL-5225</t>
  </si>
  <si>
    <t>ACL-5256</t>
  </si>
  <si>
    <t>ACL-5211</t>
  </si>
  <si>
    <t>ACL-5212</t>
  </si>
  <si>
    <t>ACL-5216</t>
  </si>
  <si>
    <t>ACL-5226</t>
  </si>
  <si>
    <t>LAQ-6067</t>
  </si>
  <si>
    <t>LAQ-6084</t>
  </si>
  <si>
    <t>LAQ-6070</t>
  </si>
  <si>
    <t>LAQ-6051</t>
  </si>
  <si>
    <t>ACL-5258</t>
  </si>
  <si>
    <t>ACL-5248</t>
  </si>
  <si>
    <t>ACL-5277</t>
  </si>
  <si>
    <t>ACL-5268</t>
  </si>
  <si>
    <t>ACL-5215</t>
  </si>
  <si>
    <t>ACL-5238</t>
  </si>
  <si>
    <t>ACL-5282</t>
  </si>
  <si>
    <t>ACL-5283</t>
  </si>
  <si>
    <t>ACL-5273</t>
  </si>
  <si>
    <t>ACL-5271</t>
  </si>
  <si>
    <t>ACL-5275</t>
  </si>
  <si>
    <t>ACL-5276</t>
  </si>
  <si>
    <t>ACL-5269</t>
  </si>
  <si>
    <t>ACL-5272</t>
  </si>
  <si>
    <t>ACL-5285</t>
  </si>
  <si>
    <t>ACL-5288</t>
  </si>
  <si>
    <t>Total des projets</t>
  </si>
  <si>
    <t>acl-5289</t>
  </si>
  <si>
    <t>LAQ-6090</t>
  </si>
  <si>
    <t>930076860</t>
  </si>
  <si>
    <t>LAQ-6091</t>
  </si>
  <si>
    <t>acl-5290</t>
  </si>
  <si>
    <t>acl-5291</t>
  </si>
  <si>
    <t>acl-5292</t>
  </si>
  <si>
    <t>Notes:</t>
  </si>
  <si>
    <r>
      <t xml:space="preserve">Légende: </t>
    </r>
    <r>
      <rPr>
        <sz val="12"/>
        <rFont val="Arial"/>
        <family val="2"/>
      </rPr>
      <t xml:space="preserve"> </t>
    </r>
    <r>
      <rPr>
        <sz val="10"/>
        <rFont val="Arial"/>
        <family val="2"/>
      </rPr>
      <t>N =  Nouveau dossier pour l'étape concernée.</t>
    </r>
  </si>
  <si>
    <t>ACL-5293</t>
  </si>
  <si>
    <t>ACL-5296</t>
  </si>
  <si>
    <t>ACL-5287</t>
  </si>
  <si>
    <t>ACL-5294</t>
  </si>
  <si>
    <t>ACL-5297</t>
  </si>
  <si>
    <t>ACL-5295</t>
  </si>
  <si>
    <t>acl-5214</t>
  </si>
  <si>
    <r>
      <t xml:space="preserve">Arrondissement </t>
    </r>
    <r>
      <rPr>
        <sz val="10"/>
        <color indexed="9"/>
        <rFont val="Arial"/>
        <family val="2"/>
      </rPr>
      <t>(ou Municipalité)</t>
    </r>
  </si>
  <si>
    <r>
      <t>Arrondissement</t>
    </r>
    <r>
      <rPr>
        <b/>
        <sz val="10"/>
        <color indexed="9"/>
        <rFont val="Arial"/>
        <family val="2"/>
      </rPr>
      <t xml:space="preserve"> (ou Municipalité)</t>
    </r>
  </si>
  <si>
    <t>acl-5298</t>
  </si>
  <si>
    <t>acl-5299</t>
  </si>
  <si>
    <t>N</t>
  </si>
  <si>
    <t>ACL-5300</t>
  </si>
  <si>
    <t>ACL-5301</t>
  </si>
  <si>
    <t>ACL-5302</t>
  </si>
  <si>
    <t>ACL-5303</t>
  </si>
  <si>
    <t>acl-5304</t>
  </si>
  <si>
    <t>ACL-5306</t>
  </si>
  <si>
    <t>ACL-5307</t>
  </si>
  <si>
    <t>ACL-5308</t>
  </si>
  <si>
    <t>LAQ-6092</t>
  </si>
  <si>
    <t>ACL-5305</t>
  </si>
  <si>
    <t>ACL-5310</t>
  </si>
  <si>
    <t>acl-5312</t>
  </si>
  <si>
    <t>acl-5311</t>
  </si>
  <si>
    <t>ACL-5314</t>
  </si>
  <si>
    <t>ACL-5315</t>
  </si>
  <si>
    <t>LAQ-6093</t>
  </si>
  <si>
    <t xml:space="preserve"> Pointe-aux-Trembles</t>
  </si>
  <si>
    <t>Rivière-des-Prairies</t>
  </si>
  <si>
    <t>ACL-5319</t>
  </si>
  <si>
    <t>ACL-5313</t>
  </si>
  <si>
    <t>ACL-5316</t>
  </si>
  <si>
    <t>acl-5309</t>
  </si>
  <si>
    <t>Sous-total - Engagement définitif (ED)</t>
  </si>
  <si>
    <t>ACL-5323</t>
  </si>
  <si>
    <t>ACL-5321</t>
  </si>
  <si>
    <t>ACL-5322</t>
  </si>
  <si>
    <t>ACL-5327</t>
  </si>
  <si>
    <t>ACL-5328</t>
  </si>
  <si>
    <t>ACL-5329</t>
  </si>
  <si>
    <t>ACL-5330</t>
  </si>
  <si>
    <t>acl-5324</t>
  </si>
  <si>
    <t>acl-5325</t>
  </si>
  <si>
    <t>acl-5326</t>
  </si>
  <si>
    <t>ACL-5336</t>
  </si>
  <si>
    <t>ACL-5331</t>
  </si>
  <si>
    <t>ACL-5332</t>
  </si>
  <si>
    <t>ACL-5341</t>
  </si>
  <si>
    <t>ACL-5333</t>
  </si>
  <si>
    <t>ACL-5335</t>
  </si>
  <si>
    <t>ACL-5342</t>
  </si>
  <si>
    <t>ACL-5343</t>
  </si>
  <si>
    <t>acl-5337</t>
  </si>
  <si>
    <t>acl-5346</t>
  </si>
  <si>
    <t>ACL-5349</t>
  </si>
  <si>
    <t>ACl-5348</t>
  </si>
  <si>
    <t>acl-5351</t>
  </si>
  <si>
    <t>acl-5352</t>
  </si>
  <si>
    <t>Valdation EALS</t>
  </si>
  <si>
    <t>acl-5354</t>
  </si>
  <si>
    <t>acl-5334</t>
  </si>
  <si>
    <t>ACL-5355</t>
  </si>
  <si>
    <t>ACL-5356</t>
  </si>
  <si>
    <t>GRT</t>
  </si>
  <si>
    <t>ACL-5362</t>
  </si>
  <si>
    <t>ACL-5359</t>
  </si>
  <si>
    <t>ACL-5365</t>
  </si>
  <si>
    <t>ACL-5358</t>
  </si>
  <si>
    <t>ACL-5367</t>
  </si>
  <si>
    <t>ACL-5371</t>
  </si>
  <si>
    <t>acl-5357</t>
  </si>
  <si>
    <t>acl-5366</t>
  </si>
  <si>
    <t>Projets hors programme</t>
  </si>
  <si>
    <t>Rénovation majeure</t>
  </si>
  <si>
    <t>FIM</t>
  </si>
  <si>
    <t>Sous-total - Hors programme</t>
  </si>
  <si>
    <t xml:space="preserve">11460-11470 Pelletier </t>
  </si>
  <si>
    <t>4896-4900 Rue St-Denis</t>
  </si>
  <si>
    <t>Le Plateau Mont-Royal</t>
  </si>
  <si>
    <t>MAISON L'ÉCHELON</t>
  </si>
  <si>
    <t>LES HABITATIONS POPULAIRES SHAPEM</t>
  </si>
  <si>
    <t>IMMEUBLE DE LA SIC - BENNY FARM</t>
  </si>
  <si>
    <t>ACL-5372</t>
  </si>
  <si>
    <t>ACL-5374</t>
  </si>
  <si>
    <t>acl-5375</t>
  </si>
  <si>
    <t>acl-5375a</t>
  </si>
  <si>
    <t>ACL-5364</t>
  </si>
  <si>
    <t>ACL-5368</t>
  </si>
  <si>
    <t>ACL-5376</t>
  </si>
  <si>
    <t>MTL-5086</t>
  </si>
  <si>
    <t>MTL-5194</t>
  </si>
  <si>
    <t>MTL-5206</t>
  </si>
  <si>
    <t>MTL-5230</t>
  </si>
  <si>
    <t>MTL-5266</t>
  </si>
  <si>
    <t>MTL-5267</t>
  </si>
  <si>
    <t>MTL-5270</t>
  </si>
  <si>
    <t>Projets en émergence</t>
  </si>
  <si>
    <t>Terrain ville</t>
  </si>
  <si>
    <t>Clé en main</t>
  </si>
  <si>
    <t>3500-3800 Av. Benny</t>
  </si>
  <si>
    <t>Sous-total - Occupé &amp; Engagement définitif</t>
  </si>
  <si>
    <t>ACL-5378</t>
  </si>
  <si>
    <t>acl-5377</t>
  </si>
  <si>
    <t>ACL-5369</t>
  </si>
  <si>
    <t>ACL-5370</t>
  </si>
  <si>
    <t>ACL-5383</t>
  </si>
  <si>
    <t>ACL-5384</t>
  </si>
  <si>
    <t>ACL-5386</t>
  </si>
  <si>
    <t>ACL-5388</t>
  </si>
  <si>
    <t>ACL-5389</t>
  </si>
  <si>
    <t>acl-5390</t>
  </si>
  <si>
    <t>acl-5387</t>
  </si>
  <si>
    <t>ACL-5391</t>
  </si>
  <si>
    <t>acl-5392</t>
  </si>
  <si>
    <t>MTL-5314</t>
  </si>
  <si>
    <t>ACL-5397</t>
  </si>
  <si>
    <t>ACL-5395</t>
  </si>
  <si>
    <t>ACL-5396</t>
  </si>
  <si>
    <t>ACL-5393</t>
  </si>
  <si>
    <t>ACL-5394</t>
  </si>
  <si>
    <t>ACL-5399</t>
  </si>
  <si>
    <t>Terrain Ville</t>
  </si>
  <si>
    <t>Inclusion</t>
  </si>
  <si>
    <t>X</t>
  </si>
  <si>
    <t>ACL-5398</t>
  </si>
  <si>
    <t>MTL-5318</t>
  </si>
  <si>
    <t>ACL-5401</t>
  </si>
  <si>
    <t>ACL-5402</t>
  </si>
  <si>
    <t>ACL-5403</t>
  </si>
  <si>
    <t>ACL-5405</t>
  </si>
  <si>
    <t>ACL-5407</t>
  </si>
  <si>
    <t>ACL-5408</t>
  </si>
  <si>
    <t>ACL-5404</t>
  </si>
  <si>
    <t>ACL-5400</t>
  </si>
  <si>
    <t>ACL-5347</t>
  </si>
  <si>
    <t>ACL-5409</t>
  </si>
  <si>
    <t>ACL-5412</t>
  </si>
  <si>
    <t>ACL-5413</t>
  </si>
  <si>
    <t>ACL-5410</t>
  </si>
  <si>
    <t>ACL-5417</t>
  </si>
  <si>
    <t>ACL-5373</t>
  </si>
  <si>
    <t>ACL-5414</t>
  </si>
  <si>
    <t>ACL-5419</t>
  </si>
  <si>
    <t>ACL-5420</t>
  </si>
  <si>
    <t>ACL-5421</t>
  </si>
  <si>
    <t>ACL-5416</t>
  </si>
  <si>
    <t>ACL-5410a</t>
  </si>
  <si>
    <t>ACL-5423</t>
  </si>
  <si>
    <t>ACL-5427</t>
  </si>
  <si>
    <t>ACL-5425</t>
  </si>
  <si>
    <t>ACL-5426</t>
  </si>
  <si>
    <t>ACL-5433</t>
  </si>
  <si>
    <t>ACL-5430</t>
  </si>
  <si>
    <t>ACL-5432</t>
  </si>
  <si>
    <t>MTL-5338</t>
  </si>
  <si>
    <t>ACL-5438</t>
  </si>
  <si>
    <t>ACL-5434</t>
  </si>
  <si>
    <t>acl-5437</t>
  </si>
  <si>
    <t>ACL-5444</t>
  </si>
  <si>
    <t>ACL-5445</t>
  </si>
  <si>
    <t>acl-5443</t>
  </si>
  <si>
    <t>ACL-5442</t>
  </si>
  <si>
    <t>acl-5436</t>
  </si>
  <si>
    <t>ACL-5446</t>
  </si>
  <si>
    <t>ACL-5449</t>
  </si>
  <si>
    <t>ACL-5451</t>
  </si>
  <si>
    <t>acl-5435</t>
  </si>
  <si>
    <t>ACL-5454</t>
  </si>
  <si>
    <t>MTL-5355</t>
  </si>
  <si>
    <t>ACL-5457</t>
  </si>
  <si>
    <t>ACL-5456</t>
  </si>
  <si>
    <t>ACL-5458</t>
  </si>
  <si>
    <t>ACL-5459</t>
  </si>
  <si>
    <t>ACL-5460</t>
  </si>
  <si>
    <t>ACL-5460A</t>
  </si>
  <si>
    <t>ACL-5461</t>
  </si>
  <si>
    <t>ACL-5462</t>
  </si>
  <si>
    <t>ACL-5465</t>
  </si>
  <si>
    <t>ACL-5467</t>
  </si>
  <si>
    <t>ACL-5468</t>
  </si>
  <si>
    <t>MTL-5377</t>
  </si>
  <si>
    <t>ACL-5471</t>
  </si>
  <si>
    <t>ACL-5472</t>
  </si>
  <si>
    <t>ACL-5474</t>
  </si>
  <si>
    <t>ACL-5464</t>
  </si>
  <si>
    <t>ACL-5475</t>
  </si>
  <si>
    <t>ACL-5475A</t>
  </si>
  <si>
    <t>ACL-5477</t>
  </si>
  <si>
    <t>MTL-5381</t>
  </si>
  <si>
    <t>ACL-5478</t>
  </si>
  <si>
    <t>ACL-5479</t>
  </si>
  <si>
    <t>ACL-5480</t>
  </si>
  <si>
    <t>ACL-5481</t>
  </si>
  <si>
    <t>ACL-5482</t>
  </si>
  <si>
    <t>ACL-5483</t>
  </si>
  <si>
    <t>ACL-5484</t>
  </si>
  <si>
    <t>ACL-5485</t>
  </si>
  <si>
    <t>MTL-5389</t>
  </si>
  <si>
    <t>Réservées pour unités pressenties</t>
  </si>
  <si>
    <t>ACL-5500</t>
  </si>
  <si>
    <t>ACL-5499</t>
  </si>
  <si>
    <t>ACL-5489</t>
  </si>
  <si>
    <t>ACL-5488</t>
  </si>
  <si>
    <t>ACL-5492</t>
  </si>
  <si>
    <t>ACL-5493</t>
  </si>
  <si>
    <t>ACL-5494</t>
  </si>
  <si>
    <t>ACL-5503</t>
  </si>
  <si>
    <t>ACL-5504</t>
  </si>
  <si>
    <t>ACL-5505</t>
  </si>
  <si>
    <t>ACL-5506</t>
  </si>
  <si>
    <t>ACL-5507</t>
  </si>
  <si>
    <t>ACL-5509</t>
  </si>
  <si>
    <t>MTL-5405</t>
  </si>
  <si>
    <t>MTL-5406</t>
  </si>
  <si>
    <t>MTL-5407</t>
  </si>
  <si>
    <t>ACL-5385b</t>
  </si>
  <si>
    <t>ACL-5510</t>
  </si>
  <si>
    <t>ACL-5385c</t>
  </si>
  <si>
    <t>ACL-5447</t>
  </si>
  <si>
    <t>ACL-5512</t>
  </si>
  <si>
    <t>ACL-5513</t>
  </si>
  <si>
    <t>MTL-5409</t>
  </si>
  <si>
    <t>ACL-5514</t>
  </si>
  <si>
    <t>MTL-5411</t>
  </si>
  <si>
    <t>ACL-5515</t>
  </si>
  <si>
    <t>MTL-5412</t>
  </si>
  <si>
    <t>ACL-5518</t>
  </si>
  <si>
    <t>ACL-5517</t>
  </si>
  <si>
    <t>ACL-5517A</t>
  </si>
  <si>
    <t>ACL-5385a</t>
  </si>
  <si>
    <t>ACL-5516</t>
  </si>
  <si>
    <t>ACL-5519</t>
  </si>
  <si>
    <t>ACL-5522</t>
  </si>
  <si>
    <t>MTL-5428</t>
  </si>
  <si>
    <t>Total</t>
  </si>
  <si>
    <t>ACL-5523</t>
  </si>
  <si>
    <t>ACL-5525</t>
  </si>
  <si>
    <t xml:space="preserve">Sous-total - En analyse préliminaire (AP) </t>
  </si>
  <si>
    <t>ACL-5520</t>
  </si>
  <si>
    <t>Interv.</t>
  </si>
  <si>
    <r>
      <t>Sous-total - Occupé (OC)</t>
    </r>
    <r>
      <rPr>
        <b/>
        <vertAlign val="superscript"/>
        <sz val="16"/>
        <rFont val="Arial"/>
        <family val="2"/>
      </rPr>
      <t xml:space="preserve"> </t>
    </r>
  </si>
  <si>
    <t>ACL-5528</t>
  </si>
  <si>
    <t>ACL-5477A</t>
  </si>
  <si>
    <t>ACL-5439</t>
  </si>
  <si>
    <t>ACL-5431</t>
  </si>
  <si>
    <t>ACL-5382</t>
  </si>
  <si>
    <t>ACL-5466</t>
  </si>
  <si>
    <t>ACL-5380</t>
  </si>
  <si>
    <t>ACL-5529</t>
  </si>
  <si>
    <t>ACL-5529A</t>
  </si>
  <si>
    <t>ACL-5532</t>
  </si>
  <si>
    <t>1) Abandon du projet SOCAM Domaine Laurentien (99L) &amp; Cour de voirie de la Salette (30L).</t>
  </si>
  <si>
    <t>MTL-5435</t>
  </si>
  <si>
    <t>ACL-5533</t>
  </si>
  <si>
    <t>MTL-5436</t>
  </si>
  <si>
    <t>ACL-5534</t>
  </si>
  <si>
    <t>ACL-5535</t>
  </si>
  <si>
    <t>MTL-5212</t>
  </si>
  <si>
    <t>ACL-5536</t>
  </si>
  <si>
    <t>ACL-5537</t>
  </si>
  <si>
    <t>ACL-5485a</t>
  </si>
  <si>
    <t>1) Logement communautaire et solidaires Grand réduction d'une unité</t>
  </si>
  <si>
    <t>C</t>
  </si>
  <si>
    <t>AHM</t>
  </si>
  <si>
    <t xml:space="preserve">(2300) rue Tupper </t>
  </si>
  <si>
    <t>CHILDREN</t>
  </si>
  <si>
    <t>ROMEL</t>
  </si>
  <si>
    <t>SAUVÉ/L'ACADIE JADCO</t>
  </si>
  <si>
    <t>AP</t>
  </si>
  <si>
    <t>CDH</t>
  </si>
  <si>
    <t>8575, boul. Pie-IX</t>
  </si>
  <si>
    <t>Villeray-Saint-Michel-Parc-Extension</t>
  </si>
  <si>
    <t>ACM-00012</t>
  </si>
  <si>
    <t>1-3</t>
  </si>
  <si>
    <t>7730-32, 18e Avenue</t>
  </si>
  <si>
    <t>ACM-00006</t>
  </si>
  <si>
    <t>BSQ</t>
  </si>
  <si>
    <t>8500-8550 Boul. Viau</t>
  </si>
  <si>
    <t>ACM-00009</t>
  </si>
  <si>
    <t>A</t>
  </si>
  <si>
    <t>2551-2557, Rachel Est</t>
  </si>
  <si>
    <t>ACM-00005</t>
  </si>
  <si>
    <t>Mercier-Hochelaga-Maisonneuve</t>
  </si>
  <si>
    <t>3944, Place Jeanne D'Arc</t>
  </si>
  <si>
    <t>ACM-00003</t>
  </si>
  <si>
    <t>757, des Seigneurs</t>
  </si>
  <si>
    <t>ACM-00007</t>
  </si>
  <si>
    <t xml:space="preserve">2155-2175 rue Saint-Patrick </t>
  </si>
  <si>
    <t>SOCAM - ST-PATRICK/ST-LUC HABITATION</t>
  </si>
  <si>
    <t>ACM-00002</t>
  </si>
  <si>
    <t>ACM-00001</t>
  </si>
  <si>
    <t>785-795 14e avenue</t>
  </si>
  <si>
    <t>CMM</t>
  </si>
  <si>
    <t>Manque à gagner</t>
  </si>
  <si>
    <t>Subv. de base</t>
  </si>
  <si>
    <t>Novoclimat</t>
  </si>
  <si>
    <t>Climatsol</t>
  </si>
  <si>
    <t>SCHL</t>
  </si>
  <si>
    <t>Sec.Aff. Autochtones</t>
  </si>
  <si>
    <t>RÉSIDENCES COMMUNAUTAIRES D'AHUNTSIC</t>
  </si>
  <si>
    <t>(1500) rue Jacques-Casault (MTL)</t>
  </si>
  <si>
    <t>CM</t>
  </si>
  <si>
    <t>ED</t>
  </si>
  <si>
    <t>LE GROUPE KEHILLA MONTRÉAL I</t>
  </si>
  <si>
    <t>(5791) avenue Caldwell (CSL)</t>
  </si>
  <si>
    <t>ASSOCIATION D'ENTRAIDE LE CHAINON</t>
  </si>
  <si>
    <t>4527 rue Berri (MTL)</t>
  </si>
  <si>
    <t>R</t>
  </si>
  <si>
    <t>BRIN D'ELLES</t>
  </si>
  <si>
    <t xml:space="preserve">3831 rue Villeray </t>
  </si>
  <si>
    <t>C.H. ROSE-MAIN</t>
  </si>
  <si>
    <t xml:space="preserve">(3033) rue Sherbrooke Est </t>
  </si>
  <si>
    <t>C.H. LACHAPELLE DE CARTIERVILLE</t>
  </si>
  <si>
    <t>(11887) rue Dulongpré (MTL)</t>
  </si>
  <si>
    <t>EC</t>
  </si>
  <si>
    <t>2965 rue Goyer (MTL)</t>
  </si>
  <si>
    <t xml:space="preserve">1651 boulevard Saint-Joseph Est </t>
  </si>
  <si>
    <t>C.H. DE LA POINTE AMICALE</t>
  </si>
  <si>
    <t>(200) rue Bourgeoys (MTL)</t>
  </si>
  <si>
    <t>C.H. GONTHIER</t>
  </si>
  <si>
    <t>(2502) avenue Gonthier (MTL)</t>
  </si>
  <si>
    <t xml:space="preserve">LA MAISON MARGUERITE DE MONTREAL </t>
  </si>
  <si>
    <t>4255 rue Paul-Pau (MTL)</t>
  </si>
  <si>
    <t>LE PAS DE LA RUE</t>
  </si>
  <si>
    <t>2505 avenue Hector (MTL)</t>
  </si>
  <si>
    <t xml:space="preserve">LES HAB. DE LA FONDATION DES AVEUGLES </t>
  </si>
  <si>
    <t xml:space="preserve">9050 rue Sherbrooke Est </t>
  </si>
  <si>
    <t>LES HAB. LOGE-ACCÈS INC. - PHASE VI</t>
  </si>
  <si>
    <t xml:space="preserve">3203-3207 rue Sainte-Catherine Est </t>
  </si>
  <si>
    <t>2460-2470 rue Lacordaire (MTL)</t>
  </si>
  <si>
    <t xml:space="preserve">11130-11132 boulevard Pie-IX </t>
  </si>
  <si>
    <t>HAPOPEX-INDUSTRIEL</t>
  </si>
  <si>
    <t>(4721) boulevard Industriel (MTL)</t>
  </si>
  <si>
    <t>Outremont</t>
  </si>
  <si>
    <t>(955) avenue Outremont (OUT)</t>
  </si>
  <si>
    <t>Rivière-des-Prairies — Pointe-aux-Trembles</t>
  </si>
  <si>
    <t>LOGIS - 12+</t>
  </si>
  <si>
    <t xml:space="preserve">7510 boulevard Maurice-Duplessis </t>
  </si>
  <si>
    <t>(2595) place Chassé (MTL)</t>
  </si>
  <si>
    <t>COOP. LA JOIE DE ROSEMONT</t>
  </si>
  <si>
    <t xml:space="preserve">5620 rue Bélanger </t>
  </si>
  <si>
    <t>T</t>
  </si>
  <si>
    <t>OMHM - MÉTRO ROSEMONT</t>
  </si>
  <si>
    <t>(500-750) boulevard Rosemont (MTL)</t>
  </si>
  <si>
    <t>C.H. LAURENTIENNE</t>
  </si>
  <si>
    <t>2430 boulevard Marcel-Laurin (SLR)</t>
  </si>
  <si>
    <t>ACTION-RÉINSERTION</t>
  </si>
  <si>
    <t xml:space="preserve">222 rue Sainte-Catherine Est </t>
  </si>
  <si>
    <t>C.H. DE LA MONTAGNE VERTE</t>
  </si>
  <si>
    <t>(1279) rue Saint-Jacques (MTL)</t>
  </si>
  <si>
    <t>DIANOVA Québec</t>
  </si>
  <si>
    <t>965-971 rue Saint-André (MTL)</t>
  </si>
  <si>
    <t>SIDALYS</t>
  </si>
  <si>
    <t>1462 rue Panet (MTL)</t>
  </si>
  <si>
    <t>LES FONDATIONS DU QUARTIER</t>
  </si>
  <si>
    <t xml:space="preserve">2520 chemin Bates </t>
  </si>
  <si>
    <t xml:space="preserve">6911 boulevard Décarie </t>
  </si>
  <si>
    <t>HONORÉ-BEAUGRAND</t>
  </si>
  <si>
    <t xml:space="preserve">7944-7946 rue Hochelaga </t>
  </si>
  <si>
    <t>11900 avenue L'Archevêque (MTN)</t>
  </si>
  <si>
    <t>LE RICOCHET</t>
  </si>
  <si>
    <t xml:space="preserve">(12682) boulevard Gouin Ouest </t>
  </si>
  <si>
    <t>RÉSIDENCE BIENVENUE</t>
  </si>
  <si>
    <t xml:space="preserve">(12680) boulevard Gouin Ouest </t>
  </si>
  <si>
    <t>COOPÉRATIVE DU GORILLE</t>
  </si>
  <si>
    <t>5300 rue Molson (MTL)</t>
  </si>
  <si>
    <t>C.H. HAVRE FRONTENAC</t>
  </si>
  <si>
    <t>(1845) rue Frontenac (MTL)</t>
  </si>
  <si>
    <t>HAPOPEX - CARTIER</t>
  </si>
  <si>
    <t>7725 rue Cartier (MTL)</t>
  </si>
  <si>
    <t>CORK AND SEAL</t>
  </si>
  <si>
    <t>10000 rue Meilleur (MTL)</t>
  </si>
  <si>
    <t>EL</t>
  </si>
  <si>
    <t>COUR DE VOIRIE LOUVAIN/CHRISTOPHE-COLOMB</t>
  </si>
  <si>
    <t>955-999 rue de Louvain Est (MTL)</t>
  </si>
  <si>
    <t>AUT</t>
  </si>
  <si>
    <t>MTQ-AHUNTSIC</t>
  </si>
  <si>
    <t xml:space="preserve">625-775 boulevard Henri-Bourassa Ouest </t>
  </si>
  <si>
    <t>C.H. MARIE-ANNE</t>
  </si>
  <si>
    <t>(100) rue Marie-Anne Est (MTL)</t>
  </si>
  <si>
    <t>C.H. DES BASSINS DU HAVRE - PHASE 1.5</t>
  </si>
  <si>
    <t>(325) rue Richmond (MTL)</t>
  </si>
  <si>
    <t>C.H. SAINTE-ANNE</t>
  </si>
  <si>
    <t>181-185 rue de la Montagne (MTL)</t>
  </si>
  <si>
    <t>GOYETTE AUTOMOBILE</t>
  </si>
  <si>
    <t xml:space="preserve">3700 rue Sainte-Catherine Est </t>
  </si>
  <si>
    <t>SDA - ANGUS</t>
  </si>
  <si>
    <t>(4795) rue Molson (MTL)</t>
  </si>
  <si>
    <t>SOLOTECH</t>
  </si>
  <si>
    <t>(5000) 2e Avenue (MTL)</t>
  </si>
  <si>
    <t>PROJET ST-BERNARDIN</t>
  </si>
  <si>
    <t>(7979) 8e Avenue (MTL)</t>
  </si>
  <si>
    <t>H.C. CÔTE-DES-NEIGES</t>
  </si>
  <si>
    <t>3400 avenue Linton (MTL)</t>
  </si>
  <si>
    <t>EM</t>
  </si>
  <si>
    <t>WILDERTON</t>
  </si>
  <si>
    <t xml:space="preserve">6250 avenue Wilderton </t>
  </si>
  <si>
    <t>EGLISE TRES SAINT-SACREMENT</t>
  </si>
  <si>
    <t>702-800 rue Provost (LCH)</t>
  </si>
  <si>
    <t>LES HAB RÉSEAU ACADÉMIE PHASE-8</t>
  </si>
  <si>
    <t>(1661) rue Saint-Grégoire (MTL)</t>
  </si>
  <si>
    <t>ATELIER CN PHASE-2</t>
  </si>
  <si>
    <t>(1890) rue Le Ber (MTL)</t>
  </si>
  <si>
    <t>C.H. LA MALTERIE</t>
  </si>
  <si>
    <t>(5030) rue Saint-Ambroise (MTL)</t>
  </si>
  <si>
    <t>SE 7 T ( DAYAN)</t>
  </si>
  <si>
    <t>431-433 rue Saint-Martin (MTL)</t>
  </si>
  <si>
    <t>SQUARE-GALLERY</t>
  </si>
  <si>
    <t>108 rue du Square-Gallery (MTL)</t>
  </si>
  <si>
    <t>TERRAIN ST-AMBROISE</t>
  </si>
  <si>
    <t>5237-5239 rue Saint-Ambroise (MTL)</t>
  </si>
  <si>
    <t>C.H. MÉTRO L'ASSOMPTION</t>
  </si>
  <si>
    <t>(5300) rue de Marseille (MTL)</t>
  </si>
  <si>
    <t>SITE ALBERT-HUDON</t>
  </si>
  <si>
    <t>12345 boulevard Albert-Hudon (MTN)</t>
  </si>
  <si>
    <t>CAMPUS OUTREMONT PHASE-2</t>
  </si>
  <si>
    <t>(1005) avenue Manseau (OUT)</t>
  </si>
  <si>
    <t>CAMPUS OUTREMONT PHASE-3</t>
  </si>
  <si>
    <t xml:space="preserve">(1471) avenue Ducharme </t>
  </si>
  <si>
    <t>LE 200 MARCEL- LAURIN</t>
  </si>
  <si>
    <t>(200) boulevard Marcel-Laurin (SLR) # 20</t>
  </si>
  <si>
    <t>C.H. À FORMER</t>
  </si>
  <si>
    <t>(3890) rue Lesage (VRD)</t>
  </si>
  <si>
    <t>C.H. QUATUOR QUARTIER-LATIN</t>
  </si>
  <si>
    <t>(855) rue De La Gauchetière Est (MTL)</t>
  </si>
  <si>
    <t>C.H.LOFTS DES ARTS</t>
  </si>
  <si>
    <t>(1560) boulevard Saint-Laurent (MTL)</t>
  </si>
  <si>
    <t>QUATUOR QUARTIER LATIN - MAISON DU PÈRE</t>
  </si>
  <si>
    <t>1051 rue Saint-Hubert (MTL)</t>
  </si>
  <si>
    <t>RADIO-CANADA</t>
  </si>
  <si>
    <t>(1055) rue Wolfe (MTL)</t>
  </si>
  <si>
    <t>ACL-5539</t>
  </si>
  <si>
    <t>ACL-5540</t>
  </si>
  <si>
    <t>MTL-5442</t>
  </si>
  <si>
    <t>ACM-00013</t>
  </si>
  <si>
    <t>1400-1510 Sauvé Ouest</t>
  </si>
  <si>
    <t>HAPOPEX-ARCHEVÊQUE</t>
  </si>
  <si>
    <t>COOP SOLIDARITÉ LES VOISINS DE VIAU-ROBERT</t>
  </si>
  <si>
    <t>ENTRAIDE ST-MICHEL</t>
  </si>
  <si>
    <t>OHM RACHEL</t>
  </si>
  <si>
    <t>Beaconsfield</t>
  </si>
  <si>
    <t>LaSalle</t>
  </si>
  <si>
    <t xml:space="preserve">C. S. LE SUROIT DE MONTRÉAL </t>
  </si>
  <si>
    <t>LA TRAVERSÉE-SŒURS-SAINTE-ANNE</t>
  </si>
  <si>
    <t>747-765 rue Esther-Blondin</t>
  </si>
  <si>
    <t xml:space="preserve">Mercier — Hochelaga-Maisonneuve </t>
  </si>
  <si>
    <t xml:space="preserve">    incompatibles avec les exigences du programme AccèsLogis Québec. La SHQ a refusé d'émettre l'engagement définitif. Ce pojet fera l'objet d'une remise gracieuse.</t>
  </si>
  <si>
    <t>1) Maison St-Dominique (24 logements), le projet est abandonné : La SHQ a considéré que la convention de copropriété entre Maison St-Dominique et la Paroise St-Victor comportait des dispositions</t>
  </si>
  <si>
    <t xml:space="preserve">NOUVELLE APPROCHE HUMANITAIRE D'APPRENTISSAGE </t>
  </si>
  <si>
    <t xml:space="preserve">2) Les habitations comm. Saint-Laurent 156 logements, le projet a été enlevé de la liste mais est présentement à l'étude par la SHQ pour une demande de remise gracieuse </t>
  </si>
  <si>
    <t xml:space="preserve">3) Les projets Réseau Habitation Femmes (18L), Maison tangente (12L), Maison l'Échelon du Quesne (28L), HAPOPEX-Jarry (14L), Maison Marguerite 2 (16L) et OMHM du Couvent (14L) les projets ont été </t>
  </si>
  <si>
    <t xml:space="preserve">    enlevé de la liste mais sont présentement à l'étude par la SHQ pour une Demande de remise gracieuse.</t>
  </si>
  <si>
    <t>ACM-00015</t>
  </si>
  <si>
    <t>9355-9357, avenue Vianney</t>
  </si>
  <si>
    <t>ACM-00016</t>
  </si>
  <si>
    <t xml:space="preserve">LOGE ACCÈS_ MAISON  ÉMILIE </t>
  </si>
  <si>
    <t xml:space="preserve">4837, rue Adam </t>
  </si>
  <si>
    <t>ACM-00018</t>
  </si>
  <si>
    <t>ACM-00019</t>
  </si>
  <si>
    <t>7520-7530 , 7540-7550, rue André-Ampère</t>
  </si>
  <si>
    <t>ACM-00020</t>
  </si>
  <si>
    <t>ACM-00021</t>
  </si>
  <si>
    <t xml:space="preserve">OFFICE MUNICIPAL  D'HABITATION DE MONTRÉAL </t>
  </si>
  <si>
    <t>LOGIS-RAP - PHASE 2</t>
  </si>
  <si>
    <t>12562-12620, rue Marc-Aurèle-Fortin</t>
  </si>
  <si>
    <t>11923-11931, rue Michel Sarrazin</t>
  </si>
  <si>
    <r>
      <t xml:space="preserve">Sous-total - Engagement conditionnel (EC) </t>
    </r>
    <r>
      <rPr>
        <b/>
        <vertAlign val="superscript"/>
        <sz val="16"/>
        <rFont val="Arial"/>
        <family val="2"/>
      </rPr>
      <t>1-2</t>
    </r>
  </si>
  <si>
    <t xml:space="preserve">Sous-total - Réservées pour unités pressenties (EL) </t>
  </si>
  <si>
    <t>ACM-00023</t>
  </si>
  <si>
    <t>785-795 14e AVENUE</t>
  </si>
  <si>
    <t>ACM-00022</t>
  </si>
  <si>
    <t xml:space="preserve">Sous-total - Projets en émergence (EM)  </t>
  </si>
  <si>
    <t>ACM-00017</t>
  </si>
  <si>
    <t>HAPOPEX INDUSTRIEL-Phase 2</t>
  </si>
  <si>
    <t>4135, boulevard Industriel</t>
  </si>
  <si>
    <t>ACM-00024</t>
  </si>
  <si>
    <t>Coopérative Milieu de l'île (MIL)</t>
  </si>
  <si>
    <t>1155, avenue Manseau</t>
  </si>
  <si>
    <t xml:space="preserve">Sous-total - Engagement définitif (ED) </t>
  </si>
  <si>
    <t>ACM-00025</t>
  </si>
  <si>
    <t>MG2</t>
  </si>
  <si>
    <t>3958, rue Dandurant</t>
  </si>
  <si>
    <t>LES GLANEUSES</t>
  </si>
  <si>
    <t xml:space="preserve">MA CHAMBRE INC </t>
  </si>
  <si>
    <t>ACL-5530</t>
  </si>
  <si>
    <t>MTL-5446</t>
  </si>
  <si>
    <t>c</t>
  </si>
  <si>
    <t>4055, PAPINEAU</t>
  </si>
  <si>
    <t>4055 rue Papineau</t>
  </si>
  <si>
    <t>LA MAISON BENOIT LABRE</t>
  </si>
  <si>
    <t>MTL-5445</t>
  </si>
  <si>
    <t>ST-ANTOIBE / DE LA MONTAGNE</t>
  </si>
  <si>
    <t>1300 rue Saint-Antoine</t>
  </si>
  <si>
    <t>OMHM</t>
  </si>
  <si>
    <t>HAPOPEX - GOYER</t>
  </si>
  <si>
    <t>HAPOPEX - BATE</t>
  </si>
  <si>
    <t>ACM-00026</t>
  </si>
  <si>
    <t>955, rue Villeray</t>
  </si>
  <si>
    <t>Sous-total - Engagement conditionnel (EC)</t>
  </si>
  <si>
    <t>ACM-00027</t>
  </si>
  <si>
    <t>HABITATION COMMUNAUTAIRE 20E Avenue</t>
  </si>
  <si>
    <t>Itinérant</t>
  </si>
  <si>
    <t>Familles (Volet 1 2cc+)</t>
  </si>
  <si>
    <t>Pers. Agées</t>
  </si>
  <si>
    <t>Montréal</t>
  </si>
  <si>
    <t>Québec</t>
  </si>
  <si>
    <t>Autres</t>
  </si>
  <si>
    <t>Volet 1</t>
  </si>
  <si>
    <t>volet 2</t>
  </si>
  <si>
    <t>Volet 3</t>
  </si>
  <si>
    <t>Volet 2</t>
  </si>
  <si>
    <t>ACL-5542</t>
  </si>
  <si>
    <t>259, avenue Greene</t>
  </si>
  <si>
    <t>ACL-5545</t>
  </si>
  <si>
    <t>CONVERGENCE GRIFFINTOWN</t>
  </si>
  <si>
    <t>204, rue Young</t>
  </si>
  <si>
    <t>ACL-5545-A</t>
  </si>
  <si>
    <t>ACL-5545-B</t>
  </si>
  <si>
    <t>ACL-5544</t>
  </si>
  <si>
    <t>9410 NOTRE DAME-EST</t>
  </si>
  <si>
    <t>9410, rue Notre-Dame Est</t>
  </si>
  <si>
    <t>ACL-5546</t>
  </si>
  <si>
    <t>Le Phoenix de Montréal-Nord</t>
  </si>
  <si>
    <t>10155, boulevard Pie-IX</t>
  </si>
  <si>
    <t>ACL-5543</t>
  </si>
  <si>
    <t>Montréal Est</t>
  </si>
  <si>
    <t>LES HABITATIONS BROADWAY</t>
  </si>
  <si>
    <t>37, avenue Broadway</t>
  </si>
  <si>
    <t>ACL-5547</t>
  </si>
  <si>
    <t>Y des femmes de Montréal</t>
  </si>
  <si>
    <t>1355, boulevard René-Lévesque Ouest</t>
  </si>
  <si>
    <t>n</t>
  </si>
  <si>
    <t>si la typologie change, les subventions change également</t>
  </si>
  <si>
    <t>subvention en fonction de la typologie</t>
  </si>
  <si>
    <t>V3 I</t>
  </si>
  <si>
    <t>V1 A</t>
  </si>
  <si>
    <t>V2 A</t>
  </si>
  <si>
    <t>V1 F+2cc</t>
  </si>
  <si>
    <t>Total général</t>
  </si>
  <si>
    <t>ACL-5548</t>
  </si>
  <si>
    <t>ACL-5549</t>
  </si>
  <si>
    <t>ACL-5550</t>
  </si>
  <si>
    <t>ACL-5551</t>
  </si>
  <si>
    <t>ACL-5552</t>
  </si>
  <si>
    <t>ACL-5553</t>
  </si>
  <si>
    <t>ACL-5554</t>
  </si>
  <si>
    <t>Anjou</t>
  </si>
  <si>
    <t>Lachine*</t>
  </si>
  <si>
    <t>Lasalle</t>
  </si>
  <si>
    <t>L'Île-Bizard</t>
  </si>
  <si>
    <t>Ahuntsic-Cartierville</t>
  </si>
  <si>
    <t>Plateau-Mont-Royal</t>
  </si>
  <si>
    <t>Sud-Ouest</t>
  </si>
  <si>
    <t>Pierrefonds</t>
  </si>
  <si>
    <t>Roxboro</t>
  </si>
  <si>
    <t>Sainte-Geneviève</t>
  </si>
  <si>
    <t>Verdun*</t>
  </si>
  <si>
    <t>Baie-d'Urfé</t>
  </si>
  <si>
    <t>Côte-St-Luc</t>
  </si>
  <si>
    <t>Hampstead</t>
  </si>
  <si>
    <t>Kirkland</t>
  </si>
  <si>
    <t>L'Île-Dorval</t>
  </si>
  <si>
    <t>Montréal-Ouest</t>
  </si>
  <si>
    <t>Mont-Royal</t>
  </si>
  <si>
    <t>Sainte-Anne-de-Bellevue</t>
  </si>
  <si>
    <t>Senneville</t>
  </si>
  <si>
    <t>Westmount</t>
  </si>
  <si>
    <t>x</t>
  </si>
  <si>
    <t xml:space="preserve">NATIVE WOMEN SHELTER </t>
  </si>
  <si>
    <t>ACL-5555</t>
  </si>
  <si>
    <t>COOP. DE SOLIDARITÉ LE SUROIT PHASE 2</t>
  </si>
  <si>
    <t>1500, avenue Thérèse-Lavoie-Roux</t>
  </si>
  <si>
    <t>HAPOPEX-GENRI-BOURASSA 2</t>
  </si>
  <si>
    <t>2915-2925 Henri-Bourassa</t>
  </si>
  <si>
    <t>11810, rue Ranger</t>
  </si>
  <si>
    <t>LES HABITATIONS DU RÉSEAU DE L'ACADÉMIE PHES VIII</t>
  </si>
  <si>
    <t>4051-55, avenue Papineau</t>
  </si>
  <si>
    <t>HAPOPEX- NOTRE DAME</t>
  </si>
  <si>
    <t>2225, rue Notre-Dame</t>
  </si>
  <si>
    <t>HABITATION HÉRITAGE DE POINTE ST-CHARLES</t>
  </si>
  <si>
    <t>(9), rue Sainte-Madelaine</t>
  </si>
  <si>
    <t>SOCUÉTÉ D'AMÉNAGEMENT DE POINTE-SAINT-CHARLES</t>
  </si>
  <si>
    <t>(1385) rue, Barré</t>
  </si>
  <si>
    <t>Maison d'Iberville</t>
  </si>
  <si>
    <t>(99999), rue d'iberville</t>
  </si>
  <si>
    <t>7651, 20e Avenue</t>
  </si>
  <si>
    <t>#</t>
  </si>
  <si>
    <t>Pers.Âg.
Volet 1</t>
  </si>
  <si>
    <t>Pers.Âg.
Volet 2</t>
  </si>
  <si>
    <t>Volet 3
Itinér.</t>
  </si>
  <si>
    <t>Volet 1
Fam.+2cc</t>
  </si>
  <si>
    <t>Étiquettes de lignes</t>
  </si>
  <si>
    <t>ACM</t>
  </si>
  <si>
    <t>ACL</t>
  </si>
  <si>
    <t>MTL</t>
  </si>
  <si>
    <t>Prog.</t>
  </si>
  <si>
    <t>Volet 1Fam.+2cc</t>
  </si>
  <si>
    <t>Volet 3 Itiné.</t>
  </si>
  <si>
    <t xml:space="preserve"> Pers.Âg.V1</t>
  </si>
  <si>
    <t>Pers.Âg.V2</t>
  </si>
  <si>
    <t>AutresV</t>
  </si>
  <si>
    <t>Nbr.Unités</t>
  </si>
  <si>
    <t>Total ACL</t>
  </si>
  <si>
    <t>Total ACM</t>
  </si>
  <si>
    <t>Total MTL</t>
  </si>
  <si>
    <t>Arrondissement (ou Municipalité)</t>
  </si>
  <si>
    <t>Subv.
de base</t>
  </si>
  <si>
    <t>Manque 
à gagner</t>
  </si>
  <si>
    <t>Sec.Aff. 
Autochtones</t>
  </si>
  <si>
    <t>Terr. ville</t>
  </si>
  <si>
    <t>CEM</t>
  </si>
  <si>
    <t>!</t>
  </si>
  <si>
    <t>SGQ  - Première porte</t>
  </si>
  <si>
    <t>Arrondissements</t>
  </si>
  <si>
    <t>Nbr. Unités</t>
  </si>
  <si>
    <t>Maison St-Dominique</t>
  </si>
  <si>
    <t>Le Relais des jeunes familles</t>
  </si>
  <si>
    <t>Date</t>
  </si>
  <si>
    <t xml:space="preserve">SGQ </t>
  </si>
  <si>
    <t>Maison Villeray</t>
  </si>
  <si>
    <t>Le relais des jeunes familles</t>
  </si>
  <si>
    <t>Rue du Blablabla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</si>
</sst>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 * #,##0.00_)\ &quot;$&quot;_ ;_ * \(#,##0.00\)\ &quot;$&quot;_ ;_ * &quot;-&quot;??_)\ &quot;$&quot;_ ;_ @_ "/>
    <numFmt numFmtId="165" formatCode="_ * #,##0.00_)\ _$_ ;_ * \(#,##0.00\)\ _$_ ;_ * &quot;-&quot;??_)\ _$_ ;_ @_ "/>
    <numFmt numFmtId="166" formatCode="_ * #,##0_)\ _$_ ;_ * \(#,##0\)\ _$_ ;_ * &quot;-&quot;??_)\ _$_ ;_ @_ "/>
    <numFmt numFmtId="167" formatCode="_ * #,##0.00_)\ [$€-1]_ ;_ * \(#,##0.00\)\ [$€-1]_ ;_ * &quot;-&quot;??_)\ [$€-1]_ "/>
    <numFmt numFmtId="168" formatCode="_ * #,##0_)\ &quot;$&quot;_ ;_ * \(#,##0\)\ &quot;$&quot;_ ;_ * &quot;-&quot;??_)\ &quot;$&quot;_ ;_ @_ "/>
    <numFmt numFmtId="169" formatCode="[$-F800]dddd\,\ mmmm\ dd\,\ yyyy"/>
  </numFmts>
  <fonts count="51" x14ac:knownFonts="1">
    <font>
      <sz val="1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4"/>
      <color indexed="9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6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15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10"/>
      <name val="Arial"/>
      <family val="2"/>
    </font>
    <font>
      <sz val="10"/>
      <name val="Arial"/>
      <family val="2"/>
    </font>
    <font>
      <b/>
      <vertAlign val="superscript"/>
      <sz val="16"/>
      <name val="Arial"/>
      <family val="2"/>
    </font>
    <font>
      <vertAlign val="superscript"/>
      <sz val="10"/>
      <color indexed="8"/>
      <name val="Arial"/>
      <family val="2"/>
    </font>
    <font>
      <sz val="10"/>
      <color theme="0" tint="-0.34998626667073579"/>
      <name val="Arial"/>
      <family val="2"/>
    </font>
    <font>
      <sz val="14"/>
      <color theme="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9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 style="thin">
        <color indexed="22"/>
      </right>
      <top/>
      <bottom/>
      <diagonal/>
    </border>
    <border>
      <left style="thin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hair">
        <color indexed="22"/>
      </bottom>
      <diagonal/>
    </border>
    <border>
      <left/>
      <right/>
      <top style="thin">
        <color indexed="64"/>
      </top>
      <bottom style="hair">
        <color indexed="22"/>
      </bottom>
      <diagonal/>
    </border>
    <border>
      <left/>
      <right style="thin">
        <color indexed="64"/>
      </right>
      <top style="thin">
        <color indexed="64"/>
      </top>
      <bottom style="hair">
        <color indexed="22"/>
      </bottom>
      <diagonal/>
    </border>
    <border>
      <left style="thin">
        <color indexed="64"/>
      </left>
      <right/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/>
      <right style="thin">
        <color indexed="64"/>
      </right>
      <top style="hair">
        <color indexed="22"/>
      </top>
      <bottom style="hair">
        <color indexed="22"/>
      </bottom>
      <diagonal/>
    </border>
    <border>
      <left style="thin">
        <color indexed="64"/>
      </left>
      <right/>
      <top style="hair">
        <color indexed="22"/>
      </top>
      <bottom style="thin">
        <color indexed="64"/>
      </bottom>
      <diagonal/>
    </border>
    <border>
      <left/>
      <right/>
      <top style="hair">
        <color indexed="22"/>
      </top>
      <bottom style="thin">
        <color indexed="64"/>
      </bottom>
      <diagonal/>
    </border>
    <border>
      <left/>
      <right style="thin">
        <color indexed="64"/>
      </right>
      <top style="hair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/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22"/>
      </left>
      <right/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1499679555650502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1499679555650502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1499679555650502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22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6795556505021"/>
      </top>
      <bottom style="thin">
        <color indexed="64"/>
      </bottom>
      <diagonal/>
    </border>
    <border>
      <left/>
      <right/>
      <top/>
      <bottom style="thin">
        <color indexed="22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indexed="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indexed="22"/>
      </bottom>
      <diagonal/>
    </border>
    <border>
      <left style="thin">
        <color theme="0" tint="-0.14996795556505021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22"/>
      </top>
      <bottom style="thin">
        <color indexed="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22"/>
      </top>
      <bottom style="thin">
        <color indexed="22"/>
      </bottom>
      <diagonal/>
    </border>
    <border>
      <left style="thin">
        <color theme="0" tint="-0.14996795556505021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/>
      <bottom style="thin">
        <color indexed="22"/>
      </bottom>
      <diagonal/>
    </border>
    <border>
      <left style="thin">
        <color indexed="22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64"/>
      </right>
      <top style="thin">
        <color indexed="22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22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indexed="22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22"/>
      </bottom>
      <diagonal/>
    </border>
  </borders>
  <cellStyleXfs count="14830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20" borderId="1" applyNumberFormat="0" applyAlignment="0" applyProtection="0"/>
    <xf numFmtId="0" fontId="27" fillId="0" borderId="2" applyNumberFormat="0" applyFill="0" applyAlignment="0" applyProtection="0"/>
    <xf numFmtId="0" fontId="13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28" fillId="7" borderId="1" applyNumberFormat="0" applyAlignment="0" applyProtection="0"/>
    <xf numFmtId="167" fontId="4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43" fillId="0" borderId="0" applyFont="0" applyFill="0" applyBorder="0" applyAlignment="0" applyProtection="0"/>
    <xf numFmtId="167" fontId="43" fillId="0" borderId="0" applyFont="0" applyFill="0" applyBorder="0" applyAlignment="0" applyProtection="0"/>
    <xf numFmtId="0" fontId="29" fillId="3" borderId="0" applyNumberFormat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0" fontId="30" fillId="22" borderId="0" applyNumberFormat="0" applyBorder="0" applyAlignment="0" applyProtection="0"/>
    <xf numFmtId="0" fontId="5" fillId="0" borderId="0"/>
    <xf numFmtId="9" fontId="5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0" fontId="31" fillId="4" borderId="0" applyNumberFormat="0" applyBorder="0" applyAlignment="0" applyProtection="0"/>
    <xf numFmtId="0" fontId="32" fillId="20" borderId="4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5" applyNumberFormat="0" applyFill="0" applyAlignment="0" applyProtection="0"/>
    <xf numFmtId="0" fontId="36" fillId="0" borderId="6" applyNumberFormat="0" applyFill="0" applyAlignment="0" applyProtection="0"/>
    <xf numFmtId="0" fontId="37" fillId="0" borderId="7" applyNumberFormat="0" applyFill="0" applyAlignment="0" applyProtection="0"/>
    <xf numFmtId="0" fontId="37" fillId="0" borderId="0" applyNumberFormat="0" applyFill="0" applyBorder="0" applyAlignment="0" applyProtection="0"/>
    <xf numFmtId="0" fontId="38" fillId="0" borderId="8" applyNumberFormat="0" applyFill="0" applyAlignment="0" applyProtection="0"/>
    <xf numFmtId="0" fontId="39" fillId="23" borderId="9" applyNumberFormat="0" applyAlignment="0" applyProtection="0"/>
    <xf numFmtId="0" fontId="4" fillId="0" borderId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3" fillId="7" borderId="0" applyNumberFormat="0" applyBorder="0" applyAlignment="0" applyProtection="0"/>
    <xf numFmtId="0" fontId="24" fillId="12" borderId="0" applyNumberFormat="0" applyBorder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31" fillId="4" borderId="0" applyNumberFormat="0" applyBorder="0" applyAlignment="0" applyProtection="0"/>
    <xf numFmtId="9" fontId="4" fillId="0" borderId="0" applyFont="0" applyFill="0" applyBorder="0" applyAlignment="0" applyProtection="0"/>
    <xf numFmtId="0" fontId="29" fillId="3" borderId="0" applyNumberFormat="0" applyBorder="0" applyAlignment="0" applyProtection="0"/>
    <xf numFmtId="0" fontId="28" fillId="7" borderId="1" applyNumberFormat="0" applyAlignment="0" applyProtection="0"/>
    <xf numFmtId="0" fontId="4" fillId="21" borderId="3" applyNumberFormat="0" applyFont="0" applyAlignment="0" applyProtection="0"/>
    <xf numFmtId="0" fontId="27" fillId="0" borderId="2" applyNumberFormat="0" applyFill="0" applyAlignment="0" applyProtection="0"/>
    <xf numFmtId="0" fontId="26" fillId="20" borderId="1" applyNumberFormat="0" applyAlignment="0" applyProtection="0"/>
    <xf numFmtId="0" fontId="25" fillId="0" borderId="0" applyNumberFormat="0" applyFill="0" applyBorder="0" applyAlignment="0" applyProtection="0"/>
    <xf numFmtId="0" fontId="24" fillId="19" borderId="0" applyNumberFormat="0" applyBorder="0" applyAlignment="0" applyProtection="0"/>
    <xf numFmtId="0" fontId="24" fillId="14" borderId="0" applyNumberFormat="0" applyBorder="0" applyAlignment="0" applyProtection="0"/>
    <xf numFmtId="0" fontId="24" fillId="13" borderId="0" applyNumberFormat="0" applyBorder="0" applyAlignment="0" applyProtection="0"/>
    <xf numFmtId="0" fontId="24" fillId="18" borderId="0" applyNumberFormat="0" applyBorder="0" applyAlignment="0" applyProtection="0"/>
    <xf numFmtId="0" fontId="24" fillId="17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4" borderId="0" applyNumberFormat="0" applyBorder="0" applyAlignment="0" applyProtection="0"/>
    <xf numFmtId="0" fontId="24" fillId="13" borderId="0" applyNumberFormat="0" applyBorder="0" applyAlignment="0" applyProtection="0"/>
    <xf numFmtId="0" fontId="24" fillId="10" borderId="0" applyNumberFormat="0" applyBorder="0" applyAlignment="0" applyProtection="0"/>
    <xf numFmtId="0" fontId="24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9" borderId="0" applyNumberFormat="0" applyBorder="0" applyAlignment="0" applyProtection="0"/>
    <xf numFmtId="0" fontId="23" fillId="6" borderId="0" applyNumberFormat="0" applyBorder="0" applyAlignment="0" applyProtection="0"/>
    <xf numFmtId="0" fontId="23" fillId="5" borderId="0" applyNumberFormat="0" applyBorder="0" applyAlignment="0" applyProtection="0"/>
    <xf numFmtId="0" fontId="23" fillId="4" borderId="0" applyNumberFormat="0" applyBorder="0" applyAlignment="0" applyProtection="0"/>
    <xf numFmtId="0" fontId="23" fillId="3" borderId="0" applyNumberFormat="0" applyBorder="0" applyAlignment="0" applyProtection="0"/>
    <xf numFmtId="0" fontId="23" fillId="2" borderId="0" applyNumberFormat="0" applyBorder="0" applyAlignment="0" applyProtection="0"/>
    <xf numFmtId="0" fontId="4" fillId="0" borderId="0"/>
    <xf numFmtId="0" fontId="2" fillId="0" borderId="0"/>
    <xf numFmtId="0" fontId="30" fillId="22" borderId="0" applyNumberFormat="0" applyBorder="0" applyAlignment="0" applyProtection="0"/>
    <xf numFmtId="0" fontId="23" fillId="8" borderId="0" applyNumberFormat="0" applyBorder="0" applyAlignment="0" applyProtection="0"/>
    <xf numFmtId="0" fontId="23" fillId="5" borderId="0" applyNumberFormat="0" applyBorder="0" applyAlignment="0" applyProtection="0"/>
    <xf numFmtId="165" fontId="4" fillId="0" borderId="0" applyFont="0" applyFill="0" applyBorder="0" applyAlignment="0" applyProtection="0"/>
    <xf numFmtId="0" fontId="32" fillId="20" borderId="4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5" applyNumberFormat="0" applyFill="0" applyAlignment="0" applyProtection="0"/>
    <xf numFmtId="0" fontId="36" fillId="0" borderId="6" applyNumberFormat="0" applyFill="0" applyAlignment="0" applyProtection="0"/>
    <xf numFmtId="0" fontId="37" fillId="0" borderId="7" applyNumberFormat="0" applyFill="0" applyAlignment="0" applyProtection="0"/>
    <xf numFmtId="0" fontId="37" fillId="0" borderId="0" applyNumberFormat="0" applyFill="0" applyBorder="0" applyAlignment="0" applyProtection="0"/>
    <xf numFmtId="0" fontId="38" fillId="0" borderId="8" applyNumberFormat="0" applyFill="0" applyAlignment="0" applyProtection="0"/>
    <xf numFmtId="0" fontId="39" fillId="23" borderId="9" applyNumberForma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21" borderId="3" applyNumberFormat="0" applyFont="0" applyAlignment="0" applyProtection="0"/>
    <xf numFmtId="0" fontId="4" fillId="0" borderId="0"/>
    <xf numFmtId="0" fontId="2" fillId="0" borderId="0"/>
    <xf numFmtId="165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4" fillId="0" borderId="0" applyFont="0" applyFill="0" applyBorder="0" applyAlignment="0" applyProtection="0"/>
  </cellStyleXfs>
  <cellXfs count="542">
    <xf numFmtId="0" fontId="0" fillId="0" borderId="0" xfId="0"/>
    <xf numFmtId="0" fontId="6" fillId="24" borderId="0" xfId="0" applyFont="1" applyFill="1"/>
    <xf numFmtId="0" fontId="0" fillId="0" borderId="10" xfId="0" applyBorder="1"/>
    <xf numFmtId="0" fontId="0" fillId="0" borderId="0" xfId="0" applyBorder="1"/>
    <xf numFmtId="0" fontId="9" fillId="25" borderId="11" xfId="0" applyFont="1" applyFill="1" applyBorder="1"/>
    <xf numFmtId="0" fontId="0" fillId="0" borderId="0" xfId="0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7" fillId="25" borderId="0" xfId="0" applyFont="1" applyFill="1" applyAlignment="1">
      <alignment horizontal="center"/>
    </xf>
    <xf numFmtId="0" fontId="9" fillId="26" borderId="15" xfId="0" applyFont="1" applyFill="1" applyBorder="1" applyAlignment="1">
      <alignment horizontal="center" vertical="center"/>
    </xf>
    <xf numFmtId="0" fontId="9" fillId="26" borderId="11" xfId="0" applyFont="1" applyFill="1" applyBorder="1" applyAlignment="1">
      <alignment vertical="center"/>
    </xf>
    <xf numFmtId="0" fontId="9" fillId="26" borderId="16" xfId="0" applyFont="1" applyFill="1" applyBorder="1" applyAlignment="1">
      <alignment horizontal="center" vertical="center"/>
    </xf>
    <xf numFmtId="0" fontId="9" fillId="25" borderId="11" xfId="0" applyFont="1" applyFill="1" applyBorder="1" applyAlignment="1">
      <alignment vertical="center"/>
    </xf>
    <xf numFmtId="0" fontId="7" fillId="25" borderId="11" xfId="0" applyFont="1" applyFill="1" applyBorder="1" applyAlignment="1">
      <alignment horizontal="center"/>
    </xf>
    <xf numFmtId="0" fontId="9" fillId="0" borderId="15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26" borderId="15" xfId="0" applyFont="1" applyFill="1" applyBorder="1" applyAlignment="1">
      <alignment horizontal="center"/>
    </xf>
    <xf numFmtId="0" fontId="9" fillId="26" borderId="11" xfId="0" applyFont="1" applyFill="1" applyBorder="1"/>
    <xf numFmtId="0" fontId="9" fillId="26" borderId="16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0" borderId="11" xfId="0" applyFont="1" applyFill="1" applyBorder="1" applyAlignment="1">
      <alignment horizontal="center" vertical="center"/>
    </xf>
    <xf numFmtId="0" fontId="9" fillId="26" borderId="11" xfId="0" applyFont="1" applyFill="1" applyBorder="1" applyAlignment="1">
      <alignment horizontal="center" vertical="center"/>
    </xf>
    <xf numFmtId="0" fontId="9" fillId="25" borderId="11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Alignment="1">
      <alignment horizontal="center"/>
    </xf>
    <xf numFmtId="3" fontId="0" fillId="0" borderId="0" xfId="0" applyNumberFormat="1"/>
    <xf numFmtId="0" fontId="0" fillId="0" borderId="0" xfId="0" applyFill="1"/>
    <xf numFmtId="0" fontId="8" fillId="0" borderId="10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right"/>
    </xf>
    <xf numFmtId="0" fontId="0" fillId="0" borderId="13" xfId="0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12" fillId="0" borderId="3" xfId="0" applyFont="1" applyFill="1" applyBorder="1" applyAlignment="1">
      <alignment wrapText="1"/>
    </xf>
    <xf numFmtId="0" fontId="12" fillId="0" borderId="17" xfId="0" applyFont="1" applyFill="1" applyBorder="1" applyAlignment="1">
      <alignment wrapText="1"/>
    </xf>
    <xf numFmtId="0" fontId="12" fillId="0" borderId="3" xfId="0" applyFont="1" applyFill="1" applyBorder="1" applyAlignment="1">
      <alignment horizontal="center" wrapText="1"/>
    </xf>
    <xf numFmtId="0" fontId="12" fillId="0" borderId="18" xfId="0" applyFont="1" applyFill="1" applyBorder="1" applyAlignment="1">
      <alignment wrapText="1"/>
    </xf>
    <xf numFmtId="0" fontId="10" fillId="24" borderId="0" xfId="0" applyFont="1" applyFill="1" applyAlignment="1">
      <alignment horizontal="center"/>
    </xf>
    <xf numFmtId="0" fontId="9" fillId="26" borderId="11" xfId="0" applyFont="1" applyFill="1" applyBorder="1" applyAlignment="1">
      <alignment horizontal="center"/>
    </xf>
    <xf numFmtId="0" fontId="12" fillId="0" borderId="0" xfId="0" applyFont="1" applyFill="1" applyBorder="1" applyAlignment="1">
      <alignment wrapText="1"/>
    </xf>
    <xf numFmtId="0" fontId="12" fillId="0" borderId="19" xfId="0" applyFont="1" applyFill="1" applyBorder="1" applyAlignment="1">
      <alignment wrapText="1"/>
    </xf>
    <xf numFmtId="0" fontId="12" fillId="0" borderId="19" xfId="0" applyFont="1" applyFill="1" applyBorder="1" applyAlignment="1">
      <alignment horizontal="center" wrapText="1"/>
    </xf>
    <xf numFmtId="0" fontId="12" fillId="0" borderId="20" xfId="0" applyFont="1" applyFill="1" applyBorder="1" applyAlignment="1">
      <alignment wrapText="1"/>
    </xf>
    <xf numFmtId="0" fontId="12" fillId="0" borderId="21" xfId="0" applyFont="1" applyFill="1" applyBorder="1" applyAlignment="1">
      <alignment wrapText="1"/>
    </xf>
    <xf numFmtId="0" fontId="12" fillId="0" borderId="22" xfId="0" applyFont="1" applyFill="1" applyBorder="1" applyAlignment="1">
      <alignment wrapText="1"/>
    </xf>
    <xf numFmtId="0" fontId="12" fillId="0" borderId="0" xfId="0" applyFont="1" applyFill="1" applyBorder="1" applyAlignment="1">
      <alignment horizontal="center" wrapText="1"/>
    </xf>
    <xf numFmtId="0" fontId="12" fillId="0" borderId="23" xfId="0" applyFont="1" applyFill="1" applyBorder="1" applyAlignment="1">
      <alignment horizontal="center" wrapText="1"/>
    </xf>
    <xf numFmtId="0" fontId="9" fillId="25" borderId="10" xfId="0" applyFont="1" applyFill="1" applyBorder="1" applyAlignment="1">
      <alignment vertical="center"/>
    </xf>
    <xf numFmtId="0" fontId="9" fillId="25" borderId="10" xfId="0" applyFont="1" applyFill="1" applyBorder="1"/>
    <xf numFmtId="0" fontId="9" fillId="25" borderId="10" xfId="0" applyFont="1" applyFill="1" applyBorder="1" applyAlignment="1">
      <alignment horizontal="center"/>
    </xf>
    <xf numFmtId="0" fontId="0" fillId="0" borderId="11" xfId="0" applyBorder="1"/>
    <xf numFmtId="0" fontId="12" fillId="0" borderId="3" xfId="0" applyFont="1" applyFill="1" applyBorder="1" applyAlignment="1">
      <alignment horizontal="right" wrapText="1"/>
    </xf>
    <xf numFmtId="0" fontId="12" fillId="27" borderId="3" xfId="0" applyFont="1" applyFill="1" applyBorder="1" applyAlignment="1">
      <alignment wrapText="1"/>
    </xf>
    <xf numFmtId="0" fontId="12" fillId="28" borderId="3" xfId="0" applyFont="1" applyFill="1" applyBorder="1" applyAlignment="1">
      <alignment wrapText="1"/>
    </xf>
    <xf numFmtId="0" fontId="0" fillId="0" borderId="3" xfId="0" applyBorder="1"/>
    <xf numFmtId="0" fontId="12" fillId="0" borderId="0" xfId="0" applyFont="1" applyFill="1" applyAlignment="1">
      <alignment wrapText="1"/>
    </xf>
    <xf numFmtId="0" fontId="7" fillId="25" borderId="0" xfId="0" applyFont="1" applyFill="1" applyBorder="1" applyAlignment="1">
      <alignment horizontal="center"/>
    </xf>
    <xf numFmtId="0" fontId="7" fillId="25" borderId="10" xfId="0" applyFont="1" applyFill="1" applyBorder="1" applyAlignment="1">
      <alignment horizontal="center"/>
    </xf>
    <xf numFmtId="0" fontId="7" fillId="0" borderId="0" xfId="0" applyFont="1"/>
    <xf numFmtId="0" fontId="0" fillId="0" borderId="22" xfId="0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Border="1" applyAlignment="1">
      <alignment horizontal="right" wrapText="1"/>
    </xf>
    <xf numFmtId="0" fontId="9" fillId="25" borderId="11" xfId="0" applyFont="1" applyFill="1" applyBorder="1" applyAlignment="1">
      <alignment horizontal="center" vertical="center"/>
    </xf>
    <xf numFmtId="0" fontId="15" fillId="24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0" fontId="17" fillId="0" borderId="0" xfId="0" applyFont="1" applyFill="1" applyBorder="1" applyAlignment="1">
      <alignment horizontal="left" vertical="center"/>
    </xf>
    <xf numFmtId="0" fontId="14" fillId="0" borderId="0" xfId="0" applyFont="1"/>
    <xf numFmtId="0" fontId="4" fillId="0" borderId="0" xfId="0" applyFont="1" applyFill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166" fontId="4" fillId="0" borderId="0" xfId="37" applyNumberFormat="1" applyFont="1" applyBorder="1" applyAlignment="1">
      <alignment vertical="center"/>
    </xf>
    <xf numFmtId="166" fontId="0" fillId="0" borderId="0" xfId="37" applyNumberFormat="1" applyFont="1" applyBorder="1" applyAlignment="1">
      <alignment vertical="center"/>
    </xf>
    <xf numFmtId="0" fontId="13" fillId="0" borderId="0" xfId="0" applyFont="1" applyFill="1" applyBorder="1"/>
    <xf numFmtId="0" fontId="4" fillId="0" borderId="0" xfId="0" applyFont="1" applyFill="1" applyBorder="1" applyAlignment="1">
      <alignment wrapText="1"/>
    </xf>
    <xf numFmtId="0" fontId="19" fillId="0" borderId="13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4" fillId="0" borderId="13" xfId="0" applyFont="1" applyFill="1" applyBorder="1"/>
    <xf numFmtId="0" fontId="19" fillId="0" borderId="13" xfId="0" applyFont="1" applyFill="1" applyBorder="1"/>
    <xf numFmtId="0" fontId="20" fillId="0" borderId="0" xfId="0" applyFont="1" applyFill="1"/>
    <xf numFmtId="0" fontId="0" fillId="0" borderId="22" xfId="0" applyFill="1" applyBorder="1"/>
    <xf numFmtId="0" fontId="0" fillId="0" borderId="0" xfId="0" applyNumberFormat="1" applyBorder="1" applyAlignment="1">
      <alignment wrapText="1"/>
    </xf>
    <xf numFmtId="0" fontId="13" fillId="0" borderId="0" xfId="0" applyFont="1" applyAlignment="1">
      <alignment vertical="center"/>
    </xf>
    <xf numFmtId="0" fontId="9" fillId="25" borderId="0" xfId="0" applyFont="1" applyFill="1" applyBorder="1" applyAlignment="1">
      <alignment vertical="center"/>
    </xf>
    <xf numFmtId="0" fontId="9" fillId="25" borderId="0" xfId="0" applyFont="1" applyFill="1" applyBorder="1"/>
    <xf numFmtId="0" fontId="9" fillId="25" borderId="0" xfId="0" applyFont="1" applyFill="1" applyBorder="1" applyAlignment="1">
      <alignment horizontal="center"/>
    </xf>
    <xf numFmtId="3" fontId="21" fillId="26" borderId="0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Fill="1" applyAlignment="1">
      <alignment horizontal="center" wrapText="1"/>
    </xf>
    <xf numFmtId="0" fontId="0" fillId="0" borderId="0" xfId="0" applyAlignment="1"/>
    <xf numFmtId="0" fontId="13" fillId="0" borderId="0" xfId="0" applyFont="1" applyAlignment="1"/>
    <xf numFmtId="0" fontId="13" fillId="0" borderId="0" xfId="0" applyNumberFormat="1" applyFont="1"/>
    <xf numFmtId="166" fontId="4" fillId="0" borderId="22" xfId="37" applyNumberFormat="1" applyFont="1" applyBorder="1" applyAlignment="1">
      <alignment vertical="center"/>
    </xf>
    <xf numFmtId="0" fontId="12" fillId="0" borderId="24" xfId="0" applyFont="1" applyFill="1" applyBorder="1" applyAlignment="1">
      <alignment wrapText="1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wrapText="1"/>
    </xf>
    <xf numFmtId="0" fontId="10" fillId="24" borderId="0" xfId="0" applyFont="1" applyFill="1" applyBorder="1" applyAlignment="1">
      <alignment horizontal="center" vertical="center" textRotation="90"/>
    </xf>
    <xf numFmtId="0" fontId="10" fillId="24" borderId="0" xfId="0" applyFont="1" applyFill="1" applyBorder="1" applyAlignment="1">
      <alignment vertical="center"/>
    </xf>
    <xf numFmtId="0" fontId="22" fillId="0" borderId="11" xfId="0" applyFont="1" applyFill="1" applyBorder="1" applyAlignment="1">
      <alignment vertical="center"/>
    </xf>
    <xf numFmtId="3" fontId="21" fillId="0" borderId="0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right" vertical="center"/>
    </xf>
    <xf numFmtId="0" fontId="15" fillId="29" borderId="15" xfId="0" applyFont="1" applyFill="1" applyBorder="1" applyAlignment="1">
      <alignment horizontal="center" vertical="center"/>
    </xf>
    <xf numFmtId="0" fontId="15" fillId="29" borderId="11" xfId="0" applyFont="1" applyFill="1" applyBorder="1" applyAlignment="1">
      <alignment vertical="center"/>
    </xf>
    <xf numFmtId="0" fontId="15" fillId="29" borderId="11" xfId="0" applyFon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/>
    </xf>
    <xf numFmtId="165" fontId="7" fillId="25" borderId="0" xfId="0" applyNumberFormat="1" applyFont="1" applyFill="1" applyAlignment="1">
      <alignment horizontal="center"/>
    </xf>
    <xf numFmtId="165" fontId="7" fillId="25" borderId="0" xfId="0" applyNumberFormat="1" applyFont="1" applyFill="1" applyBorder="1" applyAlignment="1">
      <alignment horizontal="center"/>
    </xf>
    <xf numFmtId="165" fontId="7" fillId="25" borderId="11" xfId="0" applyNumberFormat="1" applyFont="1" applyFill="1" applyBorder="1" applyAlignment="1">
      <alignment horizontal="center"/>
    </xf>
    <xf numFmtId="165" fontId="9" fillId="25" borderId="11" xfId="0" applyNumberFormat="1" applyFont="1" applyFill="1" applyBorder="1" applyAlignment="1">
      <alignment horizontal="center" vertical="center"/>
    </xf>
    <xf numFmtId="165" fontId="9" fillId="0" borderId="11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vertical="center"/>
    </xf>
    <xf numFmtId="0" fontId="15" fillId="29" borderId="16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wrapText="1"/>
    </xf>
    <xf numFmtId="0" fontId="12" fillId="0" borderId="26" xfId="0" applyFont="1" applyFill="1" applyBorder="1" applyAlignment="1">
      <alignment wrapText="1"/>
    </xf>
    <xf numFmtId="0" fontId="12" fillId="0" borderId="26" xfId="0" applyFont="1" applyFill="1" applyBorder="1" applyAlignment="1">
      <alignment horizontal="center" wrapText="1"/>
    </xf>
    <xf numFmtId="0" fontId="12" fillId="0" borderId="27" xfId="0" applyFont="1" applyFill="1" applyBorder="1" applyAlignment="1">
      <alignment horizontal="center" wrapText="1"/>
    </xf>
    <xf numFmtId="0" fontId="12" fillId="0" borderId="28" xfId="0" applyFont="1" applyFill="1" applyBorder="1" applyAlignment="1">
      <alignment wrapText="1"/>
    </xf>
    <xf numFmtId="0" fontId="12" fillId="0" borderId="29" xfId="0" applyFont="1" applyFill="1" applyBorder="1" applyAlignment="1">
      <alignment wrapText="1"/>
    </xf>
    <xf numFmtId="0" fontId="12" fillId="0" borderId="29" xfId="0" applyFont="1" applyFill="1" applyBorder="1" applyAlignment="1">
      <alignment horizontal="center" wrapText="1"/>
    </xf>
    <xf numFmtId="0" fontId="12" fillId="0" borderId="30" xfId="0" applyFont="1" applyFill="1" applyBorder="1" applyAlignment="1">
      <alignment horizontal="center" wrapText="1"/>
    </xf>
    <xf numFmtId="0" fontId="12" fillId="0" borderId="31" xfId="0" applyFont="1" applyFill="1" applyBorder="1" applyAlignment="1">
      <alignment wrapText="1"/>
    </xf>
    <xf numFmtId="0" fontId="12" fillId="0" borderId="32" xfId="0" applyFont="1" applyFill="1" applyBorder="1" applyAlignment="1">
      <alignment wrapText="1"/>
    </xf>
    <xf numFmtId="0" fontId="12" fillId="0" borderId="32" xfId="0" applyFont="1" applyFill="1" applyBorder="1" applyAlignment="1">
      <alignment horizontal="center" wrapText="1"/>
    </xf>
    <xf numFmtId="0" fontId="12" fillId="0" borderId="33" xfId="0" applyFont="1" applyFill="1" applyBorder="1" applyAlignment="1">
      <alignment horizontal="center" wrapText="1"/>
    </xf>
    <xf numFmtId="0" fontId="7" fillId="25" borderId="23" xfId="0" applyFont="1" applyFill="1" applyBorder="1" applyAlignment="1">
      <alignment horizontal="center"/>
    </xf>
    <xf numFmtId="0" fontId="0" fillId="0" borderId="0" xfId="0" applyBorder="1" applyAlignment="1">
      <alignment vertical="center"/>
    </xf>
    <xf numFmtId="0" fontId="12" fillId="0" borderId="0" xfId="0" applyFont="1" applyFill="1" applyAlignment="1">
      <alignment horizontal="right" wrapText="1"/>
    </xf>
    <xf numFmtId="0" fontId="0" fillId="0" borderId="24" xfId="0" applyBorder="1"/>
    <xf numFmtId="0" fontId="0" fillId="0" borderId="0" xfId="0" applyFill="1" applyBorder="1" applyAlignment="1">
      <alignment vertical="center" wrapText="1"/>
    </xf>
    <xf numFmtId="0" fontId="0" fillId="0" borderId="0" xfId="0" applyNumberFormat="1" applyFill="1" applyBorder="1" applyAlignment="1"/>
    <xf numFmtId="0" fontId="4" fillId="0" borderId="0" xfId="0" applyFont="1" applyFill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0" fillId="24" borderId="0" xfId="0" applyFont="1" applyFill="1" applyBorder="1" applyAlignment="1">
      <alignment horizontal="center" vertical="center"/>
    </xf>
    <xf numFmtId="0" fontId="10" fillId="24" borderId="0" xfId="0" applyFont="1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horizontal="center" wrapText="1"/>
    </xf>
    <xf numFmtId="0" fontId="10" fillId="24" borderId="23" xfId="0" applyFont="1" applyFill="1" applyBorder="1" applyAlignment="1">
      <alignment horizontal="center" vertical="center"/>
    </xf>
    <xf numFmtId="0" fontId="9" fillId="26" borderId="10" xfId="0" applyFont="1" applyFill="1" applyBorder="1" applyAlignment="1">
      <alignment horizontal="center" vertical="center"/>
    </xf>
    <xf numFmtId="0" fontId="12" fillId="0" borderId="35" xfId="0" applyFont="1" applyFill="1" applyBorder="1" applyAlignment="1">
      <alignment horizontal="center" wrapText="1"/>
    </xf>
    <xf numFmtId="0" fontId="12" fillId="0" borderId="36" xfId="0" applyFont="1" applyFill="1" applyBorder="1" applyAlignment="1">
      <alignment horizontal="center" wrapText="1"/>
    </xf>
    <xf numFmtId="0" fontId="15" fillId="24" borderId="0" xfId="0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wrapText="1"/>
    </xf>
    <xf numFmtId="0" fontId="0" fillId="0" borderId="31" xfId="0" applyBorder="1"/>
    <xf numFmtId="0" fontId="4" fillId="0" borderId="0" xfId="0" applyFont="1" applyFill="1" applyBorder="1" applyAlignment="1">
      <alignment vertical="center" wrapText="1"/>
    </xf>
    <xf numFmtId="0" fontId="0" fillId="0" borderId="18" xfId="0" applyFill="1" applyBorder="1" applyAlignment="1">
      <alignment vertical="center" wrapText="1"/>
    </xf>
    <xf numFmtId="0" fontId="12" fillId="0" borderId="26" xfId="0" applyFont="1" applyFill="1" applyBorder="1" applyAlignment="1">
      <alignment horizontal="left" wrapText="1"/>
    </xf>
    <xf numFmtId="0" fontId="0" fillId="0" borderId="28" xfId="0" applyBorder="1" applyAlignment="1">
      <alignment vertical="center"/>
    </xf>
    <xf numFmtId="0" fontId="12" fillId="0" borderId="29" xfId="0" applyFont="1" applyFill="1" applyBorder="1" applyAlignment="1">
      <alignment vertical="center" wrapText="1"/>
    </xf>
    <xf numFmtId="0" fontId="12" fillId="0" borderId="29" xfId="0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left" vertical="center"/>
    </xf>
    <xf numFmtId="0" fontId="12" fillId="0" borderId="30" xfId="0" applyFont="1" applyFill="1" applyBorder="1" applyAlignment="1">
      <alignment horizontal="center" vertical="center" wrapText="1"/>
    </xf>
    <xf numFmtId="0" fontId="0" fillId="0" borderId="32" xfId="0" applyFill="1" applyBorder="1"/>
    <xf numFmtId="0" fontId="12" fillId="0" borderId="32" xfId="0" applyFont="1" applyFill="1" applyBorder="1" applyAlignment="1">
      <alignment horizontal="left"/>
    </xf>
    <xf numFmtId="0" fontId="12" fillId="0" borderId="32" xfId="0" applyFont="1" applyFill="1" applyBorder="1" applyAlignment="1">
      <alignment horizontal="center"/>
    </xf>
    <xf numFmtId="0" fontId="12" fillId="0" borderId="33" xfId="0" applyFont="1" applyFill="1" applyBorder="1" applyAlignment="1">
      <alignment horizontal="center"/>
    </xf>
    <xf numFmtId="0" fontId="9" fillId="26" borderId="12" xfId="0" applyFont="1" applyFill="1" applyBorder="1" applyAlignment="1">
      <alignment horizontal="center" vertical="center"/>
    </xf>
    <xf numFmtId="0" fontId="9" fillId="26" borderId="13" xfId="0" applyFont="1" applyFill="1" applyBorder="1" applyAlignment="1">
      <alignment vertical="center"/>
    </xf>
    <xf numFmtId="0" fontId="9" fillId="26" borderId="13" xfId="0" applyFont="1" applyFill="1" applyBorder="1" applyAlignment="1">
      <alignment horizontal="center" vertical="center"/>
    </xf>
    <xf numFmtId="165" fontId="9" fillId="26" borderId="13" xfId="0" applyNumberFormat="1" applyFont="1" applyFill="1" applyBorder="1" applyAlignment="1">
      <alignment horizontal="center" vertical="center"/>
    </xf>
    <xf numFmtId="0" fontId="9" fillId="26" borderId="14" xfId="0" applyFont="1" applyFill="1" applyBorder="1" applyAlignment="1">
      <alignment horizontal="center" vertical="center"/>
    </xf>
    <xf numFmtId="0" fontId="12" fillId="0" borderId="40" xfId="0" applyFont="1" applyFill="1" applyBorder="1" applyAlignment="1">
      <alignment horizontal="center" wrapText="1"/>
    </xf>
    <xf numFmtId="165" fontId="12" fillId="0" borderId="3" xfId="0" applyNumberFormat="1" applyFont="1" applyFill="1" applyBorder="1" applyAlignment="1">
      <alignment horizontal="center" wrapText="1"/>
    </xf>
    <xf numFmtId="0" fontId="12" fillId="0" borderId="41" xfId="0" applyFont="1" applyFill="1" applyBorder="1" applyAlignment="1">
      <alignment horizontal="center" wrapText="1"/>
    </xf>
    <xf numFmtId="0" fontId="13" fillId="0" borderId="0" xfId="0" applyNumberFormat="1" applyFont="1" applyFill="1" applyBorder="1" applyAlignment="1"/>
    <xf numFmtId="0" fontId="13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0" borderId="35" xfId="0" applyFill="1" applyBorder="1" applyAlignment="1">
      <alignment vertical="center" wrapText="1"/>
    </xf>
    <xf numFmtId="0" fontId="13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5" xfId="0" applyBorder="1"/>
    <xf numFmtId="3" fontId="11" fillId="0" borderId="0" xfId="0" applyNumberFormat="1" applyFont="1"/>
    <xf numFmtId="3" fontId="42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0" fontId="0" fillId="0" borderId="43" xfId="0" applyBorder="1"/>
    <xf numFmtId="0" fontId="0" fillId="0" borderId="0" xfId="0" applyFill="1" applyAlignment="1">
      <alignment wrapText="1"/>
    </xf>
    <xf numFmtId="0" fontId="0" fillId="0" borderId="35" xfId="0" applyFill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5" fillId="0" borderId="0" xfId="0" applyFont="1" applyFill="1" applyBorder="1" applyAlignment="1">
      <alignment wrapText="1"/>
    </xf>
    <xf numFmtId="0" fontId="12" fillId="0" borderId="44" xfId="0" applyFont="1" applyFill="1" applyBorder="1" applyAlignment="1">
      <alignment wrapText="1"/>
    </xf>
    <xf numFmtId="0" fontId="12" fillId="0" borderId="45" xfId="0" applyFont="1" applyFill="1" applyBorder="1" applyAlignment="1">
      <alignment wrapText="1"/>
    </xf>
    <xf numFmtId="0" fontId="12" fillId="0" borderId="45" xfId="0" applyFont="1" applyFill="1" applyBorder="1" applyAlignment="1">
      <alignment horizontal="center" wrapText="1"/>
    </xf>
    <xf numFmtId="0" fontId="12" fillId="0" borderId="46" xfId="0" applyFont="1" applyFill="1" applyBorder="1" applyAlignment="1">
      <alignment horizontal="center" wrapText="1"/>
    </xf>
    <xf numFmtId="0" fontId="12" fillId="0" borderId="47" xfId="0" applyFont="1" applyFill="1" applyBorder="1" applyAlignment="1">
      <alignment wrapText="1"/>
    </xf>
    <xf numFmtId="0" fontId="12" fillId="0" borderId="48" xfId="0" applyFont="1" applyFill="1" applyBorder="1" applyAlignment="1">
      <alignment wrapText="1"/>
    </xf>
    <xf numFmtId="0" fontId="12" fillId="0" borderId="48" xfId="0" applyFont="1" applyFill="1" applyBorder="1" applyAlignment="1">
      <alignment horizontal="center" wrapText="1"/>
    </xf>
    <xf numFmtId="0" fontId="12" fillId="0" borderId="49" xfId="0" applyFont="1" applyFill="1" applyBorder="1" applyAlignment="1">
      <alignment horizontal="center" wrapText="1"/>
    </xf>
    <xf numFmtId="0" fontId="12" fillId="0" borderId="42" xfId="0" applyFont="1" applyFill="1" applyBorder="1" applyAlignment="1">
      <alignment horizontal="center" wrapText="1"/>
    </xf>
    <xf numFmtId="0" fontId="0" fillId="0" borderId="23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65" fontId="12" fillId="0" borderId="35" xfId="0" applyNumberFormat="1" applyFont="1" applyFill="1" applyBorder="1" applyAlignment="1">
      <alignment horizontal="center" wrapText="1"/>
    </xf>
    <xf numFmtId="0" fontId="11" fillId="0" borderId="0" xfId="0" applyFont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wrapText="1"/>
    </xf>
    <xf numFmtId="0" fontId="4" fillId="0" borderId="0" xfId="0" applyFont="1"/>
    <xf numFmtId="0" fontId="4" fillId="0" borderId="0" xfId="0" applyFont="1" applyFill="1" applyBorder="1"/>
    <xf numFmtId="0" fontId="12" fillId="0" borderId="50" xfId="0" applyFont="1" applyFill="1" applyBorder="1" applyAlignment="1">
      <alignment wrapText="1"/>
    </xf>
    <xf numFmtId="0" fontId="12" fillId="0" borderId="51" xfId="0" applyFont="1" applyFill="1" applyBorder="1" applyAlignment="1">
      <alignment wrapText="1"/>
    </xf>
    <xf numFmtId="0" fontId="12" fillId="0" borderId="51" xfId="0" applyFont="1" applyFill="1" applyBorder="1" applyAlignment="1">
      <alignment horizontal="center" wrapText="1"/>
    </xf>
    <xf numFmtId="0" fontId="12" fillId="0" borderId="52" xfId="0" applyFont="1" applyFill="1" applyBorder="1" applyAlignment="1">
      <alignment horizontal="center" wrapText="1"/>
    </xf>
    <xf numFmtId="0" fontId="12" fillId="0" borderId="53" xfId="0" applyFont="1" applyFill="1" applyBorder="1" applyAlignment="1">
      <alignment horizontal="center" wrapText="1"/>
    </xf>
    <xf numFmtId="0" fontId="12" fillId="0" borderId="54" xfId="0" applyFont="1" applyFill="1" applyBorder="1" applyAlignment="1">
      <alignment wrapText="1"/>
    </xf>
    <xf numFmtId="0" fontId="12" fillId="0" borderId="55" xfId="0" applyFont="1" applyFill="1" applyBorder="1" applyAlignment="1">
      <alignment wrapText="1"/>
    </xf>
    <xf numFmtId="0" fontId="12" fillId="0" borderId="55" xfId="0" applyFont="1" applyFill="1" applyBorder="1" applyAlignment="1">
      <alignment horizontal="center" wrapText="1"/>
    </xf>
    <xf numFmtId="0" fontId="12" fillId="0" borderId="56" xfId="0" applyFont="1" applyFill="1" applyBorder="1" applyAlignment="1">
      <alignment horizontal="center" wrapText="1"/>
    </xf>
    <xf numFmtId="0" fontId="12" fillId="0" borderId="57" xfId="0" applyFont="1" applyFill="1" applyBorder="1" applyAlignment="1">
      <alignment wrapText="1"/>
    </xf>
    <xf numFmtId="0" fontId="12" fillId="0" borderId="58" xfId="0" applyFont="1" applyFill="1" applyBorder="1" applyAlignment="1">
      <alignment wrapText="1"/>
    </xf>
    <xf numFmtId="0" fontId="12" fillId="0" borderId="58" xfId="0" applyFont="1" applyFill="1" applyBorder="1" applyAlignment="1">
      <alignment horizontal="center" wrapText="1"/>
    </xf>
    <xf numFmtId="0" fontId="12" fillId="0" borderId="59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12" fillId="0" borderId="60" xfId="0" applyFont="1" applyFill="1" applyBorder="1" applyAlignment="1">
      <alignment wrapText="1"/>
    </xf>
    <xf numFmtId="0" fontId="12" fillId="0" borderId="61" xfId="0" applyFont="1" applyFill="1" applyBorder="1" applyAlignment="1">
      <alignment wrapText="1"/>
    </xf>
    <xf numFmtId="165" fontId="12" fillId="0" borderId="62" xfId="0" applyNumberFormat="1" applyFont="1" applyFill="1" applyBorder="1" applyAlignment="1">
      <alignment horizontal="center" wrapText="1"/>
    </xf>
    <xf numFmtId="0" fontId="0" fillId="0" borderId="63" xfId="0" applyBorder="1"/>
    <xf numFmtId="0" fontId="0" fillId="0" borderId="63" xfId="0" applyBorder="1" applyAlignment="1">
      <alignment horizontal="center"/>
    </xf>
    <xf numFmtId="0" fontId="12" fillId="0" borderId="64" xfId="0" applyFont="1" applyFill="1" applyBorder="1" applyAlignment="1">
      <alignment wrapText="1"/>
    </xf>
    <xf numFmtId="0" fontId="12" fillId="0" borderId="65" xfId="0" applyFont="1" applyFill="1" applyBorder="1" applyAlignment="1">
      <alignment wrapText="1"/>
    </xf>
    <xf numFmtId="165" fontId="12" fillId="0" borderId="66" xfId="0" applyNumberFormat="1" applyFont="1" applyFill="1" applyBorder="1" applyAlignment="1">
      <alignment horizontal="center" wrapText="1"/>
    </xf>
    <xf numFmtId="0" fontId="4" fillId="0" borderId="0" xfId="0" quotePrefix="1" applyFont="1" applyFill="1" applyBorder="1"/>
    <xf numFmtId="0" fontId="4" fillId="0" borderId="46" xfId="0" applyFont="1" applyFill="1" applyBorder="1" applyAlignment="1">
      <alignment horizontal="center" wrapText="1"/>
    </xf>
    <xf numFmtId="0" fontId="15" fillId="29" borderId="11" xfId="0" applyFont="1" applyFill="1" applyBorder="1" applyAlignment="1">
      <alignment horizontal="right" vertical="center"/>
    </xf>
    <xf numFmtId="0" fontId="12" fillId="0" borderId="65" xfId="0" applyFont="1" applyFill="1" applyBorder="1" applyAlignment="1">
      <alignment horizontal="center" wrapText="1"/>
    </xf>
    <xf numFmtId="0" fontId="12" fillId="0" borderId="61" xfId="0" applyFont="1" applyFill="1" applyBorder="1" applyAlignment="1">
      <alignment horizontal="center" wrapText="1"/>
    </xf>
    <xf numFmtId="0" fontId="0" fillId="0" borderId="0" xfId="0" quotePrefix="1" applyFill="1" applyBorder="1"/>
    <xf numFmtId="0" fontId="0" fillId="0" borderId="67" xfId="0" applyBorder="1"/>
    <xf numFmtId="0" fontId="0" fillId="0" borderId="68" xfId="0" applyBorder="1"/>
    <xf numFmtId="0" fontId="0" fillId="0" borderId="68" xfId="0" applyBorder="1" applyAlignment="1">
      <alignment horizontal="center"/>
    </xf>
    <xf numFmtId="0" fontId="0" fillId="0" borderId="69" xfId="0" applyBorder="1"/>
    <xf numFmtId="0" fontId="4" fillId="0" borderId="0" xfId="56" applyFont="1" applyFill="1" applyBorder="1"/>
    <xf numFmtId="165" fontId="12" fillId="0" borderId="39" xfId="0" applyNumberFormat="1" applyFont="1" applyFill="1" applyBorder="1" applyAlignment="1">
      <alignment horizontal="center" wrapText="1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4" fillId="0" borderId="72" xfId="0" applyFont="1" applyFill="1" applyBorder="1" applyAlignment="1">
      <alignment wrapText="1"/>
    </xf>
    <xf numFmtId="0" fontId="12" fillId="0" borderId="73" xfId="0" applyFont="1" applyFill="1" applyBorder="1" applyAlignment="1">
      <alignment wrapText="1"/>
    </xf>
    <xf numFmtId="0" fontId="12" fillId="0" borderId="74" xfId="0" applyFont="1" applyFill="1" applyBorder="1" applyAlignment="1">
      <alignment wrapText="1"/>
    </xf>
    <xf numFmtId="0" fontId="12" fillId="0" borderId="74" xfId="0" applyFont="1" applyFill="1" applyBorder="1" applyAlignment="1">
      <alignment horizontal="center" wrapText="1"/>
    </xf>
    <xf numFmtId="165" fontId="12" fillId="0" borderId="75" xfId="0" applyNumberFormat="1" applyFont="1" applyFill="1" applyBorder="1" applyAlignment="1">
      <alignment horizontal="center" wrapText="1"/>
    </xf>
    <xf numFmtId="0" fontId="0" fillId="0" borderId="42" xfId="0" applyFill="1" applyBorder="1" applyAlignment="1">
      <alignment wrapText="1"/>
    </xf>
    <xf numFmtId="0" fontId="12" fillId="0" borderId="76" xfId="0" applyFont="1" applyFill="1" applyBorder="1" applyAlignment="1">
      <alignment wrapText="1"/>
    </xf>
    <xf numFmtId="0" fontId="12" fillId="0" borderId="77" xfId="0" applyFont="1" applyFill="1" applyBorder="1" applyAlignment="1">
      <alignment wrapText="1"/>
    </xf>
    <xf numFmtId="0" fontId="12" fillId="0" borderId="77" xfId="0" applyFont="1" applyFill="1" applyBorder="1" applyAlignment="1">
      <alignment horizontal="center" wrapText="1"/>
    </xf>
    <xf numFmtId="165" fontId="12" fillId="0" borderId="78" xfId="0" applyNumberFormat="1" applyFont="1" applyFill="1" applyBorder="1" applyAlignment="1">
      <alignment horizontal="center" wrapText="1"/>
    </xf>
    <xf numFmtId="0" fontId="0" fillId="0" borderId="42" xfId="0" applyBorder="1"/>
    <xf numFmtId="0" fontId="0" fillId="0" borderId="42" xfId="0" applyFill="1" applyBorder="1" applyAlignment="1">
      <alignment vertical="center"/>
    </xf>
    <xf numFmtId="0" fontId="4" fillId="0" borderId="42" xfId="0" applyFont="1" applyFill="1" applyBorder="1" applyAlignment="1">
      <alignment wrapText="1"/>
    </xf>
    <xf numFmtId="0" fontId="0" fillId="0" borderId="42" xfId="0" applyFill="1" applyBorder="1" applyAlignment="1">
      <alignment vertical="center" wrapText="1"/>
    </xf>
    <xf numFmtId="0" fontId="0" fillId="0" borderId="42" xfId="0" applyFill="1" applyBorder="1"/>
    <xf numFmtId="0" fontId="0" fillId="0" borderId="79" xfId="0" applyFill="1" applyBorder="1" applyAlignment="1">
      <alignment wrapText="1"/>
    </xf>
    <xf numFmtId="0" fontId="12" fillId="0" borderId="18" xfId="0" applyFont="1" applyFill="1" applyBorder="1" applyAlignment="1">
      <alignment horizontal="center" wrapText="1"/>
    </xf>
    <xf numFmtId="165" fontId="12" fillId="0" borderId="18" xfId="0" applyNumberFormat="1" applyFont="1" applyFill="1" applyBorder="1" applyAlignment="1">
      <alignment horizontal="center" wrapText="1"/>
    </xf>
    <xf numFmtId="0" fontId="4" fillId="0" borderId="42" xfId="0" applyFont="1" applyBorder="1"/>
    <xf numFmtId="0" fontId="45" fillId="0" borderId="77" xfId="0" applyFont="1" applyFill="1" applyBorder="1" applyAlignment="1">
      <alignment wrapText="1"/>
    </xf>
    <xf numFmtId="165" fontId="12" fillId="30" borderId="3" xfId="0" applyNumberFormat="1" applyFont="1" applyFill="1" applyBorder="1" applyAlignment="1">
      <alignment horizontal="center" wrapText="1"/>
    </xf>
    <xf numFmtId="0" fontId="12" fillId="30" borderId="3" xfId="0" applyFont="1" applyFill="1" applyBorder="1" applyAlignment="1">
      <alignment horizontal="center" wrapText="1"/>
    </xf>
    <xf numFmtId="0" fontId="4" fillId="0" borderId="0" xfId="56"/>
    <xf numFmtId="0" fontId="4" fillId="0" borderId="0" xfId="56" applyAlignment="1">
      <alignment horizontal="center"/>
    </xf>
    <xf numFmtId="166" fontId="4" fillId="0" borderId="0" xfId="7481" applyNumberFormat="1" applyFont="1" applyAlignment="1">
      <alignment horizontal="center"/>
    </xf>
    <xf numFmtId="168" fontId="4" fillId="0" borderId="0" xfId="7482" applyNumberFormat="1" applyFont="1" applyAlignment="1">
      <alignment horizontal="center"/>
    </xf>
    <xf numFmtId="165" fontId="4" fillId="0" borderId="0" xfId="56" applyNumberFormat="1" applyAlignment="1">
      <alignment horizontal="center"/>
    </xf>
    <xf numFmtId="0" fontId="4" fillId="0" borderId="0" xfId="56" applyBorder="1" applyAlignment="1">
      <alignment horizontal="center"/>
    </xf>
    <xf numFmtId="0" fontId="4" fillId="0" borderId="0" xfId="56" applyBorder="1"/>
    <xf numFmtId="0" fontId="4" fillId="0" borderId="0" xfId="56" applyNumberFormat="1" applyFill="1" applyBorder="1" applyAlignment="1"/>
    <xf numFmtId="0" fontId="12" fillId="0" borderId="0" xfId="56" applyFont="1" applyFill="1" applyBorder="1" applyAlignment="1">
      <alignment wrapText="1"/>
    </xf>
    <xf numFmtId="0" fontId="4" fillId="0" borderId="0" xfId="56" applyAlignment="1">
      <alignment horizontal="center" vertical="center"/>
    </xf>
    <xf numFmtId="166" fontId="4" fillId="0" borderId="0" xfId="7481" applyNumberFormat="1" applyFont="1" applyAlignment="1">
      <alignment horizontal="center" vertical="center"/>
    </xf>
    <xf numFmtId="168" fontId="4" fillId="0" borderId="0" xfId="7482" applyNumberFormat="1" applyFont="1" applyAlignment="1">
      <alignment horizontal="center" vertical="center"/>
    </xf>
    <xf numFmtId="165" fontId="4" fillId="0" borderId="0" xfId="56" applyNumberFormat="1" applyAlignment="1">
      <alignment horizontal="center" vertical="center"/>
    </xf>
    <xf numFmtId="0" fontId="4" fillId="0" borderId="0" xfId="56" applyBorder="1" applyAlignment="1">
      <alignment vertical="center"/>
    </xf>
    <xf numFmtId="0" fontId="4" fillId="0" borderId="0" xfId="56" applyNumberFormat="1" applyFont="1" applyFill="1" applyBorder="1" applyAlignment="1"/>
    <xf numFmtId="0" fontId="4" fillId="0" borderId="0" xfId="56" applyFill="1" applyBorder="1" applyAlignment="1"/>
    <xf numFmtId="166" fontId="4" fillId="0" borderId="0" xfId="7481" applyNumberFormat="1" applyFont="1" applyBorder="1" applyAlignment="1">
      <alignment horizontal="center"/>
    </xf>
    <xf numFmtId="168" fontId="4" fillId="0" borderId="0" xfId="7482" applyNumberFormat="1" applyFont="1" applyBorder="1" applyAlignment="1">
      <alignment horizontal="center"/>
    </xf>
    <xf numFmtId="165" fontId="4" fillId="0" borderId="0" xfId="56" applyNumberFormat="1" applyBorder="1" applyAlignment="1">
      <alignment horizontal="center"/>
    </xf>
    <xf numFmtId="0" fontId="4" fillId="0" borderId="0" xfId="56" applyFill="1" applyBorder="1"/>
    <xf numFmtId="0" fontId="4" fillId="0" borderId="0" xfId="56" applyFill="1"/>
    <xf numFmtId="0" fontId="4" fillId="0" borderId="0" xfId="56" applyFill="1" applyBorder="1" applyAlignment="1">
      <alignment vertical="center"/>
    </xf>
    <xf numFmtId="168" fontId="4" fillId="0" borderId="0" xfId="7482" applyNumberFormat="1" applyFont="1"/>
    <xf numFmtId="0" fontId="4" fillId="0" borderId="0" xfId="56" applyFont="1"/>
    <xf numFmtId="0" fontId="17" fillId="0" borderId="0" xfId="56" applyFont="1" applyFill="1" applyBorder="1" applyAlignment="1">
      <alignment horizontal="left" vertical="center"/>
    </xf>
    <xf numFmtId="0" fontId="14" fillId="0" borderId="0" xfId="56" applyFont="1"/>
    <xf numFmtId="0" fontId="9" fillId="0" borderId="0" xfId="56" applyFont="1" applyFill="1" applyBorder="1" applyAlignment="1">
      <alignment horizontal="center" vertical="center"/>
    </xf>
    <xf numFmtId="0" fontId="9" fillId="0" borderId="16" xfId="56" applyFont="1" applyFill="1" applyBorder="1" applyAlignment="1">
      <alignment horizontal="center" vertical="center"/>
    </xf>
    <xf numFmtId="166" fontId="9" fillId="0" borderId="11" xfId="7481" applyNumberFormat="1" applyFont="1" applyFill="1" applyBorder="1" applyAlignment="1">
      <alignment horizontal="center" vertical="center"/>
    </xf>
    <xf numFmtId="168" fontId="9" fillId="0" borderId="16" xfId="7482" applyNumberFormat="1" applyFont="1" applyFill="1" applyBorder="1" applyAlignment="1">
      <alignment horizontal="center" vertical="center"/>
    </xf>
    <xf numFmtId="168" fontId="9" fillId="0" borderId="11" xfId="7482" applyNumberFormat="1" applyFont="1" applyFill="1" applyBorder="1" applyAlignment="1">
      <alignment horizontal="center" vertical="center"/>
    </xf>
    <xf numFmtId="0" fontId="9" fillId="0" borderId="11" xfId="56" applyFont="1" applyFill="1" applyBorder="1" applyAlignment="1">
      <alignment horizontal="center" vertical="center"/>
    </xf>
    <xf numFmtId="165" fontId="9" fillId="0" borderId="11" xfId="56" applyNumberFormat="1" applyFont="1" applyFill="1" applyBorder="1" applyAlignment="1">
      <alignment horizontal="center" vertical="center"/>
    </xf>
    <xf numFmtId="0" fontId="9" fillId="0" borderId="11" xfId="56" applyFont="1" applyFill="1" applyBorder="1" applyAlignment="1">
      <alignment horizontal="right" vertical="center"/>
    </xf>
    <xf numFmtId="0" fontId="9" fillId="0" borderId="15" xfId="56" applyFont="1" applyFill="1" applyBorder="1" applyAlignment="1">
      <alignment horizontal="center" vertical="center"/>
    </xf>
    <xf numFmtId="0" fontId="4" fillId="0" borderId="0" xfId="56" applyFont="1" applyFill="1" applyBorder="1" applyAlignment="1">
      <alignment vertical="center"/>
    </xf>
    <xf numFmtId="0" fontId="9" fillId="26" borderId="0" xfId="56" applyFont="1" applyFill="1" applyBorder="1" applyAlignment="1">
      <alignment horizontal="center" vertical="center"/>
    </xf>
    <xf numFmtId="0" fontId="9" fillId="26" borderId="14" xfId="56" applyFont="1" applyFill="1" applyBorder="1" applyAlignment="1">
      <alignment horizontal="center" vertical="center"/>
    </xf>
    <xf numFmtId="166" fontId="9" fillId="26" borderId="13" xfId="7481" applyNumberFormat="1" applyFont="1" applyFill="1" applyBorder="1" applyAlignment="1">
      <alignment horizontal="center" vertical="center"/>
    </xf>
    <xf numFmtId="168" fontId="9" fillId="26" borderId="14" xfId="7482" applyNumberFormat="1" applyFont="1" applyFill="1" applyBorder="1" applyAlignment="1">
      <alignment horizontal="center" vertical="center"/>
    </xf>
    <xf numFmtId="168" fontId="9" fillId="26" borderId="13" xfId="7482" applyNumberFormat="1" applyFont="1" applyFill="1" applyBorder="1" applyAlignment="1">
      <alignment horizontal="center" vertical="center"/>
    </xf>
    <xf numFmtId="0" fontId="9" fillId="26" borderId="13" xfId="56" applyFont="1" applyFill="1" applyBorder="1" applyAlignment="1">
      <alignment horizontal="center" vertical="center"/>
    </xf>
    <xf numFmtId="165" fontId="9" fillId="26" borderId="13" xfId="56" applyNumberFormat="1" applyFont="1" applyFill="1" applyBorder="1" applyAlignment="1">
      <alignment horizontal="center" vertical="center"/>
    </xf>
    <xf numFmtId="0" fontId="9" fillId="26" borderId="13" xfId="56" applyFont="1" applyFill="1" applyBorder="1" applyAlignment="1">
      <alignment vertical="center"/>
    </xf>
    <xf numFmtId="0" fontId="9" fillId="26" borderId="12" xfId="56" applyFont="1" applyFill="1" applyBorder="1" applyAlignment="1">
      <alignment horizontal="center" vertical="center"/>
    </xf>
    <xf numFmtId="0" fontId="12" fillId="0" borderId="0" xfId="56" applyFont="1" applyFill="1" applyBorder="1" applyAlignment="1">
      <alignment horizontal="center" wrapText="1"/>
    </xf>
    <xf numFmtId="0" fontId="12" fillId="0" borderId="3" xfId="56" applyFont="1" applyFill="1" applyBorder="1" applyAlignment="1">
      <alignment horizontal="center" wrapText="1"/>
    </xf>
    <xf numFmtId="166" fontId="12" fillId="0" borderId="3" xfId="7481" applyNumberFormat="1" applyFont="1" applyFill="1" applyBorder="1" applyAlignment="1">
      <alignment horizontal="center" wrapText="1"/>
    </xf>
    <xf numFmtId="166" fontId="12" fillId="0" borderId="18" xfId="7481" applyNumberFormat="1" applyFont="1" applyFill="1" applyBorder="1" applyAlignment="1">
      <alignment horizontal="center" wrapText="1"/>
    </xf>
    <xf numFmtId="168" fontId="12" fillId="0" borderId="41" xfId="7482" applyNumberFormat="1" applyFont="1" applyFill="1" applyBorder="1" applyAlignment="1">
      <alignment horizontal="center" wrapText="1"/>
    </xf>
    <xf numFmtId="168" fontId="12" fillId="0" borderId="3" xfId="7482" applyNumberFormat="1" applyFont="1" applyFill="1" applyBorder="1" applyAlignment="1">
      <alignment horizontal="center" wrapText="1"/>
    </xf>
    <xf numFmtId="0" fontId="12" fillId="0" borderId="3" xfId="56" applyFont="1" applyFill="1" applyBorder="1" applyAlignment="1">
      <alignment wrapText="1"/>
    </xf>
    <xf numFmtId="0" fontId="12" fillId="0" borderId="17" xfId="56" applyFont="1" applyFill="1" applyBorder="1" applyAlignment="1">
      <alignment wrapText="1"/>
    </xf>
    <xf numFmtId="0" fontId="4" fillId="0" borderId="0" xfId="56" applyFont="1" applyFill="1" applyBorder="1" applyAlignment="1">
      <alignment horizontal="center"/>
    </xf>
    <xf numFmtId="0" fontId="4" fillId="0" borderId="0" xfId="56" applyFill="1" applyBorder="1" applyAlignment="1">
      <alignment horizontal="center"/>
    </xf>
    <xf numFmtId="0" fontId="0" fillId="0" borderId="3" xfId="56" applyFont="1" applyFill="1" applyBorder="1" applyAlignment="1">
      <alignment horizontal="center" wrapText="1"/>
    </xf>
    <xf numFmtId="0" fontId="12" fillId="0" borderId="3" xfId="56" quotePrefix="1" applyFont="1" applyFill="1" applyBorder="1" applyAlignment="1">
      <alignment horizontal="center" wrapText="1"/>
    </xf>
    <xf numFmtId="0" fontId="1" fillId="0" borderId="3" xfId="56" applyFont="1" applyFill="1" applyBorder="1" applyAlignment="1">
      <alignment horizontal="center" wrapText="1"/>
    </xf>
    <xf numFmtId="0" fontId="4" fillId="0" borderId="0" xfId="56" applyFont="1" applyBorder="1" applyAlignment="1">
      <alignment horizontal="center"/>
    </xf>
    <xf numFmtId="0" fontId="12" fillId="0" borderId="41" xfId="56" applyFont="1" applyFill="1" applyBorder="1" applyAlignment="1">
      <alignment horizontal="center" wrapText="1"/>
    </xf>
    <xf numFmtId="0" fontId="7" fillId="25" borderId="0" xfId="56" applyFont="1" applyFill="1" applyBorder="1" applyAlignment="1">
      <alignment horizontal="center"/>
    </xf>
    <xf numFmtId="0" fontId="7" fillId="25" borderId="11" xfId="56" applyFont="1" applyFill="1" applyBorder="1" applyAlignment="1">
      <alignment horizontal="center"/>
    </xf>
    <xf numFmtId="166" fontId="7" fillId="25" borderId="11" xfId="7481" applyNumberFormat="1" applyFont="1" applyFill="1" applyBorder="1" applyAlignment="1">
      <alignment horizontal="center"/>
    </xf>
    <xf numFmtId="168" fontId="9" fillId="25" borderId="11" xfId="7482" applyNumberFormat="1" applyFont="1" applyFill="1" applyBorder="1" applyAlignment="1">
      <alignment horizontal="center"/>
    </xf>
    <xf numFmtId="0" fontId="9" fillId="25" borderId="11" xfId="56" applyFont="1" applyFill="1" applyBorder="1" applyAlignment="1">
      <alignment horizontal="center"/>
    </xf>
    <xf numFmtId="165" fontId="7" fillId="25" borderId="11" xfId="56" applyNumberFormat="1" applyFont="1" applyFill="1" applyBorder="1" applyAlignment="1">
      <alignment horizontal="center"/>
    </xf>
    <xf numFmtId="0" fontId="9" fillId="25" borderId="11" xfId="56" applyFont="1" applyFill="1" applyBorder="1"/>
    <xf numFmtId="0" fontId="9" fillId="25" borderId="11" xfId="56" applyFont="1" applyFill="1" applyBorder="1" applyAlignment="1">
      <alignment vertical="center"/>
    </xf>
    <xf numFmtId="3" fontId="21" fillId="0" borderId="0" xfId="56" applyNumberFormat="1" applyFont="1" applyFill="1" applyBorder="1" applyAlignment="1">
      <alignment horizontal="center" vertical="center"/>
    </xf>
    <xf numFmtId="0" fontId="9" fillId="0" borderId="11" xfId="56" applyFont="1" applyFill="1" applyBorder="1" applyAlignment="1">
      <alignment vertical="center"/>
    </xf>
    <xf numFmtId="0" fontId="22" fillId="0" borderId="11" xfId="56" applyFont="1" applyFill="1" applyBorder="1" applyAlignment="1">
      <alignment vertical="center"/>
    </xf>
    <xf numFmtId="0" fontId="4" fillId="0" borderId="0" xfId="56" applyFill="1" applyBorder="1" applyAlignment="1">
      <alignment vertical="center" wrapText="1"/>
    </xf>
    <xf numFmtId="0" fontId="11" fillId="0" borderId="0" xfId="56" applyFont="1" applyAlignment="1">
      <alignment horizontal="center" vertical="center" wrapText="1"/>
    </xf>
    <xf numFmtId="0" fontId="4" fillId="0" borderId="0" xfId="56" applyFill="1" applyBorder="1" applyAlignment="1">
      <alignment wrapText="1"/>
    </xf>
    <xf numFmtId="168" fontId="7" fillId="26" borderId="14" xfId="7482" applyNumberFormat="1" applyFont="1" applyFill="1" applyBorder="1" applyAlignment="1">
      <alignment horizontal="center" vertical="center"/>
    </xf>
    <xf numFmtId="168" fontId="7" fillId="26" borderId="13" xfId="7482" applyNumberFormat="1" applyFont="1" applyFill="1" applyBorder="1" applyAlignment="1">
      <alignment horizontal="center" vertical="center"/>
    </xf>
    <xf numFmtId="0" fontId="12" fillId="0" borderId="42" xfId="56" applyFont="1" applyFill="1" applyBorder="1" applyAlignment="1">
      <alignment wrapText="1"/>
    </xf>
    <xf numFmtId="3" fontId="7" fillId="0" borderId="0" xfId="56" applyNumberFormat="1" applyFont="1" applyFill="1" applyBorder="1" applyAlignment="1">
      <alignment vertical="center"/>
    </xf>
    <xf numFmtId="3" fontId="42" fillId="0" borderId="0" xfId="56" applyNumberFormat="1" applyFont="1" applyFill="1" applyBorder="1" applyAlignment="1">
      <alignment vertical="center"/>
    </xf>
    <xf numFmtId="0" fontId="9" fillId="25" borderId="0" xfId="56" applyFont="1" applyFill="1" applyBorder="1" applyAlignment="1">
      <alignment horizontal="center" vertical="center"/>
    </xf>
    <xf numFmtId="0" fontId="9" fillId="25" borderId="11" xfId="56" applyFont="1" applyFill="1" applyBorder="1" applyAlignment="1">
      <alignment horizontal="center" vertical="center"/>
    </xf>
    <xf numFmtId="166" fontId="9" fillId="25" borderId="11" xfId="7481" applyNumberFormat="1" applyFont="1" applyFill="1" applyBorder="1" applyAlignment="1">
      <alignment horizontal="center" vertical="center"/>
    </xf>
    <xf numFmtId="168" fontId="9" fillId="25" borderId="11" xfId="7482" applyNumberFormat="1" applyFont="1" applyFill="1" applyBorder="1" applyAlignment="1">
      <alignment horizontal="center" vertical="center"/>
    </xf>
    <xf numFmtId="165" fontId="9" fillId="25" borderId="11" xfId="56" applyNumberFormat="1" applyFont="1" applyFill="1" applyBorder="1" applyAlignment="1">
      <alignment horizontal="center" vertical="center"/>
    </xf>
    <xf numFmtId="168" fontId="4" fillId="0" borderId="23" xfId="7482" applyNumberFormat="1" applyFont="1" applyBorder="1" applyAlignment="1">
      <alignment horizontal="center"/>
    </xf>
    <xf numFmtId="3" fontId="11" fillId="0" borderId="0" xfId="56" applyNumberFormat="1" applyFont="1"/>
    <xf numFmtId="168" fontId="12" fillId="0" borderId="40" xfId="7482" applyNumberFormat="1" applyFont="1" applyFill="1" applyBorder="1" applyAlignment="1">
      <alignment horizontal="center" wrapText="1"/>
    </xf>
    <xf numFmtId="168" fontId="12" fillId="0" borderId="39" xfId="7482" applyNumberFormat="1" applyFont="1" applyFill="1" applyBorder="1" applyAlignment="1">
      <alignment horizontal="center" wrapText="1"/>
    </xf>
    <xf numFmtId="0" fontId="12" fillId="0" borderId="39" xfId="56" applyFont="1" applyFill="1" applyBorder="1" applyAlignment="1">
      <alignment horizontal="center" wrapText="1"/>
    </xf>
    <xf numFmtId="0" fontId="12" fillId="0" borderId="39" xfId="56" applyFont="1" applyFill="1" applyBorder="1" applyAlignment="1">
      <alignment wrapText="1"/>
    </xf>
    <xf numFmtId="0" fontId="12" fillId="0" borderId="38" xfId="56" applyFont="1" applyFill="1" applyBorder="1" applyAlignment="1">
      <alignment wrapText="1"/>
    </xf>
    <xf numFmtId="166" fontId="7" fillId="25" borderId="0" xfId="7481" applyNumberFormat="1" applyFont="1" applyFill="1" applyBorder="1" applyAlignment="1">
      <alignment horizontal="center"/>
    </xf>
    <xf numFmtId="168" fontId="9" fillId="25" borderId="10" xfId="7482" applyNumberFormat="1" applyFont="1" applyFill="1" applyBorder="1" applyAlignment="1">
      <alignment horizontal="center"/>
    </xf>
    <xf numFmtId="0" fontId="9" fillId="25" borderId="10" xfId="56" applyFont="1" applyFill="1" applyBorder="1" applyAlignment="1">
      <alignment horizontal="center"/>
    </xf>
    <xf numFmtId="165" fontId="7" fillId="25" borderId="0" xfId="56" applyNumberFormat="1" applyFont="1" applyFill="1" applyBorder="1" applyAlignment="1">
      <alignment horizontal="center"/>
    </xf>
    <xf numFmtId="0" fontId="7" fillId="25" borderId="10" xfId="56" applyFont="1" applyFill="1" applyBorder="1" applyAlignment="1">
      <alignment horizontal="center"/>
    </xf>
    <xf numFmtId="0" fontId="9" fillId="25" borderId="10" xfId="56" applyFont="1" applyFill="1" applyBorder="1"/>
    <xf numFmtId="0" fontId="9" fillId="25" borderId="10" xfId="56" applyFont="1" applyFill="1" applyBorder="1" applyAlignment="1">
      <alignment vertical="center"/>
    </xf>
    <xf numFmtId="166" fontId="12" fillId="0" borderId="0" xfId="7481" applyNumberFormat="1" applyFont="1" applyFill="1" applyBorder="1" applyAlignment="1">
      <alignment horizontal="center" wrapText="1"/>
    </xf>
    <xf numFmtId="168" fontId="12" fillId="0" borderId="23" xfId="7482" applyNumberFormat="1" applyFont="1" applyFill="1" applyBorder="1" applyAlignment="1">
      <alignment horizontal="center" wrapText="1"/>
    </xf>
    <xf numFmtId="168" fontId="12" fillId="0" borderId="0" xfId="7482" applyNumberFormat="1" applyFont="1" applyFill="1" applyBorder="1" applyAlignment="1">
      <alignment horizontal="center" wrapText="1"/>
    </xf>
    <xf numFmtId="0" fontId="12" fillId="0" borderId="22" xfId="56" applyFont="1" applyFill="1" applyBorder="1" applyAlignment="1">
      <alignment wrapText="1"/>
    </xf>
    <xf numFmtId="0" fontId="7" fillId="25" borderId="0" xfId="56" applyFont="1" applyFill="1" applyAlignment="1">
      <alignment horizontal="center"/>
    </xf>
    <xf numFmtId="166" fontId="7" fillId="25" borderId="0" xfId="7481" applyNumberFormat="1" applyFont="1" applyFill="1" applyAlignment="1">
      <alignment horizontal="center"/>
    </xf>
    <xf numFmtId="168" fontId="7" fillId="25" borderId="0" xfId="7482" applyNumberFormat="1" applyFont="1" applyFill="1" applyAlignment="1">
      <alignment horizontal="center"/>
    </xf>
    <xf numFmtId="165" fontId="7" fillId="25" borderId="0" xfId="56" applyNumberFormat="1" applyFont="1" applyFill="1" applyAlignment="1">
      <alignment horizontal="center"/>
    </xf>
    <xf numFmtId="0" fontId="9" fillId="25" borderId="0" xfId="56" applyFont="1" applyFill="1" applyBorder="1" applyAlignment="1">
      <alignment horizontal="center"/>
    </xf>
    <xf numFmtId="0" fontId="9" fillId="25" borderId="0" xfId="56" applyFont="1" applyFill="1" applyBorder="1"/>
    <xf numFmtId="0" fontId="9" fillId="25" borderId="0" xfId="56" applyFont="1" applyFill="1" applyBorder="1" applyAlignment="1">
      <alignment vertical="center"/>
    </xf>
    <xf numFmtId="168" fontId="6" fillId="24" borderId="0" xfId="7482" applyNumberFormat="1" applyFont="1" applyFill="1" applyBorder="1" applyAlignment="1">
      <alignment horizontal="center" vertical="center" textRotation="2" wrapText="1"/>
    </xf>
    <xf numFmtId="168" fontId="47" fillId="31" borderId="0" xfId="7482" applyNumberFormat="1" applyFont="1" applyFill="1" applyBorder="1" applyAlignment="1">
      <alignment horizontal="center" vertical="center" wrapText="1"/>
    </xf>
    <xf numFmtId="0" fontId="10" fillId="24" borderId="0" xfId="56" applyFont="1" applyFill="1" applyBorder="1" applyAlignment="1">
      <alignment horizontal="center" vertical="center" textRotation="90"/>
    </xf>
    <xf numFmtId="166" fontId="10" fillId="24" borderId="0" xfId="7481" applyNumberFormat="1" applyFont="1" applyFill="1" applyBorder="1" applyAlignment="1">
      <alignment horizontal="center" vertical="center" textRotation="90"/>
    </xf>
    <xf numFmtId="165" fontId="10" fillId="24" borderId="0" xfId="56" applyNumberFormat="1" applyFont="1" applyFill="1" applyBorder="1" applyAlignment="1">
      <alignment horizontal="center" vertical="center" textRotation="90" wrapText="1"/>
    </xf>
    <xf numFmtId="0" fontId="10" fillId="24" borderId="0" xfId="56" applyFont="1" applyFill="1" applyBorder="1" applyAlignment="1">
      <alignment horizontal="center" vertical="center" textRotation="90" wrapText="1"/>
    </xf>
    <xf numFmtId="0" fontId="10" fillId="24" borderId="0" xfId="56" applyFont="1" applyFill="1" applyBorder="1" applyAlignment="1">
      <alignment horizontal="center" vertical="center" textRotation="2" wrapText="1"/>
    </xf>
    <xf numFmtId="0" fontId="10" fillId="24" borderId="0" xfId="56" applyFont="1" applyFill="1" applyBorder="1" applyAlignment="1">
      <alignment vertical="center"/>
    </xf>
    <xf numFmtId="168" fontId="46" fillId="0" borderId="0" xfId="7482" applyNumberFormat="1" applyFont="1" applyFill="1" applyBorder="1" applyAlignment="1">
      <alignment horizontal="center" wrapText="1"/>
    </xf>
    <xf numFmtId="168" fontId="1" fillId="0" borderId="0" xfId="7482" applyNumberFormat="1" applyFont="1" applyFill="1" applyBorder="1" applyAlignment="1">
      <alignment horizontal="center" wrapText="1"/>
    </xf>
    <xf numFmtId="0" fontId="4" fillId="0" borderId="0" xfId="56" applyFont="1" applyBorder="1" applyAlignment="1"/>
    <xf numFmtId="0" fontId="0" fillId="0" borderId="79" xfId="0" applyBorder="1" applyAlignment="1">
      <alignment horizontal="center"/>
    </xf>
    <xf numFmtId="3" fontId="11" fillId="0" borderId="0" xfId="0" applyNumberFormat="1" applyFont="1" applyBorder="1"/>
    <xf numFmtId="3" fontId="11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/>
    <xf numFmtId="3" fontId="0" fillId="0" borderId="0" xfId="0" applyNumberFormat="1" applyBorder="1"/>
    <xf numFmtId="0" fontId="8" fillId="0" borderId="0" xfId="56" applyFont="1" applyBorder="1" applyAlignment="1"/>
    <xf numFmtId="0" fontId="0" fillId="0" borderId="41" xfId="56" applyFont="1" applyFill="1" applyBorder="1" applyAlignment="1">
      <alignment horizontal="center" wrapText="1"/>
    </xf>
    <xf numFmtId="168" fontId="12" fillId="0" borderId="80" xfId="7482" applyNumberFormat="1" applyFont="1" applyFill="1" applyBorder="1" applyAlignment="1">
      <alignment horizontal="center" wrapText="1"/>
    </xf>
    <xf numFmtId="168" fontId="12" fillId="0" borderId="18" xfId="7482" applyNumberFormat="1" applyFont="1" applyFill="1" applyBorder="1" applyAlignment="1">
      <alignment horizontal="center" wrapText="1"/>
    </xf>
    <xf numFmtId="0" fontId="12" fillId="0" borderId="40" xfId="56" applyFont="1" applyFill="1" applyBorder="1" applyAlignment="1">
      <alignment horizontal="center" wrapText="1"/>
    </xf>
    <xf numFmtId="0" fontId="12" fillId="0" borderId="23" xfId="56" applyFont="1" applyFill="1" applyBorder="1" applyAlignment="1">
      <alignment horizontal="center" wrapText="1"/>
    </xf>
    <xf numFmtId="0" fontId="14" fillId="0" borderId="0" xfId="56" applyFont="1" applyBorder="1" applyAlignment="1">
      <alignment horizontal="center"/>
    </xf>
    <xf numFmtId="0" fontId="9" fillId="0" borderId="10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vertical="center"/>
    </xf>
    <xf numFmtId="0" fontId="9" fillId="0" borderId="10" xfId="0" applyFont="1" applyFill="1" applyBorder="1" applyAlignment="1">
      <alignment vertical="center"/>
    </xf>
    <xf numFmtId="165" fontId="9" fillId="0" borderId="10" xfId="0" applyNumberFormat="1" applyFont="1" applyFill="1" applyBorder="1" applyAlignment="1">
      <alignment horizontal="center" vertical="center"/>
    </xf>
    <xf numFmtId="0" fontId="14" fillId="0" borderId="0" xfId="0" applyFont="1" applyBorder="1"/>
    <xf numFmtId="0" fontId="12" fillId="0" borderId="0" xfId="0" applyFont="1" applyFill="1" applyBorder="1" applyAlignment="1"/>
    <xf numFmtId="0" fontId="4" fillId="0" borderId="0" xfId="0" applyFont="1" applyBorder="1"/>
    <xf numFmtId="0" fontId="44" fillId="26" borderId="13" xfId="0" applyFont="1" applyFill="1" applyBorder="1" applyAlignment="1">
      <alignment horizontal="left" vertical="top"/>
    </xf>
    <xf numFmtId="166" fontId="4" fillId="0" borderId="0" xfId="7481" applyNumberFormat="1" applyFont="1" applyAlignment="1">
      <alignment horizontal="center" wrapText="1"/>
    </xf>
    <xf numFmtId="166" fontId="12" fillId="0" borderId="3" xfId="7481" applyNumberFormat="1" applyFont="1" applyFill="1" applyBorder="1" applyAlignment="1">
      <alignment horizontal="center" vertical="center" wrapText="1"/>
    </xf>
    <xf numFmtId="166" fontId="9" fillId="26" borderId="13" xfId="7481" applyNumberFormat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4" fillId="0" borderId="79" xfId="56" applyBorder="1" applyAlignment="1">
      <alignment horizontal="center"/>
    </xf>
    <xf numFmtId="0" fontId="12" fillId="0" borderId="81" xfId="56" applyFont="1" applyFill="1" applyBorder="1" applyAlignment="1">
      <alignment horizontal="center" wrapText="1"/>
    </xf>
    <xf numFmtId="168" fontId="12" fillId="0" borderId="82" xfId="7482" applyNumberFormat="1" applyFont="1" applyFill="1" applyBorder="1" applyAlignment="1">
      <alignment horizontal="center" wrapText="1"/>
    </xf>
    <xf numFmtId="166" fontId="12" fillId="0" borderId="35" xfId="7481" applyNumberFormat="1" applyFont="1" applyFill="1" applyBorder="1" applyAlignment="1">
      <alignment horizontal="center" wrapText="1"/>
    </xf>
    <xf numFmtId="0" fontId="0" fillId="0" borderId="0" xfId="0" applyFont="1" applyFill="1" applyBorder="1"/>
    <xf numFmtId="168" fontId="12" fillId="0" borderId="17" xfId="7482" applyNumberFormat="1" applyFont="1" applyFill="1" applyBorder="1" applyAlignment="1">
      <alignment horizontal="center" wrapText="1"/>
    </xf>
    <xf numFmtId="168" fontId="12" fillId="0" borderId="17" xfId="7484" applyNumberFormat="1" applyFont="1" applyFill="1" applyBorder="1" applyAlignment="1">
      <alignment horizontal="center" wrapText="1"/>
    </xf>
    <xf numFmtId="0" fontId="4" fillId="0" borderId="0" xfId="56" applyBorder="1" applyAlignment="1"/>
    <xf numFmtId="0" fontId="14" fillId="0" borderId="0" xfId="0" applyFont="1" applyFill="1" applyBorder="1" applyAlignment="1">
      <alignment horizontal="center"/>
    </xf>
    <xf numFmtId="0" fontId="12" fillId="0" borderId="18" xfId="56" applyFont="1" applyFill="1" applyBorder="1" applyAlignment="1"/>
    <xf numFmtId="168" fontId="12" fillId="0" borderId="40" xfId="7484" applyNumberFormat="1" applyFont="1" applyFill="1" applyBorder="1" applyAlignment="1">
      <alignment horizontal="center" wrapText="1"/>
    </xf>
    <xf numFmtId="0" fontId="4" fillId="32" borderId="0" xfId="56" applyFill="1" applyBorder="1" applyAlignment="1">
      <alignment horizontal="left" vertical="center"/>
    </xf>
    <xf numFmtId="0" fontId="4" fillId="32" borderId="0" xfId="56" applyFill="1" applyBorder="1" applyAlignment="1">
      <alignment horizontal="left" vertical="center" wrapText="1"/>
    </xf>
    <xf numFmtId="0" fontId="12" fillId="33" borderId="3" xfId="0" applyFont="1" applyFill="1" applyBorder="1" applyAlignment="1">
      <alignment horizontal="center" wrapText="1"/>
    </xf>
    <xf numFmtId="0" fontId="12" fillId="0" borderId="83" xfId="56" applyFont="1" applyFill="1" applyBorder="1" applyAlignment="1">
      <alignment wrapText="1"/>
    </xf>
    <xf numFmtId="0" fontId="12" fillId="0" borderId="84" xfId="56" applyFont="1" applyFill="1" applyBorder="1" applyAlignment="1">
      <alignment wrapText="1"/>
    </xf>
    <xf numFmtId="0" fontId="12" fillId="0" borderId="84" xfId="56" applyFont="1" applyFill="1" applyBorder="1" applyAlignment="1">
      <alignment horizontal="center" wrapText="1"/>
    </xf>
    <xf numFmtId="0" fontId="12" fillId="0" borderId="85" xfId="56" applyFont="1" applyFill="1" applyBorder="1" applyAlignment="1">
      <alignment horizontal="center" wrapText="1"/>
    </xf>
    <xf numFmtId="0" fontId="12" fillId="0" borderId="87" xfId="56" applyFont="1" applyFill="1" applyBorder="1" applyAlignment="1">
      <alignment wrapText="1"/>
    </xf>
    <xf numFmtId="0" fontId="12" fillId="0" borderId="86" xfId="56" applyFont="1" applyFill="1" applyBorder="1" applyAlignment="1">
      <alignment horizontal="center" wrapText="1"/>
    </xf>
    <xf numFmtId="0" fontId="12" fillId="0" borderId="88" xfId="56" applyFont="1" applyFill="1" applyBorder="1" applyAlignment="1">
      <alignment wrapText="1"/>
    </xf>
    <xf numFmtId="0" fontId="9" fillId="25" borderId="15" xfId="56" applyFont="1" applyFill="1" applyBorder="1" applyAlignment="1">
      <alignment vertical="center"/>
    </xf>
    <xf numFmtId="0" fontId="12" fillId="0" borderId="89" xfId="56" applyFont="1" applyFill="1" applyBorder="1" applyAlignment="1">
      <alignment wrapText="1"/>
    </xf>
    <xf numFmtId="0" fontId="0" fillId="0" borderId="0" xfId="0" quotePrefix="1" applyFont="1" applyFill="1" applyBorder="1"/>
    <xf numFmtId="0" fontId="4" fillId="0" borderId="3" xfId="0" applyFont="1" applyFill="1" applyBorder="1" applyAlignment="1">
      <alignment wrapText="1"/>
    </xf>
    <xf numFmtId="0" fontId="4" fillId="32" borderId="0" xfId="56" applyFill="1"/>
    <xf numFmtId="0" fontId="4" fillId="32" borderId="0" xfId="56" applyFill="1" applyBorder="1" applyAlignment="1">
      <alignment wrapText="1"/>
    </xf>
    <xf numFmtId="0" fontId="12" fillId="32" borderId="3" xfId="56" applyFont="1" applyFill="1" applyBorder="1" applyAlignment="1">
      <alignment horizontal="center" wrapText="1"/>
    </xf>
    <xf numFmtId="168" fontId="12" fillId="32" borderId="18" xfId="7482" applyNumberFormat="1" applyFont="1" applyFill="1" applyBorder="1" applyAlignment="1">
      <alignment horizontal="center" wrapText="1"/>
    </xf>
    <xf numFmtId="168" fontId="12" fillId="32" borderId="3" xfId="7482" applyNumberFormat="1" applyFont="1" applyFill="1" applyBorder="1" applyAlignment="1">
      <alignment horizontal="center" wrapText="1"/>
    </xf>
    <xf numFmtId="168" fontId="12" fillId="32" borderId="41" xfId="7482" applyNumberFormat="1" applyFont="1" applyFill="1" applyBorder="1" applyAlignment="1">
      <alignment horizontal="center" wrapText="1"/>
    </xf>
    <xf numFmtId="166" fontId="12" fillId="32" borderId="18" xfId="7481" applyNumberFormat="1" applyFont="1" applyFill="1" applyBorder="1" applyAlignment="1">
      <alignment horizontal="center" wrapText="1"/>
    </xf>
    <xf numFmtId="166" fontId="12" fillId="32" borderId="3" xfId="7481" applyNumberFormat="1" applyFont="1" applyFill="1" applyBorder="1" applyAlignment="1">
      <alignment horizontal="center" wrapText="1"/>
    </xf>
    <xf numFmtId="0" fontId="12" fillId="32" borderId="0" xfId="56" applyFont="1" applyFill="1" applyBorder="1" applyAlignment="1">
      <alignment horizontal="center" wrapText="1"/>
    </xf>
    <xf numFmtId="0" fontId="4" fillId="32" borderId="0" xfId="56" applyFill="1" applyBorder="1"/>
    <xf numFmtId="3" fontId="42" fillId="32" borderId="0" xfId="56" applyNumberFormat="1" applyFont="1" applyFill="1" applyBorder="1" applyAlignment="1">
      <alignment vertical="center"/>
    </xf>
    <xf numFmtId="3" fontId="7" fillId="32" borderId="0" xfId="56" applyNumberFormat="1" applyFont="1" applyFill="1" applyBorder="1" applyAlignment="1">
      <alignment vertical="center"/>
    </xf>
    <xf numFmtId="0" fontId="12" fillId="0" borderId="21" xfId="56" applyFont="1" applyFill="1" applyBorder="1" applyAlignment="1">
      <alignment wrapText="1"/>
    </xf>
    <xf numFmtId="0" fontId="12" fillId="0" borderId="19" xfId="56" applyFont="1" applyFill="1" applyBorder="1" applyAlignment="1">
      <alignment wrapText="1"/>
    </xf>
    <xf numFmtId="0" fontId="12" fillId="0" borderId="19" xfId="56" applyFont="1" applyFill="1" applyBorder="1" applyAlignment="1">
      <alignment horizontal="center" wrapText="1"/>
    </xf>
    <xf numFmtId="168" fontId="12" fillId="0" borderId="90" xfId="7482" applyNumberFormat="1" applyFont="1" applyFill="1" applyBorder="1" applyAlignment="1">
      <alignment horizontal="center" wrapText="1"/>
    </xf>
    <xf numFmtId="168" fontId="12" fillId="0" borderId="19" xfId="7482" applyNumberFormat="1" applyFont="1" applyFill="1" applyBorder="1" applyAlignment="1">
      <alignment horizontal="center" wrapText="1"/>
    </xf>
    <xf numFmtId="168" fontId="12" fillId="0" borderId="81" xfId="7482" applyNumberFormat="1" applyFont="1" applyFill="1" applyBorder="1" applyAlignment="1">
      <alignment horizontal="center" wrapText="1"/>
    </xf>
    <xf numFmtId="166" fontId="12" fillId="0" borderId="90" xfId="7481" applyNumberFormat="1" applyFont="1" applyFill="1" applyBorder="1" applyAlignment="1">
      <alignment horizontal="center" wrapText="1"/>
    </xf>
    <xf numFmtId="166" fontId="12" fillId="0" borderId="19" xfId="7481" applyNumberFormat="1" applyFont="1" applyFill="1" applyBorder="1" applyAlignment="1">
      <alignment horizontal="center" wrapText="1"/>
    </xf>
    <xf numFmtId="0" fontId="14" fillId="0" borderId="0" xfId="56" applyFont="1" applyFill="1" applyBorder="1" applyAlignment="1">
      <alignment horizontal="center"/>
    </xf>
    <xf numFmtId="0" fontId="12" fillId="0" borderId="19" xfId="56" applyNumberFormat="1" applyFont="1" applyFill="1" applyBorder="1" applyAlignment="1">
      <alignment horizontal="center" wrapText="1"/>
    </xf>
    <xf numFmtId="0" fontId="12" fillId="0" borderId="90" xfId="0" applyFont="1" applyFill="1" applyBorder="1" applyAlignment="1">
      <alignment horizontal="center" wrapText="1"/>
    </xf>
    <xf numFmtId="0" fontId="12" fillId="0" borderId="81" xfId="0" applyFont="1" applyFill="1" applyBorder="1" applyAlignment="1">
      <alignment horizontal="center" wrapText="1"/>
    </xf>
    <xf numFmtId="0" fontId="12" fillId="0" borderId="83" xfId="0" applyFont="1" applyFill="1" applyBorder="1" applyAlignment="1">
      <alignment wrapText="1"/>
    </xf>
    <xf numFmtId="0" fontId="12" fillId="0" borderId="84" xfId="0" applyFont="1" applyFill="1" applyBorder="1" applyAlignment="1">
      <alignment wrapText="1"/>
    </xf>
    <xf numFmtId="0" fontId="12" fillId="30" borderId="84" xfId="0" applyFont="1" applyFill="1" applyBorder="1" applyAlignment="1">
      <alignment horizontal="center" wrapText="1"/>
    </xf>
    <xf numFmtId="0" fontId="12" fillId="0" borderId="91" xfId="0" applyFont="1" applyFill="1" applyBorder="1" applyAlignment="1">
      <alignment horizontal="center" wrapText="1"/>
    </xf>
    <xf numFmtId="0" fontId="12" fillId="0" borderId="92" xfId="0" applyFont="1" applyFill="1" applyBorder="1" applyAlignment="1">
      <alignment horizontal="center" wrapText="1"/>
    </xf>
    <xf numFmtId="0" fontId="4" fillId="0" borderId="0" xfId="56" applyAlignment="1"/>
    <xf numFmtId="0" fontId="4" fillId="0" borderId="93" xfId="56" applyBorder="1"/>
    <xf numFmtId="0" fontId="7" fillId="32" borderId="93" xfId="56" applyFont="1" applyFill="1" applyBorder="1" applyAlignment="1">
      <alignment horizontal="center" vertical="center"/>
    </xf>
    <xf numFmtId="0" fontId="4" fillId="0" borderId="93" xfId="56" applyBorder="1" applyAlignment="1">
      <alignment horizontal="center"/>
    </xf>
    <xf numFmtId="0" fontId="4" fillId="32" borderId="96" xfId="56" applyFill="1" applyBorder="1" applyAlignment="1">
      <alignment horizontal="center"/>
    </xf>
    <xf numFmtId="0" fontId="7" fillId="32" borderId="96" xfId="56" applyFont="1" applyFill="1" applyBorder="1" applyAlignment="1">
      <alignment horizontal="center" vertical="center"/>
    </xf>
    <xf numFmtId="0" fontId="4" fillId="0" borderId="94" xfId="56" applyBorder="1" applyAlignment="1"/>
    <xf numFmtId="0" fontId="4" fillId="0" borderId="95" xfId="56" applyBorder="1" applyAlignment="1"/>
    <xf numFmtId="0" fontId="4" fillId="0" borderId="0" xfId="56" applyFont="1" applyFill="1" applyBorder="1" applyAlignment="1">
      <alignment vertical="center"/>
    </xf>
    <xf numFmtId="0" fontId="4" fillId="0" borderId="0" xfId="56" applyFont="1" applyFill="1" applyBorder="1" applyAlignment="1">
      <alignment vertical="center"/>
    </xf>
    <xf numFmtId="0" fontId="4" fillId="0" borderId="0" xfId="56" applyFont="1" applyFill="1" applyBorder="1" applyAlignment="1">
      <alignment vertical="center"/>
    </xf>
    <xf numFmtId="0" fontId="12" fillId="0" borderId="42" xfId="56" applyFont="1" applyFill="1" applyBorder="1" applyAlignment="1">
      <alignment horizontal="center" wrapText="1"/>
    </xf>
    <xf numFmtId="0" fontId="4" fillId="0" borderId="0" xfId="56" applyFill="1" applyBorder="1" applyAlignment="1">
      <alignment vertical="center"/>
    </xf>
    <xf numFmtId="0" fontId="4" fillId="0" borderId="0" xfId="56" applyFont="1" applyFill="1" applyBorder="1" applyAlignment="1">
      <alignment vertical="center"/>
    </xf>
    <xf numFmtId="0" fontId="12" fillId="0" borderId="0" xfId="56" applyFont="1" applyFill="1" applyBorder="1" applyAlignment="1">
      <alignment horizontal="center" wrapText="1"/>
    </xf>
    <xf numFmtId="0" fontId="12" fillId="0" borderId="3" xfId="56" applyFont="1" applyFill="1" applyBorder="1" applyAlignment="1">
      <alignment horizontal="center" wrapText="1"/>
    </xf>
    <xf numFmtId="0" fontId="12" fillId="0" borderId="3" xfId="56" applyFont="1" applyFill="1" applyBorder="1" applyAlignment="1">
      <alignment wrapText="1"/>
    </xf>
    <xf numFmtId="0" fontId="14" fillId="0" borderId="0" xfId="56" applyFont="1" applyBorder="1" applyAlignment="1">
      <alignment horizontal="center"/>
    </xf>
    <xf numFmtId="165" fontId="10" fillId="24" borderId="0" xfId="0" applyNumberFormat="1" applyFont="1" applyFill="1" applyBorder="1" applyAlignment="1">
      <alignment horizontal="center" vertical="center" textRotation="9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4" fillId="0" borderId="0" xfId="56" applyAlignment="1">
      <alignment horizontal="right"/>
    </xf>
    <xf numFmtId="0" fontId="4" fillId="32" borderId="0" xfId="56" applyFill="1" applyBorder="1" applyAlignment="1">
      <alignment horizontal="right"/>
    </xf>
    <xf numFmtId="0" fontId="4" fillId="32" borderId="0" xfId="56" applyFill="1" applyAlignment="1">
      <alignment horizontal="right"/>
    </xf>
    <xf numFmtId="0" fontId="12" fillId="30" borderId="3" xfId="0" applyFont="1" applyFill="1" applyBorder="1" applyAlignment="1">
      <alignment wrapText="1"/>
    </xf>
    <xf numFmtId="0" fontId="4" fillId="0" borderId="0" xfId="56" applyAlignment="1">
      <alignment horizontal="center"/>
    </xf>
    <xf numFmtId="0" fontId="4" fillId="0" borderId="0" xfId="56" applyBorder="1" applyAlignment="1">
      <alignment horizontal="center"/>
    </xf>
    <xf numFmtId="0" fontId="49" fillId="0" borderId="0" xfId="0" applyFont="1" applyFill="1" applyBorder="1" applyAlignment="1" applyProtection="1">
      <alignment horizontal="center" vertical="center"/>
      <protection locked="0"/>
    </xf>
    <xf numFmtId="0" fontId="49" fillId="0" borderId="0" xfId="0" applyFont="1" applyFill="1" applyBorder="1" applyAlignment="1" applyProtection="1">
      <alignment vertical="center"/>
      <protection locked="0"/>
    </xf>
    <xf numFmtId="0" fontId="49" fillId="0" borderId="0" xfId="0" applyFont="1" applyFill="1" applyBorder="1" applyAlignment="1" applyProtection="1">
      <alignment horizontal="left" vertical="center"/>
      <protection locked="0"/>
    </xf>
    <xf numFmtId="0" fontId="4" fillId="0" borderId="41" xfId="56" applyFont="1" applyFill="1" applyBorder="1" applyAlignment="1">
      <alignment horizontal="center" wrapText="1"/>
    </xf>
    <xf numFmtId="0" fontId="12" fillId="0" borderId="3" xfId="56" applyFont="1" applyFill="1" applyBorder="1" applyAlignment="1">
      <alignment horizontal="center" vertical="center" wrapText="1"/>
    </xf>
    <xf numFmtId="0" fontId="12" fillId="0" borderId="41" xfId="56" applyFont="1" applyFill="1" applyBorder="1" applyAlignment="1">
      <alignment horizontal="center" vertical="center" wrapText="1"/>
    </xf>
    <xf numFmtId="166" fontId="12" fillId="0" borderId="0" xfId="7481" applyNumberFormat="1" applyFont="1" applyFill="1" applyBorder="1" applyAlignment="1">
      <alignment horizontal="center" vertical="center" wrapText="1"/>
    </xf>
    <xf numFmtId="0" fontId="12" fillId="0" borderId="97" xfId="0" applyFont="1" applyFill="1" applyBorder="1" applyAlignment="1">
      <alignment wrapText="1"/>
    </xf>
    <xf numFmtId="0" fontId="12" fillId="0" borderId="80" xfId="0" applyFont="1" applyFill="1" applyBorder="1" applyAlignment="1">
      <alignment wrapText="1"/>
    </xf>
    <xf numFmtId="0" fontId="12" fillId="0" borderId="3" xfId="0" applyFont="1" applyFill="1" applyBorder="1" applyAlignment="1">
      <alignment horizontal="left" vertical="center" wrapText="1"/>
    </xf>
    <xf numFmtId="0" fontId="4" fillId="32" borderId="0" xfId="56" applyFill="1" applyBorder="1" applyAlignment="1">
      <alignment horizontal="center"/>
    </xf>
    <xf numFmtId="0" fontId="7" fillId="32" borderId="0" xfId="56" applyFont="1" applyFill="1" applyBorder="1" applyAlignment="1">
      <alignment horizontal="center" vertical="center"/>
    </xf>
    <xf numFmtId="0" fontId="4" fillId="30" borderId="0" xfId="56" applyFill="1" applyBorder="1"/>
    <xf numFmtId="166" fontId="12" fillId="30" borderId="18" xfId="7481" applyNumberFormat="1" applyFont="1" applyFill="1" applyBorder="1" applyAlignment="1">
      <alignment horizontal="center" wrapText="1"/>
    </xf>
    <xf numFmtId="166" fontId="12" fillId="30" borderId="3" xfId="7481" applyNumberFormat="1" applyFont="1" applyFill="1" applyBorder="1" applyAlignment="1">
      <alignment horizontal="center" wrapText="1"/>
    </xf>
    <xf numFmtId="0" fontId="4" fillId="30" borderId="0" xfId="56" applyFill="1"/>
    <xf numFmtId="0" fontId="4" fillId="30" borderId="0" xfId="56" applyFill="1" applyBorder="1" applyAlignment="1">
      <alignment horizontal="right"/>
    </xf>
    <xf numFmtId="0" fontId="4" fillId="0" borderId="0" xfId="56" applyNumberFormat="1" applyBorder="1" applyAlignment="1">
      <alignment horizontal="center"/>
    </xf>
    <xf numFmtId="0" fontId="0" fillId="0" borderId="0" xfId="0" applyAlignment="1">
      <alignment horizontal="left" indent="1"/>
    </xf>
    <xf numFmtId="0" fontId="8" fillId="0" borderId="0" xfId="56" applyFont="1"/>
    <xf numFmtId="0" fontId="4" fillId="35" borderId="0" xfId="56" applyFill="1" applyAlignment="1">
      <alignment horizontal="center"/>
    </xf>
    <xf numFmtId="0" fontId="4" fillId="35" borderId="0" xfId="56" applyFill="1" applyBorder="1" applyAlignment="1">
      <alignment horizontal="center"/>
    </xf>
    <xf numFmtId="0" fontId="4" fillId="35" borderId="0" xfId="56" applyFont="1" applyFill="1" applyBorder="1" applyAlignment="1">
      <alignment horizontal="center"/>
    </xf>
    <xf numFmtId="0" fontId="14" fillId="34" borderId="0" xfId="56" applyFont="1" applyFill="1" applyAlignment="1">
      <alignment vertical="center"/>
    </xf>
    <xf numFmtId="0" fontId="14" fillId="34" borderId="0" xfId="56" applyFont="1" applyFill="1" applyBorder="1" applyAlignment="1">
      <alignment horizontal="center" vertical="center"/>
    </xf>
    <xf numFmtId="0" fontId="14" fillId="34" borderId="0" xfId="56" applyFont="1" applyFill="1" applyBorder="1" applyAlignment="1">
      <alignment vertical="center"/>
    </xf>
    <xf numFmtId="0" fontId="14" fillId="34" borderId="0" xfId="56" applyFont="1" applyFill="1" applyAlignment="1">
      <alignment horizontal="center" vertical="center"/>
    </xf>
    <xf numFmtId="0" fontId="14" fillId="36" borderId="0" xfId="56" applyFont="1" applyFill="1" applyBorder="1" applyAlignment="1">
      <alignment horizontal="center" vertical="center" wrapText="1"/>
    </xf>
    <xf numFmtId="0" fontId="14" fillId="36" borderId="0" xfId="56" applyFont="1" applyFill="1" applyAlignment="1">
      <alignment horizontal="center" vertical="center" wrapText="1"/>
    </xf>
    <xf numFmtId="0" fontId="14" fillId="36" borderId="0" xfId="56" applyFont="1" applyFill="1" applyBorder="1" applyAlignment="1">
      <alignment horizontal="center" vertical="center"/>
    </xf>
    <xf numFmtId="0" fontId="14" fillId="34" borderId="0" xfId="56" applyFont="1" applyFill="1" applyBorder="1" applyAlignment="1">
      <alignment horizontal="center" vertical="center" wrapText="1"/>
    </xf>
    <xf numFmtId="0" fontId="14" fillId="34" borderId="0" xfId="56" applyFont="1" applyFill="1" applyBorder="1" applyAlignment="1">
      <alignment horizontal="center" vertical="center" textRotation="180"/>
    </xf>
    <xf numFmtId="0" fontId="14" fillId="34" borderId="0" xfId="56" applyFont="1" applyFill="1" applyAlignment="1">
      <alignment horizontal="center" vertical="center" textRotation="180"/>
    </xf>
    <xf numFmtId="0" fontId="12" fillId="30" borderId="17" xfId="56" applyFont="1" applyFill="1" applyBorder="1" applyAlignment="1">
      <alignment wrapText="1"/>
    </xf>
    <xf numFmtId="0" fontId="12" fillId="30" borderId="17" xfId="0" applyFont="1" applyFill="1" applyBorder="1" applyAlignment="1">
      <alignment wrapText="1"/>
    </xf>
    <xf numFmtId="169" fontId="14" fillId="0" borderId="0" xfId="56" applyNumberFormat="1" applyFont="1" applyAlignment="1">
      <alignment vertical="center"/>
    </xf>
    <xf numFmtId="0" fontId="14" fillId="0" borderId="0" xfId="56" applyFont="1" applyAlignment="1">
      <alignment horizontal="center" vertical="center"/>
    </xf>
    <xf numFmtId="0" fontId="4" fillId="30" borderId="0" xfId="56" applyFill="1" applyBorder="1" applyAlignment="1">
      <alignment horizontal="center"/>
    </xf>
    <xf numFmtId="0" fontId="4" fillId="30" borderId="0" xfId="56" applyFont="1" applyFill="1" applyBorder="1" applyAlignment="1">
      <alignment horizontal="center"/>
    </xf>
    <xf numFmtId="0" fontId="4" fillId="30" borderId="0" xfId="56" applyNumberFormat="1" applyFill="1" applyBorder="1" applyAlignment="1">
      <alignment horizontal="center"/>
    </xf>
    <xf numFmtId="0" fontId="4" fillId="0" borderId="0" xfId="56" applyBorder="1" applyAlignment="1">
      <alignment horizontal="center"/>
    </xf>
    <xf numFmtId="0" fontId="4" fillId="0" borderId="0" xfId="56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0" xfId="56" applyBorder="1" applyAlignment="1">
      <alignment horizontal="center"/>
    </xf>
    <xf numFmtId="0" fontId="4" fillId="0" borderId="0" xfId="56" applyAlignment="1">
      <alignment horizontal="center"/>
    </xf>
    <xf numFmtId="0" fontId="4" fillId="30" borderId="0" xfId="56" applyFont="1" applyFill="1" applyBorder="1"/>
    <xf numFmtId="0" fontId="4" fillId="0" borderId="0" xfId="56" applyAlignment="1">
      <alignment horizontal="center"/>
    </xf>
    <xf numFmtId="0" fontId="4" fillId="0" borderId="0" xfId="56" applyBorder="1" applyAlignment="1">
      <alignment horizontal="center"/>
    </xf>
    <xf numFmtId="0" fontId="4" fillId="0" borderId="94" xfId="56" applyBorder="1" applyAlignment="1">
      <alignment horizontal="center"/>
    </xf>
    <xf numFmtId="0" fontId="4" fillId="0" borderId="95" xfId="56" applyBorder="1" applyAlignment="1">
      <alignment horizontal="center"/>
    </xf>
    <xf numFmtId="0" fontId="8" fillId="0" borderId="0" xfId="56" applyFont="1" applyBorder="1" applyAlignment="1">
      <alignment horizontal="center"/>
    </xf>
    <xf numFmtId="0" fontId="4" fillId="0" borderId="0" xfId="56" applyAlignment="1">
      <alignment horizontal="center"/>
    </xf>
    <xf numFmtId="0" fontId="4" fillId="0" borderId="0" xfId="56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0" xfId="0" applyAlignment="1">
      <alignment horizontal="left" wrapText="1"/>
    </xf>
    <xf numFmtId="0" fontId="4" fillId="0" borderId="0" xfId="0" applyFont="1" applyAlignment="1">
      <alignment horizontal="left" wrapText="1"/>
    </xf>
    <xf numFmtId="14" fontId="4" fillId="0" borderId="0" xfId="56" applyNumberFormat="1"/>
  </cellXfs>
  <cellStyles count="14830">
    <cellStyle name="20 % - Accent1" xfId="1" builtinId="30" customBuiltin="1"/>
    <cellStyle name="20 % - Accent1 2" xfId="103"/>
    <cellStyle name="20 % - Accent2" xfId="2" builtinId="34" customBuiltin="1"/>
    <cellStyle name="20 % - Accent2 2" xfId="102"/>
    <cellStyle name="20 % - Accent3" xfId="3" builtinId="38" customBuiltin="1"/>
    <cellStyle name="20 % - Accent3 2" xfId="101"/>
    <cellStyle name="20 % - Accent4" xfId="4" builtinId="42" customBuiltin="1"/>
    <cellStyle name="20 % - Accent4 2" xfId="100"/>
    <cellStyle name="20 % - Accent5" xfId="5" builtinId="46" customBuiltin="1"/>
    <cellStyle name="20 % - Accent5 2" xfId="99"/>
    <cellStyle name="20 % - Accent6" xfId="6" builtinId="50" customBuiltin="1"/>
    <cellStyle name="20 % - Accent6 2" xfId="74"/>
    <cellStyle name="40 % - Accent1" xfId="7" builtinId="31" customBuiltin="1"/>
    <cellStyle name="40 % - Accent1 2" xfId="77"/>
    <cellStyle name="40 % - Accent2" xfId="8" builtinId="35" customBuiltin="1"/>
    <cellStyle name="40 % - Accent2 2" xfId="98"/>
    <cellStyle name="40 % - Accent3" xfId="9" builtinId="39" customBuiltin="1"/>
    <cellStyle name="40 % - Accent3 2" xfId="97"/>
    <cellStyle name="40 % - Accent4" xfId="10" builtinId="43" customBuiltin="1"/>
    <cellStyle name="40 % - Accent4 2" xfId="108"/>
    <cellStyle name="40 % - Accent5" xfId="11" builtinId="47" customBuiltin="1"/>
    <cellStyle name="40 % - Accent5 2" xfId="107"/>
    <cellStyle name="40 % - Accent6" xfId="12" builtinId="51" customBuiltin="1"/>
    <cellStyle name="40 % - Accent6 2" xfId="76"/>
    <cellStyle name="60 % - Accent1" xfId="13" builtinId="32" customBuiltin="1"/>
    <cellStyle name="60 % - Accent1 2" xfId="75"/>
    <cellStyle name="60 % - Accent2" xfId="14" builtinId="36" customBuiltin="1"/>
    <cellStyle name="60 % - Accent2 2" xfId="96"/>
    <cellStyle name="60 % - Accent3" xfId="15" builtinId="40" customBuiltin="1"/>
    <cellStyle name="60 % - Accent3 2" xfId="95"/>
    <cellStyle name="60 % - Accent4" xfId="16" builtinId="44" customBuiltin="1"/>
    <cellStyle name="60 % - Accent4 2" xfId="94"/>
    <cellStyle name="60 % - Accent5" xfId="17" builtinId="48" customBuiltin="1"/>
    <cellStyle name="60 % - Accent5 2" xfId="93"/>
    <cellStyle name="60 % - Accent6" xfId="18" builtinId="52" customBuiltin="1"/>
    <cellStyle name="60 % - Accent6 2" xfId="92"/>
    <cellStyle name="Accent1" xfId="19" builtinId="29" customBuiltin="1"/>
    <cellStyle name="Accent1 2" xfId="91"/>
    <cellStyle name="Accent2" xfId="20" builtinId="33" customBuiltin="1"/>
    <cellStyle name="Accent2 2" xfId="90"/>
    <cellStyle name="Accent3" xfId="21" builtinId="37" customBuiltin="1"/>
    <cellStyle name="Accent3 2" xfId="89"/>
    <cellStyle name="Accent4" xfId="22" builtinId="41" customBuiltin="1"/>
    <cellStyle name="Accent4 2" xfId="88"/>
    <cellStyle name="Accent5" xfId="23" builtinId="45" customBuiltin="1"/>
    <cellStyle name="Accent5 2" xfId="87"/>
    <cellStyle name="Accent6" xfId="24" builtinId="49" customBuiltin="1"/>
    <cellStyle name="Accent6 2" xfId="86"/>
    <cellStyle name="Avertissement" xfId="25" builtinId="11" customBuiltin="1"/>
    <cellStyle name="Avertissement 2" xfId="85"/>
    <cellStyle name="Calcul" xfId="26" builtinId="22" customBuiltin="1"/>
    <cellStyle name="Calcul 2" xfId="84"/>
    <cellStyle name="Cellule liée" xfId="27" builtinId="24" customBuiltin="1"/>
    <cellStyle name="Cellule liée 2" xfId="83"/>
    <cellStyle name="Commentaire 2" xfId="29"/>
    <cellStyle name="Commentaire 2 2" xfId="120"/>
    <cellStyle name="Commentaire 2 3" xfId="58"/>
    <cellStyle name="Commentaire 3" xfId="30"/>
    <cellStyle name="Commentaire 3 2" xfId="121"/>
    <cellStyle name="Commentaire 3 3" xfId="59"/>
    <cellStyle name="Commentaire 4" xfId="82"/>
    <cellStyle name="Commentaire 4 2" xfId="135"/>
    <cellStyle name="Commentaire 5" xfId="119"/>
    <cellStyle name="Commentaire 6" xfId="57"/>
    <cellStyle name="Entrée" xfId="31" builtinId="20" customBuiltin="1"/>
    <cellStyle name="Entrée 2" xfId="81"/>
    <cellStyle name="Euro" xfId="32"/>
    <cellStyle name="Euro 2" xfId="33"/>
    <cellStyle name="Euro 2 2" xfId="122"/>
    <cellStyle name="Euro 2 3" xfId="60"/>
    <cellStyle name="Euro 3" xfId="34"/>
    <cellStyle name="Euro 3 2" xfId="62"/>
    <cellStyle name="Euro 3 2 2" xfId="124"/>
    <cellStyle name="Euro 3 3" xfId="123"/>
    <cellStyle name="Euro 3 4" xfId="61"/>
    <cellStyle name="Euro 4" xfId="35"/>
    <cellStyle name="Euro 4 2" xfId="125"/>
    <cellStyle name="Euro 4 3" xfId="63"/>
    <cellStyle name="Insatisfaisant" xfId="36" builtinId="27" customBuiltin="1"/>
    <cellStyle name="Insatisfaisant 2" xfId="80"/>
    <cellStyle name="Milliers" xfId="37" builtinId="3"/>
    <cellStyle name="Milliers 2" xfId="38"/>
    <cellStyle name="Milliers 2 2" xfId="126"/>
    <cellStyle name="Milliers 2 3" xfId="65"/>
    <cellStyle name="Milliers 3" xfId="39"/>
    <cellStyle name="Milliers 3 2" xfId="67"/>
    <cellStyle name="Milliers 3 2 2" xfId="128"/>
    <cellStyle name="Milliers 3 3" xfId="127"/>
    <cellStyle name="Milliers 3 4" xfId="66"/>
    <cellStyle name="Milliers 4" xfId="40"/>
    <cellStyle name="Milliers 4 2" xfId="129"/>
    <cellStyle name="Milliers 4 3" xfId="68"/>
    <cellStyle name="Milliers 5" xfId="109"/>
    <cellStyle name="Milliers 5 2" xfId="138"/>
    <cellStyle name="Milliers 6" xfId="174"/>
    <cellStyle name="Milliers 6 10" xfId="2622"/>
    <cellStyle name="Milliers 6 10 2" xfId="9970"/>
    <cellStyle name="Milliers 6 11" xfId="5070"/>
    <cellStyle name="Milliers 6 11 2" xfId="12418"/>
    <cellStyle name="Milliers 6 12" xfId="7522"/>
    <cellStyle name="Milliers 6 2" xfId="225"/>
    <cellStyle name="Milliers 6 2 10" xfId="7573"/>
    <cellStyle name="Milliers 6 2 2" xfId="378"/>
    <cellStyle name="Milliers 6 2 2 2" xfId="990"/>
    <cellStyle name="Milliers 6 2 2 2 2" xfId="3438"/>
    <cellStyle name="Milliers 6 2 2 2 2 2" xfId="10786"/>
    <cellStyle name="Milliers 6 2 2 2 3" xfId="5886"/>
    <cellStyle name="Milliers 6 2 2 2 3 2" xfId="13234"/>
    <cellStyle name="Milliers 6 2 2 2 4" xfId="8338"/>
    <cellStyle name="Milliers 6 2 2 3" xfId="1602"/>
    <cellStyle name="Milliers 6 2 2 3 2" xfId="4050"/>
    <cellStyle name="Milliers 6 2 2 3 2 2" xfId="11398"/>
    <cellStyle name="Milliers 6 2 2 3 3" xfId="6498"/>
    <cellStyle name="Milliers 6 2 2 3 3 2" xfId="13846"/>
    <cellStyle name="Milliers 6 2 2 3 4" xfId="8950"/>
    <cellStyle name="Milliers 6 2 2 4" xfId="2214"/>
    <cellStyle name="Milliers 6 2 2 4 2" xfId="4662"/>
    <cellStyle name="Milliers 6 2 2 4 2 2" xfId="12010"/>
    <cellStyle name="Milliers 6 2 2 4 3" xfId="7110"/>
    <cellStyle name="Milliers 6 2 2 4 3 2" xfId="14458"/>
    <cellStyle name="Milliers 6 2 2 4 4" xfId="9562"/>
    <cellStyle name="Milliers 6 2 2 5" xfId="2826"/>
    <cellStyle name="Milliers 6 2 2 5 2" xfId="10174"/>
    <cellStyle name="Milliers 6 2 2 6" xfId="5274"/>
    <cellStyle name="Milliers 6 2 2 6 2" xfId="12622"/>
    <cellStyle name="Milliers 6 2 2 7" xfId="7726"/>
    <cellStyle name="Milliers 6 2 3" xfId="531"/>
    <cellStyle name="Milliers 6 2 3 2" xfId="1143"/>
    <cellStyle name="Milliers 6 2 3 2 2" xfId="3591"/>
    <cellStyle name="Milliers 6 2 3 2 2 2" xfId="10939"/>
    <cellStyle name="Milliers 6 2 3 2 3" xfId="6039"/>
    <cellStyle name="Milliers 6 2 3 2 3 2" xfId="13387"/>
    <cellStyle name="Milliers 6 2 3 2 4" xfId="8491"/>
    <cellStyle name="Milliers 6 2 3 3" xfId="1755"/>
    <cellStyle name="Milliers 6 2 3 3 2" xfId="4203"/>
    <cellStyle name="Milliers 6 2 3 3 2 2" xfId="11551"/>
    <cellStyle name="Milliers 6 2 3 3 3" xfId="6651"/>
    <cellStyle name="Milliers 6 2 3 3 3 2" xfId="13999"/>
    <cellStyle name="Milliers 6 2 3 3 4" xfId="9103"/>
    <cellStyle name="Milliers 6 2 3 4" xfId="2367"/>
    <cellStyle name="Milliers 6 2 3 4 2" xfId="4815"/>
    <cellStyle name="Milliers 6 2 3 4 2 2" xfId="12163"/>
    <cellStyle name="Milliers 6 2 3 4 3" xfId="7263"/>
    <cellStyle name="Milliers 6 2 3 4 3 2" xfId="14611"/>
    <cellStyle name="Milliers 6 2 3 4 4" xfId="9715"/>
    <cellStyle name="Milliers 6 2 3 5" xfId="2979"/>
    <cellStyle name="Milliers 6 2 3 5 2" xfId="10327"/>
    <cellStyle name="Milliers 6 2 3 6" xfId="5427"/>
    <cellStyle name="Milliers 6 2 3 6 2" xfId="12775"/>
    <cellStyle name="Milliers 6 2 3 7" xfId="7879"/>
    <cellStyle name="Milliers 6 2 4" xfId="684"/>
    <cellStyle name="Milliers 6 2 4 2" xfId="1296"/>
    <cellStyle name="Milliers 6 2 4 2 2" xfId="3744"/>
    <cellStyle name="Milliers 6 2 4 2 2 2" xfId="11092"/>
    <cellStyle name="Milliers 6 2 4 2 3" xfId="6192"/>
    <cellStyle name="Milliers 6 2 4 2 3 2" xfId="13540"/>
    <cellStyle name="Milliers 6 2 4 2 4" xfId="8644"/>
    <cellStyle name="Milliers 6 2 4 3" xfId="1908"/>
    <cellStyle name="Milliers 6 2 4 3 2" xfId="4356"/>
    <cellStyle name="Milliers 6 2 4 3 2 2" xfId="11704"/>
    <cellStyle name="Milliers 6 2 4 3 3" xfId="6804"/>
    <cellStyle name="Milliers 6 2 4 3 3 2" xfId="14152"/>
    <cellStyle name="Milliers 6 2 4 3 4" xfId="9256"/>
    <cellStyle name="Milliers 6 2 4 4" xfId="2520"/>
    <cellStyle name="Milliers 6 2 4 4 2" xfId="4968"/>
    <cellStyle name="Milliers 6 2 4 4 2 2" xfId="12316"/>
    <cellStyle name="Milliers 6 2 4 4 3" xfId="7416"/>
    <cellStyle name="Milliers 6 2 4 4 3 2" xfId="14764"/>
    <cellStyle name="Milliers 6 2 4 4 4" xfId="9868"/>
    <cellStyle name="Milliers 6 2 4 5" xfId="3132"/>
    <cellStyle name="Milliers 6 2 4 5 2" xfId="10480"/>
    <cellStyle name="Milliers 6 2 4 6" xfId="5580"/>
    <cellStyle name="Milliers 6 2 4 6 2" xfId="12928"/>
    <cellStyle name="Milliers 6 2 4 7" xfId="8032"/>
    <cellStyle name="Milliers 6 2 5" xfId="837"/>
    <cellStyle name="Milliers 6 2 5 2" xfId="3285"/>
    <cellStyle name="Milliers 6 2 5 2 2" xfId="10633"/>
    <cellStyle name="Milliers 6 2 5 3" xfId="5733"/>
    <cellStyle name="Milliers 6 2 5 3 2" xfId="13081"/>
    <cellStyle name="Milliers 6 2 5 4" xfId="8185"/>
    <cellStyle name="Milliers 6 2 6" xfId="1449"/>
    <cellStyle name="Milliers 6 2 6 2" xfId="3897"/>
    <cellStyle name="Milliers 6 2 6 2 2" xfId="11245"/>
    <cellStyle name="Milliers 6 2 6 3" xfId="6345"/>
    <cellStyle name="Milliers 6 2 6 3 2" xfId="13693"/>
    <cellStyle name="Milliers 6 2 6 4" xfId="8797"/>
    <cellStyle name="Milliers 6 2 7" xfId="2061"/>
    <cellStyle name="Milliers 6 2 7 2" xfId="4509"/>
    <cellStyle name="Milliers 6 2 7 2 2" xfId="11857"/>
    <cellStyle name="Milliers 6 2 7 3" xfId="6957"/>
    <cellStyle name="Milliers 6 2 7 3 2" xfId="14305"/>
    <cellStyle name="Milliers 6 2 7 4" xfId="9409"/>
    <cellStyle name="Milliers 6 2 8" xfId="2673"/>
    <cellStyle name="Milliers 6 2 8 2" xfId="10021"/>
    <cellStyle name="Milliers 6 2 9" xfId="5121"/>
    <cellStyle name="Milliers 6 2 9 2" xfId="12469"/>
    <cellStyle name="Milliers 6 3" xfId="276"/>
    <cellStyle name="Milliers 6 3 10" xfId="7624"/>
    <cellStyle name="Milliers 6 3 2" xfId="429"/>
    <cellStyle name="Milliers 6 3 2 2" xfId="1041"/>
    <cellStyle name="Milliers 6 3 2 2 2" xfId="3489"/>
    <cellStyle name="Milliers 6 3 2 2 2 2" xfId="10837"/>
    <cellStyle name="Milliers 6 3 2 2 3" xfId="5937"/>
    <cellStyle name="Milliers 6 3 2 2 3 2" xfId="13285"/>
    <cellStyle name="Milliers 6 3 2 2 4" xfId="8389"/>
    <cellStyle name="Milliers 6 3 2 3" xfId="1653"/>
    <cellStyle name="Milliers 6 3 2 3 2" xfId="4101"/>
    <cellStyle name="Milliers 6 3 2 3 2 2" xfId="11449"/>
    <cellStyle name="Milliers 6 3 2 3 3" xfId="6549"/>
    <cellStyle name="Milliers 6 3 2 3 3 2" xfId="13897"/>
    <cellStyle name="Milliers 6 3 2 3 4" xfId="9001"/>
    <cellStyle name="Milliers 6 3 2 4" xfId="2265"/>
    <cellStyle name="Milliers 6 3 2 4 2" xfId="4713"/>
    <cellStyle name="Milliers 6 3 2 4 2 2" xfId="12061"/>
    <cellStyle name="Milliers 6 3 2 4 3" xfId="7161"/>
    <cellStyle name="Milliers 6 3 2 4 3 2" xfId="14509"/>
    <cellStyle name="Milliers 6 3 2 4 4" xfId="9613"/>
    <cellStyle name="Milliers 6 3 2 5" xfId="2877"/>
    <cellStyle name="Milliers 6 3 2 5 2" xfId="10225"/>
    <cellStyle name="Milliers 6 3 2 6" xfId="5325"/>
    <cellStyle name="Milliers 6 3 2 6 2" xfId="12673"/>
    <cellStyle name="Milliers 6 3 2 7" xfId="7777"/>
    <cellStyle name="Milliers 6 3 3" xfId="582"/>
    <cellStyle name="Milliers 6 3 3 2" xfId="1194"/>
    <cellStyle name="Milliers 6 3 3 2 2" xfId="3642"/>
    <cellStyle name="Milliers 6 3 3 2 2 2" xfId="10990"/>
    <cellStyle name="Milliers 6 3 3 2 3" xfId="6090"/>
    <cellStyle name="Milliers 6 3 3 2 3 2" xfId="13438"/>
    <cellStyle name="Milliers 6 3 3 2 4" xfId="8542"/>
    <cellStyle name="Milliers 6 3 3 3" xfId="1806"/>
    <cellStyle name="Milliers 6 3 3 3 2" xfId="4254"/>
    <cellStyle name="Milliers 6 3 3 3 2 2" xfId="11602"/>
    <cellStyle name="Milliers 6 3 3 3 3" xfId="6702"/>
    <cellStyle name="Milliers 6 3 3 3 3 2" xfId="14050"/>
    <cellStyle name="Milliers 6 3 3 3 4" xfId="9154"/>
    <cellStyle name="Milliers 6 3 3 4" xfId="2418"/>
    <cellStyle name="Milliers 6 3 3 4 2" xfId="4866"/>
    <cellStyle name="Milliers 6 3 3 4 2 2" xfId="12214"/>
    <cellStyle name="Milliers 6 3 3 4 3" xfId="7314"/>
    <cellStyle name="Milliers 6 3 3 4 3 2" xfId="14662"/>
    <cellStyle name="Milliers 6 3 3 4 4" xfId="9766"/>
    <cellStyle name="Milliers 6 3 3 5" xfId="3030"/>
    <cellStyle name="Milliers 6 3 3 5 2" xfId="10378"/>
    <cellStyle name="Milliers 6 3 3 6" xfId="5478"/>
    <cellStyle name="Milliers 6 3 3 6 2" xfId="12826"/>
    <cellStyle name="Milliers 6 3 3 7" xfId="7930"/>
    <cellStyle name="Milliers 6 3 4" xfId="735"/>
    <cellStyle name="Milliers 6 3 4 2" xfId="1347"/>
    <cellStyle name="Milliers 6 3 4 2 2" xfId="3795"/>
    <cellStyle name="Milliers 6 3 4 2 2 2" xfId="11143"/>
    <cellStyle name="Milliers 6 3 4 2 3" xfId="6243"/>
    <cellStyle name="Milliers 6 3 4 2 3 2" xfId="13591"/>
    <cellStyle name="Milliers 6 3 4 2 4" xfId="8695"/>
    <cellStyle name="Milliers 6 3 4 3" xfId="1959"/>
    <cellStyle name="Milliers 6 3 4 3 2" xfId="4407"/>
    <cellStyle name="Milliers 6 3 4 3 2 2" xfId="11755"/>
    <cellStyle name="Milliers 6 3 4 3 3" xfId="6855"/>
    <cellStyle name="Milliers 6 3 4 3 3 2" xfId="14203"/>
    <cellStyle name="Milliers 6 3 4 3 4" xfId="9307"/>
    <cellStyle name="Milliers 6 3 4 4" xfId="2571"/>
    <cellStyle name="Milliers 6 3 4 4 2" xfId="5019"/>
    <cellStyle name="Milliers 6 3 4 4 2 2" xfId="12367"/>
    <cellStyle name="Milliers 6 3 4 4 3" xfId="7467"/>
    <cellStyle name="Milliers 6 3 4 4 3 2" xfId="14815"/>
    <cellStyle name="Milliers 6 3 4 4 4" xfId="9919"/>
    <cellStyle name="Milliers 6 3 4 5" xfId="3183"/>
    <cellStyle name="Milliers 6 3 4 5 2" xfId="10531"/>
    <cellStyle name="Milliers 6 3 4 6" xfId="5631"/>
    <cellStyle name="Milliers 6 3 4 6 2" xfId="12979"/>
    <cellStyle name="Milliers 6 3 4 7" xfId="8083"/>
    <cellStyle name="Milliers 6 3 5" xfId="888"/>
    <cellStyle name="Milliers 6 3 5 2" xfId="3336"/>
    <cellStyle name="Milliers 6 3 5 2 2" xfId="10684"/>
    <cellStyle name="Milliers 6 3 5 3" xfId="5784"/>
    <cellStyle name="Milliers 6 3 5 3 2" xfId="13132"/>
    <cellStyle name="Milliers 6 3 5 4" xfId="8236"/>
    <cellStyle name="Milliers 6 3 6" xfId="1500"/>
    <cellStyle name="Milliers 6 3 6 2" xfId="3948"/>
    <cellStyle name="Milliers 6 3 6 2 2" xfId="11296"/>
    <cellStyle name="Milliers 6 3 6 3" xfId="6396"/>
    <cellStyle name="Milliers 6 3 6 3 2" xfId="13744"/>
    <cellStyle name="Milliers 6 3 6 4" xfId="8848"/>
    <cellStyle name="Milliers 6 3 7" xfId="2112"/>
    <cellStyle name="Milliers 6 3 7 2" xfId="4560"/>
    <cellStyle name="Milliers 6 3 7 2 2" xfId="11908"/>
    <cellStyle name="Milliers 6 3 7 3" xfId="7008"/>
    <cellStyle name="Milliers 6 3 7 3 2" xfId="14356"/>
    <cellStyle name="Milliers 6 3 7 4" xfId="9460"/>
    <cellStyle name="Milliers 6 3 8" xfId="2724"/>
    <cellStyle name="Milliers 6 3 8 2" xfId="10072"/>
    <cellStyle name="Milliers 6 3 9" xfId="5172"/>
    <cellStyle name="Milliers 6 3 9 2" xfId="12520"/>
    <cellStyle name="Milliers 6 4" xfId="327"/>
    <cellStyle name="Milliers 6 4 2" xfId="939"/>
    <cellStyle name="Milliers 6 4 2 2" xfId="3387"/>
    <cellStyle name="Milliers 6 4 2 2 2" xfId="10735"/>
    <cellStyle name="Milliers 6 4 2 3" xfId="5835"/>
    <cellStyle name="Milliers 6 4 2 3 2" xfId="13183"/>
    <cellStyle name="Milliers 6 4 2 4" xfId="8287"/>
    <cellStyle name="Milliers 6 4 3" xfId="1551"/>
    <cellStyle name="Milliers 6 4 3 2" xfId="3999"/>
    <cellStyle name="Milliers 6 4 3 2 2" xfId="11347"/>
    <cellStyle name="Milliers 6 4 3 3" xfId="6447"/>
    <cellStyle name="Milliers 6 4 3 3 2" xfId="13795"/>
    <cellStyle name="Milliers 6 4 3 4" xfId="8899"/>
    <cellStyle name="Milliers 6 4 4" xfId="2163"/>
    <cellStyle name="Milliers 6 4 4 2" xfId="4611"/>
    <cellStyle name="Milliers 6 4 4 2 2" xfId="11959"/>
    <cellStyle name="Milliers 6 4 4 3" xfId="7059"/>
    <cellStyle name="Milliers 6 4 4 3 2" xfId="14407"/>
    <cellStyle name="Milliers 6 4 4 4" xfId="9511"/>
    <cellStyle name="Milliers 6 4 5" xfId="2775"/>
    <cellStyle name="Milliers 6 4 5 2" xfId="10123"/>
    <cellStyle name="Milliers 6 4 6" xfId="5223"/>
    <cellStyle name="Milliers 6 4 6 2" xfId="12571"/>
    <cellStyle name="Milliers 6 4 7" xfId="7675"/>
    <cellStyle name="Milliers 6 5" xfId="480"/>
    <cellStyle name="Milliers 6 5 2" xfId="1092"/>
    <cellStyle name="Milliers 6 5 2 2" xfId="3540"/>
    <cellStyle name="Milliers 6 5 2 2 2" xfId="10888"/>
    <cellStyle name="Milliers 6 5 2 3" xfId="5988"/>
    <cellStyle name="Milliers 6 5 2 3 2" xfId="13336"/>
    <cellStyle name="Milliers 6 5 2 4" xfId="8440"/>
    <cellStyle name="Milliers 6 5 3" xfId="1704"/>
    <cellStyle name="Milliers 6 5 3 2" xfId="4152"/>
    <cellStyle name="Milliers 6 5 3 2 2" xfId="11500"/>
    <cellStyle name="Milliers 6 5 3 3" xfId="6600"/>
    <cellStyle name="Milliers 6 5 3 3 2" xfId="13948"/>
    <cellStyle name="Milliers 6 5 3 4" xfId="9052"/>
    <cellStyle name="Milliers 6 5 4" xfId="2316"/>
    <cellStyle name="Milliers 6 5 4 2" xfId="4764"/>
    <cellStyle name="Milliers 6 5 4 2 2" xfId="12112"/>
    <cellStyle name="Milliers 6 5 4 3" xfId="7212"/>
    <cellStyle name="Milliers 6 5 4 3 2" xfId="14560"/>
    <cellStyle name="Milliers 6 5 4 4" xfId="9664"/>
    <cellStyle name="Milliers 6 5 5" xfId="2928"/>
    <cellStyle name="Milliers 6 5 5 2" xfId="10276"/>
    <cellStyle name="Milliers 6 5 6" xfId="5376"/>
    <cellStyle name="Milliers 6 5 6 2" xfId="12724"/>
    <cellStyle name="Milliers 6 5 7" xfId="7828"/>
    <cellStyle name="Milliers 6 6" xfId="633"/>
    <cellStyle name="Milliers 6 6 2" xfId="1245"/>
    <cellStyle name="Milliers 6 6 2 2" xfId="3693"/>
    <cellStyle name="Milliers 6 6 2 2 2" xfId="11041"/>
    <cellStyle name="Milliers 6 6 2 3" xfId="6141"/>
    <cellStyle name="Milliers 6 6 2 3 2" xfId="13489"/>
    <cellStyle name="Milliers 6 6 2 4" xfId="8593"/>
    <cellStyle name="Milliers 6 6 3" xfId="1857"/>
    <cellStyle name="Milliers 6 6 3 2" xfId="4305"/>
    <cellStyle name="Milliers 6 6 3 2 2" xfId="11653"/>
    <cellStyle name="Milliers 6 6 3 3" xfId="6753"/>
    <cellStyle name="Milliers 6 6 3 3 2" xfId="14101"/>
    <cellStyle name="Milliers 6 6 3 4" xfId="9205"/>
    <cellStyle name="Milliers 6 6 4" xfId="2469"/>
    <cellStyle name="Milliers 6 6 4 2" xfId="4917"/>
    <cellStyle name="Milliers 6 6 4 2 2" xfId="12265"/>
    <cellStyle name="Milliers 6 6 4 3" xfId="7365"/>
    <cellStyle name="Milliers 6 6 4 3 2" xfId="14713"/>
    <cellStyle name="Milliers 6 6 4 4" xfId="9817"/>
    <cellStyle name="Milliers 6 6 5" xfId="3081"/>
    <cellStyle name="Milliers 6 6 5 2" xfId="10429"/>
    <cellStyle name="Milliers 6 6 6" xfId="5529"/>
    <cellStyle name="Milliers 6 6 6 2" xfId="12877"/>
    <cellStyle name="Milliers 6 6 7" xfId="7981"/>
    <cellStyle name="Milliers 6 7" xfId="786"/>
    <cellStyle name="Milliers 6 7 2" xfId="3234"/>
    <cellStyle name="Milliers 6 7 2 2" xfId="10582"/>
    <cellStyle name="Milliers 6 7 3" xfId="5682"/>
    <cellStyle name="Milliers 6 7 3 2" xfId="13030"/>
    <cellStyle name="Milliers 6 7 4" xfId="8134"/>
    <cellStyle name="Milliers 6 8" xfId="1398"/>
    <cellStyle name="Milliers 6 8 2" xfId="3846"/>
    <cellStyle name="Milliers 6 8 2 2" xfId="11194"/>
    <cellStyle name="Milliers 6 8 3" xfId="6294"/>
    <cellStyle name="Milliers 6 8 3 2" xfId="13642"/>
    <cellStyle name="Milliers 6 8 4" xfId="8746"/>
    <cellStyle name="Milliers 6 9" xfId="2010"/>
    <cellStyle name="Milliers 6 9 2" xfId="4458"/>
    <cellStyle name="Milliers 6 9 2 2" xfId="11806"/>
    <cellStyle name="Milliers 6 9 3" xfId="6906"/>
    <cellStyle name="Milliers 6 9 3 2" xfId="14254"/>
    <cellStyle name="Milliers 6 9 4" xfId="9358"/>
    <cellStyle name="Milliers 7" xfId="64"/>
    <cellStyle name="Milliers 8" xfId="7481"/>
    <cellStyle name="Monétaire" xfId="7484" builtinId="4"/>
    <cellStyle name="Monétaire 2" xfId="7482"/>
    <cellStyle name="Monétaire 3" xfId="14829"/>
    <cellStyle name="Neutre" xfId="41" builtinId="28" customBuiltin="1"/>
    <cellStyle name="Neutre 2" xfId="106"/>
    <cellStyle name="Normal" xfId="0" builtinId="0"/>
    <cellStyle name="Normal 2" xfId="42"/>
    <cellStyle name="Normal 2 2" xfId="56"/>
    <cellStyle name="Normal 3" xfId="104"/>
    <cellStyle name="Normal 3 2" xfId="136"/>
    <cellStyle name="Normal 4" xfId="105"/>
    <cellStyle name="Normal 4 10" xfId="188"/>
    <cellStyle name="Normal 4 10 10" xfId="7536"/>
    <cellStyle name="Normal 4 10 2" xfId="341"/>
    <cellStyle name="Normal 4 10 2 2" xfId="953"/>
    <cellStyle name="Normal 4 10 2 2 2" xfId="3401"/>
    <cellStyle name="Normal 4 10 2 2 2 2" xfId="10749"/>
    <cellStyle name="Normal 4 10 2 2 3" xfId="5849"/>
    <cellStyle name="Normal 4 10 2 2 3 2" xfId="13197"/>
    <cellStyle name="Normal 4 10 2 2 4" xfId="8301"/>
    <cellStyle name="Normal 4 10 2 3" xfId="1565"/>
    <cellStyle name="Normal 4 10 2 3 2" xfId="4013"/>
    <cellStyle name="Normal 4 10 2 3 2 2" xfId="11361"/>
    <cellStyle name="Normal 4 10 2 3 3" xfId="6461"/>
    <cellStyle name="Normal 4 10 2 3 3 2" xfId="13809"/>
    <cellStyle name="Normal 4 10 2 3 4" xfId="8913"/>
    <cellStyle name="Normal 4 10 2 4" xfId="2177"/>
    <cellStyle name="Normal 4 10 2 4 2" xfId="4625"/>
    <cellStyle name="Normal 4 10 2 4 2 2" xfId="11973"/>
    <cellStyle name="Normal 4 10 2 4 3" xfId="7073"/>
    <cellStyle name="Normal 4 10 2 4 3 2" xfId="14421"/>
    <cellStyle name="Normal 4 10 2 4 4" xfId="9525"/>
    <cellStyle name="Normal 4 10 2 5" xfId="2789"/>
    <cellStyle name="Normal 4 10 2 5 2" xfId="10137"/>
    <cellStyle name="Normal 4 10 2 6" xfId="5237"/>
    <cellStyle name="Normal 4 10 2 6 2" xfId="12585"/>
    <cellStyle name="Normal 4 10 2 7" xfId="7689"/>
    <cellStyle name="Normal 4 10 3" xfId="494"/>
    <cellStyle name="Normal 4 10 3 2" xfId="1106"/>
    <cellStyle name="Normal 4 10 3 2 2" xfId="3554"/>
    <cellStyle name="Normal 4 10 3 2 2 2" xfId="10902"/>
    <cellStyle name="Normal 4 10 3 2 3" xfId="6002"/>
    <cellStyle name="Normal 4 10 3 2 3 2" xfId="13350"/>
    <cellStyle name="Normal 4 10 3 2 4" xfId="8454"/>
    <cellStyle name="Normal 4 10 3 3" xfId="1718"/>
    <cellStyle name="Normal 4 10 3 3 2" xfId="4166"/>
    <cellStyle name="Normal 4 10 3 3 2 2" xfId="11514"/>
    <cellStyle name="Normal 4 10 3 3 3" xfId="6614"/>
    <cellStyle name="Normal 4 10 3 3 3 2" xfId="13962"/>
    <cellStyle name="Normal 4 10 3 3 4" xfId="9066"/>
    <cellStyle name="Normal 4 10 3 4" xfId="2330"/>
    <cellStyle name="Normal 4 10 3 4 2" xfId="4778"/>
    <cellStyle name="Normal 4 10 3 4 2 2" xfId="12126"/>
    <cellStyle name="Normal 4 10 3 4 3" xfId="7226"/>
    <cellStyle name="Normal 4 10 3 4 3 2" xfId="14574"/>
    <cellStyle name="Normal 4 10 3 4 4" xfId="9678"/>
    <cellStyle name="Normal 4 10 3 5" xfId="2942"/>
    <cellStyle name="Normal 4 10 3 5 2" xfId="10290"/>
    <cellStyle name="Normal 4 10 3 6" xfId="5390"/>
    <cellStyle name="Normal 4 10 3 6 2" xfId="12738"/>
    <cellStyle name="Normal 4 10 3 7" xfId="7842"/>
    <cellStyle name="Normal 4 10 4" xfId="647"/>
    <cellStyle name="Normal 4 10 4 2" xfId="1259"/>
    <cellStyle name="Normal 4 10 4 2 2" xfId="3707"/>
    <cellStyle name="Normal 4 10 4 2 2 2" xfId="11055"/>
    <cellStyle name="Normal 4 10 4 2 3" xfId="6155"/>
    <cellStyle name="Normal 4 10 4 2 3 2" xfId="13503"/>
    <cellStyle name="Normal 4 10 4 2 4" xfId="8607"/>
    <cellStyle name="Normal 4 10 4 3" xfId="1871"/>
    <cellStyle name="Normal 4 10 4 3 2" xfId="4319"/>
    <cellStyle name="Normal 4 10 4 3 2 2" xfId="11667"/>
    <cellStyle name="Normal 4 10 4 3 3" xfId="6767"/>
    <cellStyle name="Normal 4 10 4 3 3 2" xfId="14115"/>
    <cellStyle name="Normal 4 10 4 3 4" xfId="9219"/>
    <cellStyle name="Normal 4 10 4 4" xfId="2483"/>
    <cellStyle name="Normal 4 10 4 4 2" xfId="4931"/>
    <cellStyle name="Normal 4 10 4 4 2 2" xfId="12279"/>
    <cellStyle name="Normal 4 10 4 4 3" xfId="7379"/>
    <cellStyle name="Normal 4 10 4 4 3 2" xfId="14727"/>
    <cellStyle name="Normal 4 10 4 4 4" xfId="9831"/>
    <cellStyle name="Normal 4 10 4 5" xfId="3095"/>
    <cellStyle name="Normal 4 10 4 5 2" xfId="10443"/>
    <cellStyle name="Normal 4 10 4 6" xfId="5543"/>
    <cellStyle name="Normal 4 10 4 6 2" xfId="12891"/>
    <cellStyle name="Normal 4 10 4 7" xfId="7995"/>
    <cellStyle name="Normal 4 10 5" xfId="800"/>
    <cellStyle name="Normal 4 10 5 2" xfId="3248"/>
    <cellStyle name="Normal 4 10 5 2 2" xfId="10596"/>
    <cellStyle name="Normal 4 10 5 3" xfId="5696"/>
    <cellStyle name="Normal 4 10 5 3 2" xfId="13044"/>
    <cellStyle name="Normal 4 10 5 4" xfId="8148"/>
    <cellStyle name="Normal 4 10 6" xfId="1412"/>
    <cellStyle name="Normal 4 10 6 2" xfId="3860"/>
    <cellStyle name="Normal 4 10 6 2 2" xfId="11208"/>
    <cellStyle name="Normal 4 10 6 3" xfId="6308"/>
    <cellStyle name="Normal 4 10 6 3 2" xfId="13656"/>
    <cellStyle name="Normal 4 10 6 4" xfId="8760"/>
    <cellStyle name="Normal 4 10 7" xfId="2024"/>
    <cellStyle name="Normal 4 10 7 2" xfId="4472"/>
    <cellStyle name="Normal 4 10 7 2 2" xfId="11820"/>
    <cellStyle name="Normal 4 10 7 3" xfId="6920"/>
    <cellStyle name="Normal 4 10 7 3 2" xfId="14268"/>
    <cellStyle name="Normal 4 10 7 4" xfId="9372"/>
    <cellStyle name="Normal 4 10 8" xfId="2636"/>
    <cellStyle name="Normal 4 10 8 2" xfId="9984"/>
    <cellStyle name="Normal 4 10 9" xfId="5084"/>
    <cellStyle name="Normal 4 10 9 2" xfId="12432"/>
    <cellStyle name="Normal 4 11" xfId="239"/>
    <cellStyle name="Normal 4 11 10" xfId="7587"/>
    <cellStyle name="Normal 4 11 2" xfId="392"/>
    <cellStyle name="Normal 4 11 2 2" xfId="1004"/>
    <cellStyle name="Normal 4 11 2 2 2" xfId="3452"/>
    <cellStyle name="Normal 4 11 2 2 2 2" xfId="10800"/>
    <cellStyle name="Normal 4 11 2 2 3" xfId="5900"/>
    <cellStyle name="Normal 4 11 2 2 3 2" xfId="13248"/>
    <cellStyle name="Normal 4 11 2 2 4" xfId="8352"/>
    <cellStyle name="Normal 4 11 2 3" xfId="1616"/>
    <cellStyle name="Normal 4 11 2 3 2" xfId="4064"/>
    <cellStyle name="Normal 4 11 2 3 2 2" xfId="11412"/>
    <cellStyle name="Normal 4 11 2 3 3" xfId="6512"/>
    <cellStyle name="Normal 4 11 2 3 3 2" xfId="13860"/>
    <cellStyle name="Normal 4 11 2 3 4" xfId="8964"/>
    <cellStyle name="Normal 4 11 2 4" xfId="2228"/>
    <cellStyle name="Normal 4 11 2 4 2" xfId="4676"/>
    <cellStyle name="Normal 4 11 2 4 2 2" xfId="12024"/>
    <cellStyle name="Normal 4 11 2 4 3" xfId="7124"/>
    <cellStyle name="Normal 4 11 2 4 3 2" xfId="14472"/>
    <cellStyle name="Normal 4 11 2 4 4" xfId="9576"/>
    <cellStyle name="Normal 4 11 2 5" xfId="2840"/>
    <cellStyle name="Normal 4 11 2 5 2" xfId="10188"/>
    <cellStyle name="Normal 4 11 2 6" xfId="5288"/>
    <cellStyle name="Normal 4 11 2 6 2" xfId="12636"/>
    <cellStyle name="Normal 4 11 2 7" xfId="7740"/>
    <cellStyle name="Normal 4 11 3" xfId="545"/>
    <cellStyle name="Normal 4 11 3 2" xfId="1157"/>
    <cellStyle name="Normal 4 11 3 2 2" xfId="3605"/>
    <cellStyle name="Normal 4 11 3 2 2 2" xfId="10953"/>
    <cellStyle name="Normal 4 11 3 2 3" xfId="6053"/>
    <cellStyle name="Normal 4 11 3 2 3 2" xfId="13401"/>
    <cellStyle name="Normal 4 11 3 2 4" xfId="8505"/>
    <cellStyle name="Normal 4 11 3 3" xfId="1769"/>
    <cellStyle name="Normal 4 11 3 3 2" xfId="4217"/>
    <cellStyle name="Normal 4 11 3 3 2 2" xfId="11565"/>
    <cellStyle name="Normal 4 11 3 3 3" xfId="6665"/>
    <cellStyle name="Normal 4 11 3 3 3 2" xfId="14013"/>
    <cellStyle name="Normal 4 11 3 3 4" xfId="9117"/>
    <cellStyle name="Normal 4 11 3 4" xfId="2381"/>
    <cellStyle name="Normal 4 11 3 4 2" xfId="4829"/>
    <cellStyle name="Normal 4 11 3 4 2 2" xfId="12177"/>
    <cellStyle name="Normal 4 11 3 4 3" xfId="7277"/>
    <cellStyle name="Normal 4 11 3 4 3 2" xfId="14625"/>
    <cellStyle name="Normal 4 11 3 4 4" xfId="9729"/>
    <cellStyle name="Normal 4 11 3 5" xfId="2993"/>
    <cellStyle name="Normal 4 11 3 5 2" xfId="10341"/>
    <cellStyle name="Normal 4 11 3 6" xfId="5441"/>
    <cellStyle name="Normal 4 11 3 6 2" xfId="12789"/>
    <cellStyle name="Normal 4 11 3 7" xfId="7893"/>
    <cellStyle name="Normal 4 11 4" xfId="698"/>
    <cellStyle name="Normal 4 11 4 2" xfId="1310"/>
    <cellStyle name="Normal 4 11 4 2 2" xfId="3758"/>
    <cellStyle name="Normal 4 11 4 2 2 2" xfId="11106"/>
    <cellStyle name="Normal 4 11 4 2 3" xfId="6206"/>
    <cellStyle name="Normal 4 11 4 2 3 2" xfId="13554"/>
    <cellStyle name="Normal 4 11 4 2 4" xfId="8658"/>
    <cellStyle name="Normal 4 11 4 3" xfId="1922"/>
    <cellStyle name="Normal 4 11 4 3 2" xfId="4370"/>
    <cellStyle name="Normal 4 11 4 3 2 2" xfId="11718"/>
    <cellStyle name="Normal 4 11 4 3 3" xfId="6818"/>
    <cellStyle name="Normal 4 11 4 3 3 2" xfId="14166"/>
    <cellStyle name="Normal 4 11 4 3 4" xfId="9270"/>
    <cellStyle name="Normal 4 11 4 4" xfId="2534"/>
    <cellStyle name="Normal 4 11 4 4 2" xfId="4982"/>
    <cellStyle name="Normal 4 11 4 4 2 2" xfId="12330"/>
    <cellStyle name="Normal 4 11 4 4 3" xfId="7430"/>
    <cellStyle name="Normal 4 11 4 4 3 2" xfId="14778"/>
    <cellStyle name="Normal 4 11 4 4 4" xfId="9882"/>
    <cellStyle name="Normal 4 11 4 5" xfId="3146"/>
    <cellStyle name="Normal 4 11 4 5 2" xfId="10494"/>
    <cellStyle name="Normal 4 11 4 6" xfId="5594"/>
    <cellStyle name="Normal 4 11 4 6 2" xfId="12942"/>
    <cellStyle name="Normal 4 11 4 7" xfId="8046"/>
    <cellStyle name="Normal 4 11 5" xfId="851"/>
    <cellStyle name="Normal 4 11 5 2" xfId="3299"/>
    <cellStyle name="Normal 4 11 5 2 2" xfId="10647"/>
    <cellStyle name="Normal 4 11 5 3" xfId="5747"/>
    <cellStyle name="Normal 4 11 5 3 2" xfId="13095"/>
    <cellStyle name="Normal 4 11 5 4" xfId="8199"/>
    <cellStyle name="Normal 4 11 6" xfId="1463"/>
    <cellStyle name="Normal 4 11 6 2" xfId="3911"/>
    <cellStyle name="Normal 4 11 6 2 2" xfId="11259"/>
    <cellStyle name="Normal 4 11 6 3" xfId="6359"/>
    <cellStyle name="Normal 4 11 6 3 2" xfId="13707"/>
    <cellStyle name="Normal 4 11 6 4" xfId="8811"/>
    <cellStyle name="Normal 4 11 7" xfId="2075"/>
    <cellStyle name="Normal 4 11 7 2" xfId="4523"/>
    <cellStyle name="Normal 4 11 7 2 2" xfId="11871"/>
    <cellStyle name="Normal 4 11 7 3" xfId="6971"/>
    <cellStyle name="Normal 4 11 7 3 2" xfId="14319"/>
    <cellStyle name="Normal 4 11 7 4" xfId="9423"/>
    <cellStyle name="Normal 4 11 8" xfId="2687"/>
    <cellStyle name="Normal 4 11 8 2" xfId="10035"/>
    <cellStyle name="Normal 4 11 9" xfId="5135"/>
    <cellStyle name="Normal 4 11 9 2" xfId="12483"/>
    <cellStyle name="Normal 4 12" xfId="290"/>
    <cellStyle name="Normal 4 12 2" xfId="902"/>
    <cellStyle name="Normal 4 12 2 2" xfId="3350"/>
    <cellStyle name="Normal 4 12 2 2 2" xfId="10698"/>
    <cellStyle name="Normal 4 12 2 3" xfId="5798"/>
    <cellStyle name="Normal 4 12 2 3 2" xfId="13146"/>
    <cellStyle name="Normal 4 12 2 4" xfId="8250"/>
    <cellStyle name="Normal 4 12 3" xfId="1514"/>
    <cellStyle name="Normal 4 12 3 2" xfId="3962"/>
    <cellStyle name="Normal 4 12 3 2 2" xfId="11310"/>
    <cellStyle name="Normal 4 12 3 3" xfId="6410"/>
    <cellStyle name="Normal 4 12 3 3 2" xfId="13758"/>
    <cellStyle name="Normal 4 12 3 4" xfId="8862"/>
    <cellStyle name="Normal 4 12 4" xfId="2126"/>
    <cellStyle name="Normal 4 12 4 2" xfId="4574"/>
    <cellStyle name="Normal 4 12 4 2 2" xfId="11922"/>
    <cellStyle name="Normal 4 12 4 3" xfId="7022"/>
    <cellStyle name="Normal 4 12 4 3 2" xfId="14370"/>
    <cellStyle name="Normal 4 12 4 4" xfId="9474"/>
    <cellStyle name="Normal 4 12 5" xfId="2738"/>
    <cellStyle name="Normal 4 12 5 2" xfId="10086"/>
    <cellStyle name="Normal 4 12 6" xfId="5186"/>
    <cellStyle name="Normal 4 12 6 2" xfId="12534"/>
    <cellStyle name="Normal 4 12 7" xfId="7638"/>
    <cellStyle name="Normal 4 13" xfId="443"/>
    <cellStyle name="Normal 4 13 2" xfId="1055"/>
    <cellStyle name="Normal 4 13 2 2" xfId="3503"/>
    <cellStyle name="Normal 4 13 2 2 2" xfId="10851"/>
    <cellStyle name="Normal 4 13 2 3" xfId="5951"/>
    <cellStyle name="Normal 4 13 2 3 2" xfId="13299"/>
    <cellStyle name="Normal 4 13 2 4" xfId="8403"/>
    <cellStyle name="Normal 4 13 3" xfId="1667"/>
    <cellStyle name="Normal 4 13 3 2" xfId="4115"/>
    <cellStyle name="Normal 4 13 3 2 2" xfId="11463"/>
    <cellStyle name="Normal 4 13 3 3" xfId="6563"/>
    <cellStyle name="Normal 4 13 3 3 2" xfId="13911"/>
    <cellStyle name="Normal 4 13 3 4" xfId="9015"/>
    <cellStyle name="Normal 4 13 4" xfId="2279"/>
    <cellStyle name="Normal 4 13 4 2" xfId="4727"/>
    <cellStyle name="Normal 4 13 4 2 2" xfId="12075"/>
    <cellStyle name="Normal 4 13 4 3" xfId="7175"/>
    <cellStyle name="Normal 4 13 4 3 2" xfId="14523"/>
    <cellStyle name="Normal 4 13 4 4" xfId="9627"/>
    <cellStyle name="Normal 4 13 5" xfId="2891"/>
    <cellStyle name="Normal 4 13 5 2" xfId="10239"/>
    <cellStyle name="Normal 4 13 6" xfId="5339"/>
    <cellStyle name="Normal 4 13 6 2" xfId="12687"/>
    <cellStyle name="Normal 4 13 7" xfId="7791"/>
    <cellStyle name="Normal 4 14" xfId="596"/>
    <cellStyle name="Normal 4 14 2" xfId="1208"/>
    <cellStyle name="Normal 4 14 2 2" xfId="3656"/>
    <cellStyle name="Normal 4 14 2 2 2" xfId="11004"/>
    <cellStyle name="Normal 4 14 2 3" xfId="6104"/>
    <cellStyle name="Normal 4 14 2 3 2" xfId="13452"/>
    <cellStyle name="Normal 4 14 2 4" xfId="8556"/>
    <cellStyle name="Normal 4 14 3" xfId="1820"/>
    <cellStyle name="Normal 4 14 3 2" xfId="4268"/>
    <cellStyle name="Normal 4 14 3 2 2" xfId="11616"/>
    <cellStyle name="Normal 4 14 3 3" xfId="6716"/>
    <cellStyle name="Normal 4 14 3 3 2" xfId="14064"/>
    <cellStyle name="Normal 4 14 3 4" xfId="9168"/>
    <cellStyle name="Normal 4 14 4" xfId="2432"/>
    <cellStyle name="Normal 4 14 4 2" xfId="4880"/>
    <cellStyle name="Normal 4 14 4 2 2" xfId="12228"/>
    <cellStyle name="Normal 4 14 4 3" xfId="7328"/>
    <cellStyle name="Normal 4 14 4 3 2" xfId="14676"/>
    <cellStyle name="Normal 4 14 4 4" xfId="9780"/>
    <cellStyle name="Normal 4 14 5" xfId="3044"/>
    <cellStyle name="Normal 4 14 5 2" xfId="10392"/>
    <cellStyle name="Normal 4 14 6" xfId="5492"/>
    <cellStyle name="Normal 4 14 6 2" xfId="12840"/>
    <cellStyle name="Normal 4 14 7" xfId="7944"/>
    <cellStyle name="Normal 4 15" xfId="749"/>
    <cellStyle name="Normal 4 15 2" xfId="3197"/>
    <cellStyle name="Normal 4 15 2 2" xfId="10545"/>
    <cellStyle name="Normal 4 15 3" xfId="5645"/>
    <cellStyle name="Normal 4 15 3 2" xfId="12993"/>
    <cellStyle name="Normal 4 15 4" xfId="8097"/>
    <cellStyle name="Normal 4 16" xfId="1361"/>
    <cellStyle name="Normal 4 16 2" xfId="3809"/>
    <cellStyle name="Normal 4 16 2 2" xfId="11157"/>
    <cellStyle name="Normal 4 16 3" xfId="6257"/>
    <cellStyle name="Normal 4 16 3 2" xfId="13605"/>
    <cellStyle name="Normal 4 16 4" xfId="8709"/>
    <cellStyle name="Normal 4 17" xfId="1973"/>
    <cellStyle name="Normal 4 17 2" xfId="4421"/>
    <cellStyle name="Normal 4 17 2 2" xfId="11769"/>
    <cellStyle name="Normal 4 17 3" xfId="6869"/>
    <cellStyle name="Normal 4 17 3 2" xfId="14217"/>
    <cellStyle name="Normal 4 17 4" xfId="9321"/>
    <cellStyle name="Normal 4 18" xfId="2585"/>
    <cellStyle name="Normal 4 18 2" xfId="9933"/>
    <cellStyle name="Normal 4 19" xfId="5033"/>
    <cellStyle name="Normal 4 19 2" xfId="12381"/>
    <cellStyle name="Normal 4 2" xfId="137"/>
    <cellStyle name="Normal 4 2 10" xfId="444"/>
    <cellStyle name="Normal 4 2 10 2" xfId="1056"/>
    <cellStyle name="Normal 4 2 10 2 2" xfId="3504"/>
    <cellStyle name="Normal 4 2 10 2 2 2" xfId="10852"/>
    <cellStyle name="Normal 4 2 10 2 3" xfId="5952"/>
    <cellStyle name="Normal 4 2 10 2 3 2" xfId="13300"/>
    <cellStyle name="Normal 4 2 10 2 4" xfId="8404"/>
    <cellStyle name="Normal 4 2 10 3" xfId="1668"/>
    <cellStyle name="Normal 4 2 10 3 2" xfId="4116"/>
    <cellStyle name="Normal 4 2 10 3 2 2" xfId="11464"/>
    <cellStyle name="Normal 4 2 10 3 3" xfId="6564"/>
    <cellStyle name="Normal 4 2 10 3 3 2" xfId="13912"/>
    <cellStyle name="Normal 4 2 10 3 4" xfId="9016"/>
    <cellStyle name="Normal 4 2 10 4" xfId="2280"/>
    <cellStyle name="Normal 4 2 10 4 2" xfId="4728"/>
    <cellStyle name="Normal 4 2 10 4 2 2" xfId="12076"/>
    <cellStyle name="Normal 4 2 10 4 3" xfId="7176"/>
    <cellStyle name="Normal 4 2 10 4 3 2" xfId="14524"/>
    <cellStyle name="Normal 4 2 10 4 4" xfId="9628"/>
    <cellStyle name="Normal 4 2 10 5" xfId="2892"/>
    <cellStyle name="Normal 4 2 10 5 2" xfId="10240"/>
    <cellStyle name="Normal 4 2 10 6" xfId="5340"/>
    <cellStyle name="Normal 4 2 10 6 2" xfId="12688"/>
    <cellStyle name="Normal 4 2 10 7" xfId="7792"/>
    <cellStyle name="Normal 4 2 11" xfId="597"/>
    <cellStyle name="Normal 4 2 11 2" xfId="1209"/>
    <cellStyle name="Normal 4 2 11 2 2" xfId="3657"/>
    <cellStyle name="Normal 4 2 11 2 2 2" xfId="11005"/>
    <cellStyle name="Normal 4 2 11 2 3" xfId="6105"/>
    <cellStyle name="Normal 4 2 11 2 3 2" xfId="13453"/>
    <cellStyle name="Normal 4 2 11 2 4" xfId="8557"/>
    <cellStyle name="Normal 4 2 11 3" xfId="1821"/>
    <cellStyle name="Normal 4 2 11 3 2" xfId="4269"/>
    <cellStyle name="Normal 4 2 11 3 2 2" xfId="11617"/>
    <cellStyle name="Normal 4 2 11 3 3" xfId="6717"/>
    <cellStyle name="Normal 4 2 11 3 3 2" xfId="14065"/>
    <cellStyle name="Normal 4 2 11 3 4" xfId="9169"/>
    <cellStyle name="Normal 4 2 11 4" xfId="2433"/>
    <cellStyle name="Normal 4 2 11 4 2" xfId="4881"/>
    <cellStyle name="Normal 4 2 11 4 2 2" xfId="12229"/>
    <cellStyle name="Normal 4 2 11 4 3" xfId="7329"/>
    <cellStyle name="Normal 4 2 11 4 3 2" xfId="14677"/>
    <cellStyle name="Normal 4 2 11 4 4" xfId="9781"/>
    <cellStyle name="Normal 4 2 11 5" xfId="3045"/>
    <cellStyle name="Normal 4 2 11 5 2" xfId="10393"/>
    <cellStyle name="Normal 4 2 11 6" xfId="5493"/>
    <cellStyle name="Normal 4 2 11 6 2" xfId="12841"/>
    <cellStyle name="Normal 4 2 11 7" xfId="7945"/>
    <cellStyle name="Normal 4 2 12" xfId="750"/>
    <cellStyle name="Normal 4 2 12 2" xfId="3198"/>
    <cellStyle name="Normal 4 2 12 2 2" xfId="10546"/>
    <cellStyle name="Normal 4 2 12 3" xfId="5646"/>
    <cellStyle name="Normal 4 2 12 3 2" xfId="12994"/>
    <cellStyle name="Normal 4 2 12 4" xfId="8098"/>
    <cellStyle name="Normal 4 2 13" xfId="1362"/>
    <cellStyle name="Normal 4 2 13 2" xfId="3810"/>
    <cellStyle name="Normal 4 2 13 2 2" xfId="11158"/>
    <cellStyle name="Normal 4 2 13 3" xfId="6258"/>
    <cellStyle name="Normal 4 2 13 3 2" xfId="13606"/>
    <cellStyle name="Normal 4 2 13 4" xfId="8710"/>
    <cellStyle name="Normal 4 2 14" xfId="1974"/>
    <cellStyle name="Normal 4 2 14 2" xfId="4422"/>
    <cellStyle name="Normal 4 2 14 2 2" xfId="11770"/>
    <cellStyle name="Normal 4 2 14 3" xfId="6870"/>
    <cellStyle name="Normal 4 2 14 3 2" xfId="14218"/>
    <cellStyle name="Normal 4 2 14 4" xfId="9322"/>
    <cellStyle name="Normal 4 2 15" xfId="2586"/>
    <cellStyle name="Normal 4 2 15 2" xfId="9934"/>
    <cellStyle name="Normal 4 2 16" xfId="5034"/>
    <cellStyle name="Normal 4 2 16 2" xfId="12382"/>
    <cellStyle name="Normal 4 2 17" xfId="7486"/>
    <cellStyle name="Normal 4 2 2" xfId="142"/>
    <cellStyle name="Normal 4 2 2 10" xfId="754"/>
    <cellStyle name="Normal 4 2 2 10 2" xfId="3202"/>
    <cellStyle name="Normal 4 2 2 10 2 2" xfId="10550"/>
    <cellStyle name="Normal 4 2 2 10 3" xfId="5650"/>
    <cellStyle name="Normal 4 2 2 10 3 2" xfId="12998"/>
    <cellStyle name="Normal 4 2 2 10 4" xfId="8102"/>
    <cellStyle name="Normal 4 2 2 11" xfId="1366"/>
    <cellStyle name="Normal 4 2 2 11 2" xfId="3814"/>
    <cellStyle name="Normal 4 2 2 11 2 2" xfId="11162"/>
    <cellStyle name="Normal 4 2 2 11 3" xfId="6262"/>
    <cellStyle name="Normal 4 2 2 11 3 2" xfId="13610"/>
    <cellStyle name="Normal 4 2 2 11 4" xfId="8714"/>
    <cellStyle name="Normal 4 2 2 12" xfId="1978"/>
    <cellStyle name="Normal 4 2 2 12 2" xfId="4426"/>
    <cellStyle name="Normal 4 2 2 12 2 2" xfId="11774"/>
    <cellStyle name="Normal 4 2 2 12 3" xfId="6874"/>
    <cellStyle name="Normal 4 2 2 12 3 2" xfId="14222"/>
    <cellStyle name="Normal 4 2 2 12 4" xfId="9326"/>
    <cellStyle name="Normal 4 2 2 13" xfId="2590"/>
    <cellStyle name="Normal 4 2 2 13 2" xfId="9938"/>
    <cellStyle name="Normal 4 2 2 14" xfId="5038"/>
    <cellStyle name="Normal 4 2 2 14 2" xfId="12386"/>
    <cellStyle name="Normal 4 2 2 15" xfId="7490"/>
    <cellStyle name="Normal 4 2 2 2" xfId="154"/>
    <cellStyle name="Normal 4 2 2 2 10" xfId="2602"/>
    <cellStyle name="Normal 4 2 2 2 10 2" xfId="9950"/>
    <cellStyle name="Normal 4 2 2 2 11" xfId="5050"/>
    <cellStyle name="Normal 4 2 2 2 11 2" xfId="12398"/>
    <cellStyle name="Normal 4 2 2 2 12" xfId="7502"/>
    <cellStyle name="Normal 4 2 2 2 2" xfId="205"/>
    <cellStyle name="Normal 4 2 2 2 2 10" xfId="7553"/>
    <cellStyle name="Normal 4 2 2 2 2 2" xfId="358"/>
    <cellStyle name="Normal 4 2 2 2 2 2 2" xfId="970"/>
    <cellStyle name="Normal 4 2 2 2 2 2 2 2" xfId="3418"/>
    <cellStyle name="Normal 4 2 2 2 2 2 2 2 2" xfId="10766"/>
    <cellStyle name="Normal 4 2 2 2 2 2 2 3" xfId="5866"/>
    <cellStyle name="Normal 4 2 2 2 2 2 2 3 2" xfId="13214"/>
    <cellStyle name="Normal 4 2 2 2 2 2 2 4" xfId="8318"/>
    <cellStyle name="Normal 4 2 2 2 2 2 3" xfId="1582"/>
    <cellStyle name="Normal 4 2 2 2 2 2 3 2" xfId="4030"/>
    <cellStyle name="Normal 4 2 2 2 2 2 3 2 2" xfId="11378"/>
    <cellStyle name="Normal 4 2 2 2 2 2 3 3" xfId="6478"/>
    <cellStyle name="Normal 4 2 2 2 2 2 3 3 2" xfId="13826"/>
    <cellStyle name="Normal 4 2 2 2 2 2 3 4" xfId="8930"/>
    <cellStyle name="Normal 4 2 2 2 2 2 4" xfId="2194"/>
    <cellStyle name="Normal 4 2 2 2 2 2 4 2" xfId="4642"/>
    <cellStyle name="Normal 4 2 2 2 2 2 4 2 2" xfId="11990"/>
    <cellStyle name="Normal 4 2 2 2 2 2 4 3" xfId="7090"/>
    <cellStyle name="Normal 4 2 2 2 2 2 4 3 2" xfId="14438"/>
    <cellStyle name="Normal 4 2 2 2 2 2 4 4" xfId="9542"/>
    <cellStyle name="Normal 4 2 2 2 2 2 5" xfId="2806"/>
    <cellStyle name="Normal 4 2 2 2 2 2 5 2" xfId="10154"/>
    <cellStyle name="Normal 4 2 2 2 2 2 6" xfId="5254"/>
    <cellStyle name="Normal 4 2 2 2 2 2 6 2" xfId="12602"/>
    <cellStyle name="Normal 4 2 2 2 2 2 7" xfId="7706"/>
    <cellStyle name="Normal 4 2 2 2 2 3" xfId="511"/>
    <cellStyle name="Normal 4 2 2 2 2 3 2" xfId="1123"/>
    <cellStyle name="Normal 4 2 2 2 2 3 2 2" xfId="3571"/>
    <cellStyle name="Normal 4 2 2 2 2 3 2 2 2" xfId="10919"/>
    <cellStyle name="Normal 4 2 2 2 2 3 2 3" xfId="6019"/>
    <cellStyle name="Normal 4 2 2 2 2 3 2 3 2" xfId="13367"/>
    <cellStyle name="Normal 4 2 2 2 2 3 2 4" xfId="8471"/>
    <cellStyle name="Normal 4 2 2 2 2 3 3" xfId="1735"/>
    <cellStyle name="Normal 4 2 2 2 2 3 3 2" xfId="4183"/>
    <cellStyle name="Normal 4 2 2 2 2 3 3 2 2" xfId="11531"/>
    <cellStyle name="Normal 4 2 2 2 2 3 3 3" xfId="6631"/>
    <cellStyle name="Normal 4 2 2 2 2 3 3 3 2" xfId="13979"/>
    <cellStyle name="Normal 4 2 2 2 2 3 3 4" xfId="9083"/>
    <cellStyle name="Normal 4 2 2 2 2 3 4" xfId="2347"/>
    <cellStyle name="Normal 4 2 2 2 2 3 4 2" xfId="4795"/>
    <cellStyle name="Normal 4 2 2 2 2 3 4 2 2" xfId="12143"/>
    <cellStyle name="Normal 4 2 2 2 2 3 4 3" xfId="7243"/>
    <cellStyle name="Normal 4 2 2 2 2 3 4 3 2" xfId="14591"/>
    <cellStyle name="Normal 4 2 2 2 2 3 4 4" xfId="9695"/>
    <cellStyle name="Normal 4 2 2 2 2 3 5" xfId="2959"/>
    <cellStyle name="Normal 4 2 2 2 2 3 5 2" xfId="10307"/>
    <cellStyle name="Normal 4 2 2 2 2 3 6" xfId="5407"/>
    <cellStyle name="Normal 4 2 2 2 2 3 6 2" xfId="12755"/>
    <cellStyle name="Normal 4 2 2 2 2 3 7" xfId="7859"/>
    <cellStyle name="Normal 4 2 2 2 2 4" xfId="664"/>
    <cellStyle name="Normal 4 2 2 2 2 4 2" xfId="1276"/>
    <cellStyle name="Normal 4 2 2 2 2 4 2 2" xfId="3724"/>
    <cellStyle name="Normal 4 2 2 2 2 4 2 2 2" xfId="11072"/>
    <cellStyle name="Normal 4 2 2 2 2 4 2 3" xfId="6172"/>
    <cellStyle name="Normal 4 2 2 2 2 4 2 3 2" xfId="13520"/>
    <cellStyle name="Normal 4 2 2 2 2 4 2 4" xfId="8624"/>
    <cellStyle name="Normal 4 2 2 2 2 4 3" xfId="1888"/>
    <cellStyle name="Normal 4 2 2 2 2 4 3 2" xfId="4336"/>
    <cellStyle name="Normal 4 2 2 2 2 4 3 2 2" xfId="11684"/>
    <cellStyle name="Normal 4 2 2 2 2 4 3 3" xfId="6784"/>
    <cellStyle name="Normal 4 2 2 2 2 4 3 3 2" xfId="14132"/>
    <cellStyle name="Normal 4 2 2 2 2 4 3 4" xfId="9236"/>
    <cellStyle name="Normal 4 2 2 2 2 4 4" xfId="2500"/>
    <cellStyle name="Normal 4 2 2 2 2 4 4 2" xfId="4948"/>
    <cellStyle name="Normal 4 2 2 2 2 4 4 2 2" xfId="12296"/>
    <cellStyle name="Normal 4 2 2 2 2 4 4 3" xfId="7396"/>
    <cellStyle name="Normal 4 2 2 2 2 4 4 3 2" xfId="14744"/>
    <cellStyle name="Normal 4 2 2 2 2 4 4 4" xfId="9848"/>
    <cellStyle name="Normal 4 2 2 2 2 4 5" xfId="3112"/>
    <cellStyle name="Normal 4 2 2 2 2 4 5 2" xfId="10460"/>
    <cellStyle name="Normal 4 2 2 2 2 4 6" xfId="5560"/>
    <cellStyle name="Normal 4 2 2 2 2 4 6 2" xfId="12908"/>
    <cellStyle name="Normal 4 2 2 2 2 4 7" xfId="8012"/>
    <cellStyle name="Normal 4 2 2 2 2 5" xfId="817"/>
    <cellStyle name="Normal 4 2 2 2 2 5 2" xfId="3265"/>
    <cellStyle name="Normal 4 2 2 2 2 5 2 2" xfId="10613"/>
    <cellStyle name="Normal 4 2 2 2 2 5 3" xfId="5713"/>
    <cellStyle name="Normal 4 2 2 2 2 5 3 2" xfId="13061"/>
    <cellStyle name="Normal 4 2 2 2 2 5 4" xfId="8165"/>
    <cellStyle name="Normal 4 2 2 2 2 6" xfId="1429"/>
    <cellStyle name="Normal 4 2 2 2 2 6 2" xfId="3877"/>
    <cellStyle name="Normal 4 2 2 2 2 6 2 2" xfId="11225"/>
    <cellStyle name="Normal 4 2 2 2 2 6 3" xfId="6325"/>
    <cellStyle name="Normal 4 2 2 2 2 6 3 2" xfId="13673"/>
    <cellStyle name="Normal 4 2 2 2 2 6 4" xfId="8777"/>
    <cellStyle name="Normal 4 2 2 2 2 7" xfId="2041"/>
    <cellStyle name="Normal 4 2 2 2 2 7 2" xfId="4489"/>
    <cellStyle name="Normal 4 2 2 2 2 7 2 2" xfId="11837"/>
    <cellStyle name="Normal 4 2 2 2 2 7 3" xfId="6937"/>
    <cellStyle name="Normal 4 2 2 2 2 7 3 2" xfId="14285"/>
    <cellStyle name="Normal 4 2 2 2 2 7 4" xfId="9389"/>
    <cellStyle name="Normal 4 2 2 2 2 8" xfId="2653"/>
    <cellStyle name="Normal 4 2 2 2 2 8 2" xfId="10001"/>
    <cellStyle name="Normal 4 2 2 2 2 9" xfId="5101"/>
    <cellStyle name="Normal 4 2 2 2 2 9 2" xfId="12449"/>
    <cellStyle name="Normal 4 2 2 2 3" xfId="256"/>
    <cellStyle name="Normal 4 2 2 2 3 10" xfId="7604"/>
    <cellStyle name="Normal 4 2 2 2 3 2" xfId="409"/>
    <cellStyle name="Normal 4 2 2 2 3 2 2" xfId="1021"/>
    <cellStyle name="Normal 4 2 2 2 3 2 2 2" xfId="3469"/>
    <cellStyle name="Normal 4 2 2 2 3 2 2 2 2" xfId="10817"/>
    <cellStyle name="Normal 4 2 2 2 3 2 2 3" xfId="5917"/>
    <cellStyle name="Normal 4 2 2 2 3 2 2 3 2" xfId="13265"/>
    <cellStyle name="Normal 4 2 2 2 3 2 2 4" xfId="8369"/>
    <cellStyle name="Normal 4 2 2 2 3 2 3" xfId="1633"/>
    <cellStyle name="Normal 4 2 2 2 3 2 3 2" xfId="4081"/>
    <cellStyle name="Normal 4 2 2 2 3 2 3 2 2" xfId="11429"/>
    <cellStyle name="Normal 4 2 2 2 3 2 3 3" xfId="6529"/>
    <cellStyle name="Normal 4 2 2 2 3 2 3 3 2" xfId="13877"/>
    <cellStyle name="Normal 4 2 2 2 3 2 3 4" xfId="8981"/>
    <cellStyle name="Normal 4 2 2 2 3 2 4" xfId="2245"/>
    <cellStyle name="Normal 4 2 2 2 3 2 4 2" xfId="4693"/>
    <cellStyle name="Normal 4 2 2 2 3 2 4 2 2" xfId="12041"/>
    <cellStyle name="Normal 4 2 2 2 3 2 4 3" xfId="7141"/>
    <cellStyle name="Normal 4 2 2 2 3 2 4 3 2" xfId="14489"/>
    <cellStyle name="Normal 4 2 2 2 3 2 4 4" xfId="9593"/>
    <cellStyle name="Normal 4 2 2 2 3 2 5" xfId="2857"/>
    <cellStyle name="Normal 4 2 2 2 3 2 5 2" xfId="10205"/>
    <cellStyle name="Normal 4 2 2 2 3 2 6" xfId="5305"/>
    <cellStyle name="Normal 4 2 2 2 3 2 6 2" xfId="12653"/>
    <cellStyle name="Normal 4 2 2 2 3 2 7" xfId="7757"/>
    <cellStyle name="Normal 4 2 2 2 3 3" xfId="562"/>
    <cellStyle name="Normal 4 2 2 2 3 3 2" xfId="1174"/>
    <cellStyle name="Normal 4 2 2 2 3 3 2 2" xfId="3622"/>
    <cellStyle name="Normal 4 2 2 2 3 3 2 2 2" xfId="10970"/>
    <cellStyle name="Normal 4 2 2 2 3 3 2 3" xfId="6070"/>
    <cellStyle name="Normal 4 2 2 2 3 3 2 3 2" xfId="13418"/>
    <cellStyle name="Normal 4 2 2 2 3 3 2 4" xfId="8522"/>
    <cellStyle name="Normal 4 2 2 2 3 3 3" xfId="1786"/>
    <cellStyle name="Normal 4 2 2 2 3 3 3 2" xfId="4234"/>
    <cellStyle name="Normal 4 2 2 2 3 3 3 2 2" xfId="11582"/>
    <cellStyle name="Normal 4 2 2 2 3 3 3 3" xfId="6682"/>
    <cellStyle name="Normal 4 2 2 2 3 3 3 3 2" xfId="14030"/>
    <cellStyle name="Normal 4 2 2 2 3 3 3 4" xfId="9134"/>
    <cellStyle name="Normal 4 2 2 2 3 3 4" xfId="2398"/>
    <cellStyle name="Normal 4 2 2 2 3 3 4 2" xfId="4846"/>
    <cellStyle name="Normal 4 2 2 2 3 3 4 2 2" xfId="12194"/>
    <cellStyle name="Normal 4 2 2 2 3 3 4 3" xfId="7294"/>
    <cellStyle name="Normal 4 2 2 2 3 3 4 3 2" xfId="14642"/>
    <cellStyle name="Normal 4 2 2 2 3 3 4 4" xfId="9746"/>
    <cellStyle name="Normal 4 2 2 2 3 3 5" xfId="3010"/>
    <cellStyle name="Normal 4 2 2 2 3 3 5 2" xfId="10358"/>
    <cellStyle name="Normal 4 2 2 2 3 3 6" xfId="5458"/>
    <cellStyle name="Normal 4 2 2 2 3 3 6 2" xfId="12806"/>
    <cellStyle name="Normal 4 2 2 2 3 3 7" xfId="7910"/>
    <cellStyle name="Normal 4 2 2 2 3 4" xfId="715"/>
    <cellStyle name="Normal 4 2 2 2 3 4 2" xfId="1327"/>
    <cellStyle name="Normal 4 2 2 2 3 4 2 2" xfId="3775"/>
    <cellStyle name="Normal 4 2 2 2 3 4 2 2 2" xfId="11123"/>
    <cellStyle name="Normal 4 2 2 2 3 4 2 3" xfId="6223"/>
    <cellStyle name="Normal 4 2 2 2 3 4 2 3 2" xfId="13571"/>
    <cellStyle name="Normal 4 2 2 2 3 4 2 4" xfId="8675"/>
    <cellStyle name="Normal 4 2 2 2 3 4 3" xfId="1939"/>
    <cellStyle name="Normal 4 2 2 2 3 4 3 2" xfId="4387"/>
    <cellStyle name="Normal 4 2 2 2 3 4 3 2 2" xfId="11735"/>
    <cellStyle name="Normal 4 2 2 2 3 4 3 3" xfId="6835"/>
    <cellStyle name="Normal 4 2 2 2 3 4 3 3 2" xfId="14183"/>
    <cellStyle name="Normal 4 2 2 2 3 4 3 4" xfId="9287"/>
    <cellStyle name="Normal 4 2 2 2 3 4 4" xfId="2551"/>
    <cellStyle name="Normal 4 2 2 2 3 4 4 2" xfId="4999"/>
    <cellStyle name="Normal 4 2 2 2 3 4 4 2 2" xfId="12347"/>
    <cellStyle name="Normal 4 2 2 2 3 4 4 3" xfId="7447"/>
    <cellStyle name="Normal 4 2 2 2 3 4 4 3 2" xfId="14795"/>
    <cellStyle name="Normal 4 2 2 2 3 4 4 4" xfId="9899"/>
    <cellStyle name="Normal 4 2 2 2 3 4 5" xfId="3163"/>
    <cellStyle name="Normal 4 2 2 2 3 4 5 2" xfId="10511"/>
    <cellStyle name="Normal 4 2 2 2 3 4 6" xfId="5611"/>
    <cellStyle name="Normal 4 2 2 2 3 4 6 2" xfId="12959"/>
    <cellStyle name="Normal 4 2 2 2 3 4 7" xfId="8063"/>
    <cellStyle name="Normal 4 2 2 2 3 5" xfId="868"/>
    <cellStyle name="Normal 4 2 2 2 3 5 2" xfId="3316"/>
    <cellStyle name="Normal 4 2 2 2 3 5 2 2" xfId="10664"/>
    <cellStyle name="Normal 4 2 2 2 3 5 3" xfId="5764"/>
    <cellStyle name="Normal 4 2 2 2 3 5 3 2" xfId="13112"/>
    <cellStyle name="Normal 4 2 2 2 3 5 4" xfId="8216"/>
    <cellStyle name="Normal 4 2 2 2 3 6" xfId="1480"/>
    <cellStyle name="Normal 4 2 2 2 3 6 2" xfId="3928"/>
    <cellStyle name="Normal 4 2 2 2 3 6 2 2" xfId="11276"/>
    <cellStyle name="Normal 4 2 2 2 3 6 3" xfId="6376"/>
    <cellStyle name="Normal 4 2 2 2 3 6 3 2" xfId="13724"/>
    <cellStyle name="Normal 4 2 2 2 3 6 4" xfId="8828"/>
    <cellStyle name="Normal 4 2 2 2 3 7" xfId="2092"/>
    <cellStyle name="Normal 4 2 2 2 3 7 2" xfId="4540"/>
    <cellStyle name="Normal 4 2 2 2 3 7 2 2" xfId="11888"/>
    <cellStyle name="Normal 4 2 2 2 3 7 3" xfId="6988"/>
    <cellStyle name="Normal 4 2 2 2 3 7 3 2" xfId="14336"/>
    <cellStyle name="Normal 4 2 2 2 3 7 4" xfId="9440"/>
    <cellStyle name="Normal 4 2 2 2 3 8" xfId="2704"/>
    <cellStyle name="Normal 4 2 2 2 3 8 2" xfId="10052"/>
    <cellStyle name="Normal 4 2 2 2 3 9" xfId="5152"/>
    <cellStyle name="Normal 4 2 2 2 3 9 2" xfId="12500"/>
    <cellStyle name="Normal 4 2 2 2 4" xfId="307"/>
    <cellStyle name="Normal 4 2 2 2 4 2" xfId="919"/>
    <cellStyle name="Normal 4 2 2 2 4 2 2" xfId="3367"/>
    <cellStyle name="Normal 4 2 2 2 4 2 2 2" xfId="10715"/>
    <cellStyle name="Normal 4 2 2 2 4 2 3" xfId="5815"/>
    <cellStyle name="Normal 4 2 2 2 4 2 3 2" xfId="13163"/>
    <cellStyle name="Normal 4 2 2 2 4 2 4" xfId="8267"/>
    <cellStyle name="Normal 4 2 2 2 4 3" xfId="1531"/>
    <cellStyle name="Normal 4 2 2 2 4 3 2" xfId="3979"/>
    <cellStyle name="Normal 4 2 2 2 4 3 2 2" xfId="11327"/>
    <cellStyle name="Normal 4 2 2 2 4 3 3" xfId="6427"/>
    <cellStyle name="Normal 4 2 2 2 4 3 3 2" xfId="13775"/>
    <cellStyle name="Normal 4 2 2 2 4 3 4" xfId="8879"/>
    <cellStyle name="Normal 4 2 2 2 4 4" xfId="2143"/>
    <cellStyle name="Normal 4 2 2 2 4 4 2" xfId="4591"/>
    <cellStyle name="Normal 4 2 2 2 4 4 2 2" xfId="11939"/>
    <cellStyle name="Normal 4 2 2 2 4 4 3" xfId="7039"/>
    <cellStyle name="Normal 4 2 2 2 4 4 3 2" xfId="14387"/>
    <cellStyle name="Normal 4 2 2 2 4 4 4" xfId="9491"/>
    <cellStyle name="Normal 4 2 2 2 4 5" xfId="2755"/>
    <cellStyle name="Normal 4 2 2 2 4 5 2" xfId="10103"/>
    <cellStyle name="Normal 4 2 2 2 4 6" xfId="5203"/>
    <cellStyle name="Normal 4 2 2 2 4 6 2" xfId="12551"/>
    <cellStyle name="Normal 4 2 2 2 4 7" xfId="7655"/>
    <cellStyle name="Normal 4 2 2 2 5" xfId="460"/>
    <cellStyle name="Normal 4 2 2 2 5 2" xfId="1072"/>
    <cellStyle name="Normal 4 2 2 2 5 2 2" xfId="3520"/>
    <cellStyle name="Normal 4 2 2 2 5 2 2 2" xfId="10868"/>
    <cellStyle name="Normal 4 2 2 2 5 2 3" xfId="5968"/>
    <cellStyle name="Normal 4 2 2 2 5 2 3 2" xfId="13316"/>
    <cellStyle name="Normal 4 2 2 2 5 2 4" xfId="8420"/>
    <cellStyle name="Normal 4 2 2 2 5 3" xfId="1684"/>
    <cellStyle name="Normal 4 2 2 2 5 3 2" xfId="4132"/>
    <cellStyle name="Normal 4 2 2 2 5 3 2 2" xfId="11480"/>
    <cellStyle name="Normal 4 2 2 2 5 3 3" xfId="6580"/>
    <cellStyle name="Normal 4 2 2 2 5 3 3 2" xfId="13928"/>
    <cellStyle name="Normal 4 2 2 2 5 3 4" xfId="9032"/>
    <cellStyle name="Normal 4 2 2 2 5 4" xfId="2296"/>
    <cellStyle name="Normal 4 2 2 2 5 4 2" xfId="4744"/>
    <cellStyle name="Normal 4 2 2 2 5 4 2 2" xfId="12092"/>
    <cellStyle name="Normal 4 2 2 2 5 4 3" xfId="7192"/>
    <cellStyle name="Normal 4 2 2 2 5 4 3 2" xfId="14540"/>
    <cellStyle name="Normal 4 2 2 2 5 4 4" xfId="9644"/>
    <cellStyle name="Normal 4 2 2 2 5 5" xfId="2908"/>
    <cellStyle name="Normal 4 2 2 2 5 5 2" xfId="10256"/>
    <cellStyle name="Normal 4 2 2 2 5 6" xfId="5356"/>
    <cellStyle name="Normal 4 2 2 2 5 6 2" xfId="12704"/>
    <cellStyle name="Normal 4 2 2 2 5 7" xfId="7808"/>
    <cellStyle name="Normal 4 2 2 2 6" xfId="613"/>
    <cellStyle name="Normal 4 2 2 2 6 2" xfId="1225"/>
    <cellStyle name="Normal 4 2 2 2 6 2 2" xfId="3673"/>
    <cellStyle name="Normal 4 2 2 2 6 2 2 2" xfId="11021"/>
    <cellStyle name="Normal 4 2 2 2 6 2 3" xfId="6121"/>
    <cellStyle name="Normal 4 2 2 2 6 2 3 2" xfId="13469"/>
    <cellStyle name="Normal 4 2 2 2 6 2 4" xfId="8573"/>
    <cellStyle name="Normal 4 2 2 2 6 3" xfId="1837"/>
    <cellStyle name="Normal 4 2 2 2 6 3 2" xfId="4285"/>
    <cellStyle name="Normal 4 2 2 2 6 3 2 2" xfId="11633"/>
    <cellStyle name="Normal 4 2 2 2 6 3 3" xfId="6733"/>
    <cellStyle name="Normal 4 2 2 2 6 3 3 2" xfId="14081"/>
    <cellStyle name="Normal 4 2 2 2 6 3 4" xfId="9185"/>
    <cellStyle name="Normal 4 2 2 2 6 4" xfId="2449"/>
    <cellStyle name="Normal 4 2 2 2 6 4 2" xfId="4897"/>
    <cellStyle name="Normal 4 2 2 2 6 4 2 2" xfId="12245"/>
    <cellStyle name="Normal 4 2 2 2 6 4 3" xfId="7345"/>
    <cellStyle name="Normal 4 2 2 2 6 4 3 2" xfId="14693"/>
    <cellStyle name="Normal 4 2 2 2 6 4 4" xfId="9797"/>
    <cellStyle name="Normal 4 2 2 2 6 5" xfId="3061"/>
    <cellStyle name="Normal 4 2 2 2 6 5 2" xfId="10409"/>
    <cellStyle name="Normal 4 2 2 2 6 6" xfId="5509"/>
    <cellStyle name="Normal 4 2 2 2 6 6 2" xfId="12857"/>
    <cellStyle name="Normal 4 2 2 2 6 7" xfId="7961"/>
    <cellStyle name="Normal 4 2 2 2 7" xfId="766"/>
    <cellStyle name="Normal 4 2 2 2 7 2" xfId="3214"/>
    <cellStyle name="Normal 4 2 2 2 7 2 2" xfId="10562"/>
    <cellStyle name="Normal 4 2 2 2 7 3" xfId="5662"/>
    <cellStyle name="Normal 4 2 2 2 7 3 2" xfId="13010"/>
    <cellStyle name="Normal 4 2 2 2 7 4" xfId="8114"/>
    <cellStyle name="Normal 4 2 2 2 8" xfId="1378"/>
    <cellStyle name="Normal 4 2 2 2 8 2" xfId="3826"/>
    <cellStyle name="Normal 4 2 2 2 8 2 2" xfId="11174"/>
    <cellStyle name="Normal 4 2 2 2 8 3" xfId="6274"/>
    <cellStyle name="Normal 4 2 2 2 8 3 2" xfId="13622"/>
    <cellStyle name="Normal 4 2 2 2 8 4" xfId="8726"/>
    <cellStyle name="Normal 4 2 2 2 9" xfId="1990"/>
    <cellStyle name="Normal 4 2 2 2 9 2" xfId="4438"/>
    <cellStyle name="Normal 4 2 2 2 9 2 2" xfId="11786"/>
    <cellStyle name="Normal 4 2 2 2 9 3" xfId="6886"/>
    <cellStyle name="Normal 4 2 2 2 9 3 2" xfId="14234"/>
    <cellStyle name="Normal 4 2 2 2 9 4" xfId="9338"/>
    <cellStyle name="Normal 4 2 2 3" xfId="166"/>
    <cellStyle name="Normal 4 2 2 3 10" xfId="2614"/>
    <cellStyle name="Normal 4 2 2 3 10 2" xfId="9962"/>
    <cellStyle name="Normal 4 2 2 3 11" xfId="5062"/>
    <cellStyle name="Normal 4 2 2 3 11 2" xfId="12410"/>
    <cellStyle name="Normal 4 2 2 3 12" xfId="7514"/>
    <cellStyle name="Normal 4 2 2 3 2" xfId="217"/>
    <cellStyle name="Normal 4 2 2 3 2 10" xfId="7565"/>
    <cellStyle name="Normal 4 2 2 3 2 2" xfId="370"/>
    <cellStyle name="Normal 4 2 2 3 2 2 2" xfId="982"/>
    <cellStyle name="Normal 4 2 2 3 2 2 2 2" xfId="3430"/>
    <cellStyle name="Normal 4 2 2 3 2 2 2 2 2" xfId="10778"/>
    <cellStyle name="Normal 4 2 2 3 2 2 2 3" xfId="5878"/>
    <cellStyle name="Normal 4 2 2 3 2 2 2 3 2" xfId="13226"/>
    <cellStyle name="Normal 4 2 2 3 2 2 2 4" xfId="8330"/>
    <cellStyle name="Normal 4 2 2 3 2 2 3" xfId="1594"/>
    <cellStyle name="Normal 4 2 2 3 2 2 3 2" xfId="4042"/>
    <cellStyle name="Normal 4 2 2 3 2 2 3 2 2" xfId="11390"/>
    <cellStyle name="Normal 4 2 2 3 2 2 3 3" xfId="6490"/>
    <cellStyle name="Normal 4 2 2 3 2 2 3 3 2" xfId="13838"/>
    <cellStyle name="Normal 4 2 2 3 2 2 3 4" xfId="8942"/>
    <cellStyle name="Normal 4 2 2 3 2 2 4" xfId="2206"/>
    <cellStyle name="Normal 4 2 2 3 2 2 4 2" xfId="4654"/>
    <cellStyle name="Normal 4 2 2 3 2 2 4 2 2" xfId="12002"/>
    <cellStyle name="Normal 4 2 2 3 2 2 4 3" xfId="7102"/>
    <cellStyle name="Normal 4 2 2 3 2 2 4 3 2" xfId="14450"/>
    <cellStyle name="Normal 4 2 2 3 2 2 4 4" xfId="9554"/>
    <cellStyle name="Normal 4 2 2 3 2 2 5" xfId="2818"/>
    <cellStyle name="Normal 4 2 2 3 2 2 5 2" xfId="10166"/>
    <cellStyle name="Normal 4 2 2 3 2 2 6" xfId="5266"/>
    <cellStyle name="Normal 4 2 2 3 2 2 6 2" xfId="12614"/>
    <cellStyle name="Normal 4 2 2 3 2 2 7" xfId="7718"/>
    <cellStyle name="Normal 4 2 2 3 2 3" xfId="523"/>
    <cellStyle name="Normal 4 2 2 3 2 3 2" xfId="1135"/>
    <cellStyle name="Normal 4 2 2 3 2 3 2 2" xfId="3583"/>
    <cellStyle name="Normal 4 2 2 3 2 3 2 2 2" xfId="10931"/>
    <cellStyle name="Normal 4 2 2 3 2 3 2 3" xfId="6031"/>
    <cellStyle name="Normal 4 2 2 3 2 3 2 3 2" xfId="13379"/>
    <cellStyle name="Normal 4 2 2 3 2 3 2 4" xfId="8483"/>
    <cellStyle name="Normal 4 2 2 3 2 3 3" xfId="1747"/>
    <cellStyle name="Normal 4 2 2 3 2 3 3 2" xfId="4195"/>
    <cellStyle name="Normal 4 2 2 3 2 3 3 2 2" xfId="11543"/>
    <cellStyle name="Normal 4 2 2 3 2 3 3 3" xfId="6643"/>
    <cellStyle name="Normal 4 2 2 3 2 3 3 3 2" xfId="13991"/>
    <cellStyle name="Normal 4 2 2 3 2 3 3 4" xfId="9095"/>
    <cellStyle name="Normal 4 2 2 3 2 3 4" xfId="2359"/>
    <cellStyle name="Normal 4 2 2 3 2 3 4 2" xfId="4807"/>
    <cellStyle name="Normal 4 2 2 3 2 3 4 2 2" xfId="12155"/>
    <cellStyle name="Normal 4 2 2 3 2 3 4 3" xfId="7255"/>
    <cellStyle name="Normal 4 2 2 3 2 3 4 3 2" xfId="14603"/>
    <cellStyle name="Normal 4 2 2 3 2 3 4 4" xfId="9707"/>
    <cellStyle name="Normal 4 2 2 3 2 3 5" xfId="2971"/>
    <cellStyle name="Normal 4 2 2 3 2 3 5 2" xfId="10319"/>
    <cellStyle name="Normal 4 2 2 3 2 3 6" xfId="5419"/>
    <cellStyle name="Normal 4 2 2 3 2 3 6 2" xfId="12767"/>
    <cellStyle name="Normal 4 2 2 3 2 3 7" xfId="7871"/>
    <cellStyle name="Normal 4 2 2 3 2 4" xfId="676"/>
    <cellStyle name="Normal 4 2 2 3 2 4 2" xfId="1288"/>
    <cellStyle name="Normal 4 2 2 3 2 4 2 2" xfId="3736"/>
    <cellStyle name="Normal 4 2 2 3 2 4 2 2 2" xfId="11084"/>
    <cellStyle name="Normal 4 2 2 3 2 4 2 3" xfId="6184"/>
    <cellStyle name="Normal 4 2 2 3 2 4 2 3 2" xfId="13532"/>
    <cellStyle name="Normal 4 2 2 3 2 4 2 4" xfId="8636"/>
    <cellStyle name="Normal 4 2 2 3 2 4 3" xfId="1900"/>
    <cellStyle name="Normal 4 2 2 3 2 4 3 2" xfId="4348"/>
    <cellStyle name="Normal 4 2 2 3 2 4 3 2 2" xfId="11696"/>
    <cellStyle name="Normal 4 2 2 3 2 4 3 3" xfId="6796"/>
    <cellStyle name="Normal 4 2 2 3 2 4 3 3 2" xfId="14144"/>
    <cellStyle name="Normal 4 2 2 3 2 4 3 4" xfId="9248"/>
    <cellStyle name="Normal 4 2 2 3 2 4 4" xfId="2512"/>
    <cellStyle name="Normal 4 2 2 3 2 4 4 2" xfId="4960"/>
    <cellStyle name="Normal 4 2 2 3 2 4 4 2 2" xfId="12308"/>
    <cellStyle name="Normal 4 2 2 3 2 4 4 3" xfId="7408"/>
    <cellStyle name="Normal 4 2 2 3 2 4 4 3 2" xfId="14756"/>
    <cellStyle name="Normal 4 2 2 3 2 4 4 4" xfId="9860"/>
    <cellStyle name="Normal 4 2 2 3 2 4 5" xfId="3124"/>
    <cellStyle name="Normal 4 2 2 3 2 4 5 2" xfId="10472"/>
    <cellStyle name="Normal 4 2 2 3 2 4 6" xfId="5572"/>
    <cellStyle name="Normal 4 2 2 3 2 4 6 2" xfId="12920"/>
    <cellStyle name="Normal 4 2 2 3 2 4 7" xfId="8024"/>
    <cellStyle name="Normal 4 2 2 3 2 5" xfId="829"/>
    <cellStyle name="Normal 4 2 2 3 2 5 2" xfId="3277"/>
    <cellStyle name="Normal 4 2 2 3 2 5 2 2" xfId="10625"/>
    <cellStyle name="Normal 4 2 2 3 2 5 3" xfId="5725"/>
    <cellStyle name="Normal 4 2 2 3 2 5 3 2" xfId="13073"/>
    <cellStyle name="Normal 4 2 2 3 2 5 4" xfId="8177"/>
    <cellStyle name="Normal 4 2 2 3 2 6" xfId="1441"/>
    <cellStyle name="Normal 4 2 2 3 2 6 2" xfId="3889"/>
    <cellStyle name="Normal 4 2 2 3 2 6 2 2" xfId="11237"/>
    <cellStyle name="Normal 4 2 2 3 2 6 3" xfId="6337"/>
    <cellStyle name="Normal 4 2 2 3 2 6 3 2" xfId="13685"/>
    <cellStyle name="Normal 4 2 2 3 2 6 4" xfId="8789"/>
    <cellStyle name="Normal 4 2 2 3 2 7" xfId="2053"/>
    <cellStyle name="Normal 4 2 2 3 2 7 2" xfId="4501"/>
    <cellStyle name="Normal 4 2 2 3 2 7 2 2" xfId="11849"/>
    <cellStyle name="Normal 4 2 2 3 2 7 3" xfId="6949"/>
    <cellStyle name="Normal 4 2 2 3 2 7 3 2" xfId="14297"/>
    <cellStyle name="Normal 4 2 2 3 2 7 4" xfId="9401"/>
    <cellStyle name="Normal 4 2 2 3 2 8" xfId="2665"/>
    <cellStyle name="Normal 4 2 2 3 2 8 2" xfId="10013"/>
    <cellStyle name="Normal 4 2 2 3 2 9" xfId="5113"/>
    <cellStyle name="Normal 4 2 2 3 2 9 2" xfId="12461"/>
    <cellStyle name="Normal 4 2 2 3 3" xfId="268"/>
    <cellStyle name="Normal 4 2 2 3 3 10" xfId="7616"/>
    <cellStyle name="Normal 4 2 2 3 3 2" xfId="421"/>
    <cellStyle name="Normal 4 2 2 3 3 2 2" xfId="1033"/>
    <cellStyle name="Normal 4 2 2 3 3 2 2 2" xfId="3481"/>
    <cellStyle name="Normal 4 2 2 3 3 2 2 2 2" xfId="10829"/>
    <cellStyle name="Normal 4 2 2 3 3 2 2 3" xfId="5929"/>
    <cellStyle name="Normal 4 2 2 3 3 2 2 3 2" xfId="13277"/>
    <cellStyle name="Normal 4 2 2 3 3 2 2 4" xfId="8381"/>
    <cellStyle name="Normal 4 2 2 3 3 2 3" xfId="1645"/>
    <cellStyle name="Normal 4 2 2 3 3 2 3 2" xfId="4093"/>
    <cellStyle name="Normal 4 2 2 3 3 2 3 2 2" xfId="11441"/>
    <cellStyle name="Normal 4 2 2 3 3 2 3 3" xfId="6541"/>
    <cellStyle name="Normal 4 2 2 3 3 2 3 3 2" xfId="13889"/>
    <cellStyle name="Normal 4 2 2 3 3 2 3 4" xfId="8993"/>
    <cellStyle name="Normal 4 2 2 3 3 2 4" xfId="2257"/>
    <cellStyle name="Normal 4 2 2 3 3 2 4 2" xfId="4705"/>
    <cellStyle name="Normal 4 2 2 3 3 2 4 2 2" xfId="12053"/>
    <cellStyle name="Normal 4 2 2 3 3 2 4 3" xfId="7153"/>
    <cellStyle name="Normal 4 2 2 3 3 2 4 3 2" xfId="14501"/>
    <cellStyle name="Normal 4 2 2 3 3 2 4 4" xfId="9605"/>
    <cellStyle name="Normal 4 2 2 3 3 2 5" xfId="2869"/>
    <cellStyle name="Normal 4 2 2 3 3 2 5 2" xfId="10217"/>
    <cellStyle name="Normal 4 2 2 3 3 2 6" xfId="5317"/>
    <cellStyle name="Normal 4 2 2 3 3 2 6 2" xfId="12665"/>
    <cellStyle name="Normal 4 2 2 3 3 2 7" xfId="7769"/>
    <cellStyle name="Normal 4 2 2 3 3 3" xfId="574"/>
    <cellStyle name="Normal 4 2 2 3 3 3 2" xfId="1186"/>
    <cellStyle name="Normal 4 2 2 3 3 3 2 2" xfId="3634"/>
    <cellStyle name="Normal 4 2 2 3 3 3 2 2 2" xfId="10982"/>
    <cellStyle name="Normal 4 2 2 3 3 3 2 3" xfId="6082"/>
    <cellStyle name="Normal 4 2 2 3 3 3 2 3 2" xfId="13430"/>
    <cellStyle name="Normal 4 2 2 3 3 3 2 4" xfId="8534"/>
    <cellStyle name="Normal 4 2 2 3 3 3 3" xfId="1798"/>
    <cellStyle name="Normal 4 2 2 3 3 3 3 2" xfId="4246"/>
    <cellStyle name="Normal 4 2 2 3 3 3 3 2 2" xfId="11594"/>
    <cellStyle name="Normal 4 2 2 3 3 3 3 3" xfId="6694"/>
    <cellStyle name="Normal 4 2 2 3 3 3 3 3 2" xfId="14042"/>
    <cellStyle name="Normal 4 2 2 3 3 3 3 4" xfId="9146"/>
    <cellStyle name="Normal 4 2 2 3 3 3 4" xfId="2410"/>
    <cellStyle name="Normal 4 2 2 3 3 3 4 2" xfId="4858"/>
    <cellStyle name="Normal 4 2 2 3 3 3 4 2 2" xfId="12206"/>
    <cellStyle name="Normal 4 2 2 3 3 3 4 3" xfId="7306"/>
    <cellStyle name="Normal 4 2 2 3 3 3 4 3 2" xfId="14654"/>
    <cellStyle name="Normal 4 2 2 3 3 3 4 4" xfId="9758"/>
    <cellStyle name="Normal 4 2 2 3 3 3 5" xfId="3022"/>
    <cellStyle name="Normal 4 2 2 3 3 3 5 2" xfId="10370"/>
    <cellStyle name="Normal 4 2 2 3 3 3 6" xfId="5470"/>
    <cellStyle name="Normal 4 2 2 3 3 3 6 2" xfId="12818"/>
    <cellStyle name="Normal 4 2 2 3 3 3 7" xfId="7922"/>
    <cellStyle name="Normal 4 2 2 3 3 4" xfId="727"/>
    <cellStyle name="Normal 4 2 2 3 3 4 2" xfId="1339"/>
    <cellStyle name="Normal 4 2 2 3 3 4 2 2" xfId="3787"/>
    <cellStyle name="Normal 4 2 2 3 3 4 2 2 2" xfId="11135"/>
    <cellStyle name="Normal 4 2 2 3 3 4 2 3" xfId="6235"/>
    <cellStyle name="Normal 4 2 2 3 3 4 2 3 2" xfId="13583"/>
    <cellStyle name="Normal 4 2 2 3 3 4 2 4" xfId="8687"/>
    <cellStyle name="Normal 4 2 2 3 3 4 3" xfId="1951"/>
    <cellStyle name="Normal 4 2 2 3 3 4 3 2" xfId="4399"/>
    <cellStyle name="Normal 4 2 2 3 3 4 3 2 2" xfId="11747"/>
    <cellStyle name="Normal 4 2 2 3 3 4 3 3" xfId="6847"/>
    <cellStyle name="Normal 4 2 2 3 3 4 3 3 2" xfId="14195"/>
    <cellStyle name="Normal 4 2 2 3 3 4 3 4" xfId="9299"/>
    <cellStyle name="Normal 4 2 2 3 3 4 4" xfId="2563"/>
    <cellStyle name="Normal 4 2 2 3 3 4 4 2" xfId="5011"/>
    <cellStyle name="Normal 4 2 2 3 3 4 4 2 2" xfId="12359"/>
    <cellStyle name="Normal 4 2 2 3 3 4 4 3" xfId="7459"/>
    <cellStyle name="Normal 4 2 2 3 3 4 4 3 2" xfId="14807"/>
    <cellStyle name="Normal 4 2 2 3 3 4 4 4" xfId="9911"/>
    <cellStyle name="Normal 4 2 2 3 3 4 5" xfId="3175"/>
    <cellStyle name="Normal 4 2 2 3 3 4 5 2" xfId="10523"/>
    <cellStyle name="Normal 4 2 2 3 3 4 6" xfId="5623"/>
    <cellStyle name="Normal 4 2 2 3 3 4 6 2" xfId="12971"/>
    <cellStyle name="Normal 4 2 2 3 3 4 7" xfId="8075"/>
    <cellStyle name="Normal 4 2 2 3 3 5" xfId="880"/>
    <cellStyle name="Normal 4 2 2 3 3 5 2" xfId="3328"/>
    <cellStyle name="Normal 4 2 2 3 3 5 2 2" xfId="10676"/>
    <cellStyle name="Normal 4 2 2 3 3 5 3" xfId="5776"/>
    <cellStyle name="Normal 4 2 2 3 3 5 3 2" xfId="13124"/>
    <cellStyle name="Normal 4 2 2 3 3 5 4" xfId="8228"/>
    <cellStyle name="Normal 4 2 2 3 3 6" xfId="1492"/>
    <cellStyle name="Normal 4 2 2 3 3 6 2" xfId="3940"/>
    <cellStyle name="Normal 4 2 2 3 3 6 2 2" xfId="11288"/>
    <cellStyle name="Normal 4 2 2 3 3 6 3" xfId="6388"/>
    <cellStyle name="Normal 4 2 2 3 3 6 3 2" xfId="13736"/>
    <cellStyle name="Normal 4 2 2 3 3 6 4" xfId="8840"/>
    <cellStyle name="Normal 4 2 2 3 3 7" xfId="2104"/>
    <cellStyle name="Normal 4 2 2 3 3 7 2" xfId="4552"/>
    <cellStyle name="Normal 4 2 2 3 3 7 2 2" xfId="11900"/>
    <cellStyle name="Normal 4 2 2 3 3 7 3" xfId="7000"/>
    <cellStyle name="Normal 4 2 2 3 3 7 3 2" xfId="14348"/>
    <cellStyle name="Normal 4 2 2 3 3 7 4" xfId="9452"/>
    <cellStyle name="Normal 4 2 2 3 3 8" xfId="2716"/>
    <cellStyle name="Normal 4 2 2 3 3 8 2" xfId="10064"/>
    <cellStyle name="Normal 4 2 2 3 3 9" xfId="5164"/>
    <cellStyle name="Normal 4 2 2 3 3 9 2" xfId="12512"/>
    <cellStyle name="Normal 4 2 2 3 4" xfId="319"/>
    <cellStyle name="Normal 4 2 2 3 4 2" xfId="931"/>
    <cellStyle name="Normal 4 2 2 3 4 2 2" xfId="3379"/>
    <cellStyle name="Normal 4 2 2 3 4 2 2 2" xfId="10727"/>
    <cellStyle name="Normal 4 2 2 3 4 2 3" xfId="5827"/>
    <cellStyle name="Normal 4 2 2 3 4 2 3 2" xfId="13175"/>
    <cellStyle name="Normal 4 2 2 3 4 2 4" xfId="8279"/>
    <cellStyle name="Normal 4 2 2 3 4 3" xfId="1543"/>
    <cellStyle name="Normal 4 2 2 3 4 3 2" xfId="3991"/>
    <cellStyle name="Normal 4 2 2 3 4 3 2 2" xfId="11339"/>
    <cellStyle name="Normal 4 2 2 3 4 3 3" xfId="6439"/>
    <cellStyle name="Normal 4 2 2 3 4 3 3 2" xfId="13787"/>
    <cellStyle name="Normal 4 2 2 3 4 3 4" xfId="8891"/>
    <cellStyle name="Normal 4 2 2 3 4 4" xfId="2155"/>
    <cellStyle name="Normal 4 2 2 3 4 4 2" xfId="4603"/>
    <cellStyle name="Normal 4 2 2 3 4 4 2 2" xfId="11951"/>
    <cellStyle name="Normal 4 2 2 3 4 4 3" xfId="7051"/>
    <cellStyle name="Normal 4 2 2 3 4 4 3 2" xfId="14399"/>
    <cellStyle name="Normal 4 2 2 3 4 4 4" xfId="9503"/>
    <cellStyle name="Normal 4 2 2 3 4 5" xfId="2767"/>
    <cellStyle name="Normal 4 2 2 3 4 5 2" xfId="10115"/>
    <cellStyle name="Normal 4 2 2 3 4 6" xfId="5215"/>
    <cellStyle name="Normal 4 2 2 3 4 6 2" xfId="12563"/>
    <cellStyle name="Normal 4 2 2 3 4 7" xfId="7667"/>
    <cellStyle name="Normal 4 2 2 3 5" xfId="472"/>
    <cellStyle name="Normal 4 2 2 3 5 2" xfId="1084"/>
    <cellStyle name="Normal 4 2 2 3 5 2 2" xfId="3532"/>
    <cellStyle name="Normal 4 2 2 3 5 2 2 2" xfId="10880"/>
    <cellStyle name="Normal 4 2 2 3 5 2 3" xfId="5980"/>
    <cellStyle name="Normal 4 2 2 3 5 2 3 2" xfId="13328"/>
    <cellStyle name="Normal 4 2 2 3 5 2 4" xfId="8432"/>
    <cellStyle name="Normal 4 2 2 3 5 3" xfId="1696"/>
    <cellStyle name="Normal 4 2 2 3 5 3 2" xfId="4144"/>
    <cellStyle name="Normal 4 2 2 3 5 3 2 2" xfId="11492"/>
    <cellStyle name="Normal 4 2 2 3 5 3 3" xfId="6592"/>
    <cellStyle name="Normal 4 2 2 3 5 3 3 2" xfId="13940"/>
    <cellStyle name="Normal 4 2 2 3 5 3 4" xfId="9044"/>
    <cellStyle name="Normal 4 2 2 3 5 4" xfId="2308"/>
    <cellStyle name="Normal 4 2 2 3 5 4 2" xfId="4756"/>
    <cellStyle name="Normal 4 2 2 3 5 4 2 2" xfId="12104"/>
    <cellStyle name="Normal 4 2 2 3 5 4 3" xfId="7204"/>
    <cellStyle name="Normal 4 2 2 3 5 4 3 2" xfId="14552"/>
    <cellStyle name="Normal 4 2 2 3 5 4 4" xfId="9656"/>
    <cellStyle name="Normal 4 2 2 3 5 5" xfId="2920"/>
    <cellStyle name="Normal 4 2 2 3 5 5 2" xfId="10268"/>
    <cellStyle name="Normal 4 2 2 3 5 6" xfId="5368"/>
    <cellStyle name="Normal 4 2 2 3 5 6 2" xfId="12716"/>
    <cellStyle name="Normal 4 2 2 3 5 7" xfId="7820"/>
    <cellStyle name="Normal 4 2 2 3 6" xfId="625"/>
    <cellStyle name="Normal 4 2 2 3 6 2" xfId="1237"/>
    <cellStyle name="Normal 4 2 2 3 6 2 2" xfId="3685"/>
    <cellStyle name="Normal 4 2 2 3 6 2 2 2" xfId="11033"/>
    <cellStyle name="Normal 4 2 2 3 6 2 3" xfId="6133"/>
    <cellStyle name="Normal 4 2 2 3 6 2 3 2" xfId="13481"/>
    <cellStyle name="Normal 4 2 2 3 6 2 4" xfId="8585"/>
    <cellStyle name="Normal 4 2 2 3 6 3" xfId="1849"/>
    <cellStyle name="Normal 4 2 2 3 6 3 2" xfId="4297"/>
    <cellStyle name="Normal 4 2 2 3 6 3 2 2" xfId="11645"/>
    <cellStyle name="Normal 4 2 2 3 6 3 3" xfId="6745"/>
    <cellStyle name="Normal 4 2 2 3 6 3 3 2" xfId="14093"/>
    <cellStyle name="Normal 4 2 2 3 6 3 4" xfId="9197"/>
    <cellStyle name="Normal 4 2 2 3 6 4" xfId="2461"/>
    <cellStyle name="Normal 4 2 2 3 6 4 2" xfId="4909"/>
    <cellStyle name="Normal 4 2 2 3 6 4 2 2" xfId="12257"/>
    <cellStyle name="Normal 4 2 2 3 6 4 3" xfId="7357"/>
    <cellStyle name="Normal 4 2 2 3 6 4 3 2" xfId="14705"/>
    <cellStyle name="Normal 4 2 2 3 6 4 4" xfId="9809"/>
    <cellStyle name="Normal 4 2 2 3 6 5" xfId="3073"/>
    <cellStyle name="Normal 4 2 2 3 6 5 2" xfId="10421"/>
    <cellStyle name="Normal 4 2 2 3 6 6" xfId="5521"/>
    <cellStyle name="Normal 4 2 2 3 6 6 2" xfId="12869"/>
    <cellStyle name="Normal 4 2 2 3 6 7" xfId="7973"/>
    <cellStyle name="Normal 4 2 2 3 7" xfId="778"/>
    <cellStyle name="Normal 4 2 2 3 7 2" xfId="3226"/>
    <cellStyle name="Normal 4 2 2 3 7 2 2" xfId="10574"/>
    <cellStyle name="Normal 4 2 2 3 7 3" xfId="5674"/>
    <cellStyle name="Normal 4 2 2 3 7 3 2" xfId="13022"/>
    <cellStyle name="Normal 4 2 2 3 7 4" xfId="8126"/>
    <cellStyle name="Normal 4 2 2 3 8" xfId="1390"/>
    <cellStyle name="Normal 4 2 2 3 8 2" xfId="3838"/>
    <cellStyle name="Normal 4 2 2 3 8 2 2" xfId="11186"/>
    <cellStyle name="Normal 4 2 2 3 8 3" xfId="6286"/>
    <cellStyle name="Normal 4 2 2 3 8 3 2" xfId="13634"/>
    <cellStyle name="Normal 4 2 2 3 8 4" xfId="8738"/>
    <cellStyle name="Normal 4 2 2 3 9" xfId="2002"/>
    <cellStyle name="Normal 4 2 2 3 9 2" xfId="4450"/>
    <cellStyle name="Normal 4 2 2 3 9 2 2" xfId="11798"/>
    <cellStyle name="Normal 4 2 2 3 9 3" xfId="6898"/>
    <cellStyle name="Normal 4 2 2 3 9 3 2" xfId="14246"/>
    <cellStyle name="Normal 4 2 2 3 9 4" xfId="9350"/>
    <cellStyle name="Normal 4 2 2 4" xfId="181"/>
    <cellStyle name="Normal 4 2 2 4 10" xfId="2629"/>
    <cellStyle name="Normal 4 2 2 4 10 2" xfId="9977"/>
    <cellStyle name="Normal 4 2 2 4 11" xfId="5077"/>
    <cellStyle name="Normal 4 2 2 4 11 2" xfId="12425"/>
    <cellStyle name="Normal 4 2 2 4 12" xfId="7529"/>
    <cellStyle name="Normal 4 2 2 4 2" xfId="232"/>
    <cellStyle name="Normal 4 2 2 4 2 10" xfId="7580"/>
    <cellStyle name="Normal 4 2 2 4 2 2" xfId="385"/>
    <cellStyle name="Normal 4 2 2 4 2 2 2" xfId="997"/>
    <cellStyle name="Normal 4 2 2 4 2 2 2 2" xfId="3445"/>
    <cellStyle name="Normal 4 2 2 4 2 2 2 2 2" xfId="10793"/>
    <cellStyle name="Normal 4 2 2 4 2 2 2 3" xfId="5893"/>
    <cellStyle name="Normal 4 2 2 4 2 2 2 3 2" xfId="13241"/>
    <cellStyle name="Normal 4 2 2 4 2 2 2 4" xfId="8345"/>
    <cellStyle name="Normal 4 2 2 4 2 2 3" xfId="1609"/>
    <cellStyle name="Normal 4 2 2 4 2 2 3 2" xfId="4057"/>
    <cellStyle name="Normal 4 2 2 4 2 2 3 2 2" xfId="11405"/>
    <cellStyle name="Normal 4 2 2 4 2 2 3 3" xfId="6505"/>
    <cellStyle name="Normal 4 2 2 4 2 2 3 3 2" xfId="13853"/>
    <cellStyle name="Normal 4 2 2 4 2 2 3 4" xfId="8957"/>
    <cellStyle name="Normal 4 2 2 4 2 2 4" xfId="2221"/>
    <cellStyle name="Normal 4 2 2 4 2 2 4 2" xfId="4669"/>
    <cellStyle name="Normal 4 2 2 4 2 2 4 2 2" xfId="12017"/>
    <cellStyle name="Normal 4 2 2 4 2 2 4 3" xfId="7117"/>
    <cellStyle name="Normal 4 2 2 4 2 2 4 3 2" xfId="14465"/>
    <cellStyle name="Normal 4 2 2 4 2 2 4 4" xfId="9569"/>
    <cellStyle name="Normal 4 2 2 4 2 2 5" xfId="2833"/>
    <cellStyle name="Normal 4 2 2 4 2 2 5 2" xfId="10181"/>
    <cellStyle name="Normal 4 2 2 4 2 2 6" xfId="5281"/>
    <cellStyle name="Normal 4 2 2 4 2 2 6 2" xfId="12629"/>
    <cellStyle name="Normal 4 2 2 4 2 2 7" xfId="7733"/>
    <cellStyle name="Normal 4 2 2 4 2 3" xfId="538"/>
    <cellStyle name="Normal 4 2 2 4 2 3 2" xfId="1150"/>
    <cellStyle name="Normal 4 2 2 4 2 3 2 2" xfId="3598"/>
    <cellStyle name="Normal 4 2 2 4 2 3 2 2 2" xfId="10946"/>
    <cellStyle name="Normal 4 2 2 4 2 3 2 3" xfId="6046"/>
    <cellStyle name="Normal 4 2 2 4 2 3 2 3 2" xfId="13394"/>
    <cellStyle name="Normal 4 2 2 4 2 3 2 4" xfId="8498"/>
    <cellStyle name="Normal 4 2 2 4 2 3 3" xfId="1762"/>
    <cellStyle name="Normal 4 2 2 4 2 3 3 2" xfId="4210"/>
    <cellStyle name="Normal 4 2 2 4 2 3 3 2 2" xfId="11558"/>
    <cellStyle name="Normal 4 2 2 4 2 3 3 3" xfId="6658"/>
    <cellStyle name="Normal 4 2 2 4 2 3 3 3 2" xfId="14006"/>
    <cellStyle name="Normal 4 2 2 4 2 3 3 4" xfId="9110"/>
    <cellStyle name="Normal 4 2 2 4 2 3 4" xfId="2374"/>
    <cellStyle name="Normal 4 2 2 4 2 3 4 2" xfId="4822"/>
    <cellStyle name="Normal 4 2 2 4 2 3 4 2 2" xfId="12170"/>
    <cellStyle name="Normal 4 2 2 4 2 3 4 3" xfId="7270"/>
    <cellStyle name="Normal 4 2 2 4 2 3 4 3 2" xfId="14618"/>
    <cellStyle name="Normal 4 2 2 4 2 3 4 4" xfId="9722"/>
    <cellStyle name="Normal 4 2 2 4 2 3 5" xfId="2986"/>
    <cellStyle name="Normal 4 2 2 4 2 3 5 2" xfId="10334"/>
    <cellStyle name="Normal 4 2 2 4 2 3 6" xfId="5434"/>
    <cellStyle name="Normal 4 2 2 4 2 3 6 2" xfId="12782"/>
    <cellStyle name="Normal 4 2 2 4 2 3 7" xfId="7886"/>
    <cellStyle name="Normal 4 2 2 4 2 4" xfId="691"/>
    <cellStyle name="Normal 4 2 2 4 2 4 2" xfId="1303"/>
    <cellStyle name="Normal 4 2 2 4 2 4 2 2" xfId="3751"/>
    <cellStyle name="Normal 4 2 2 4 2 4 2 2 2" xfId="11099"/>
    <cellStyle name="Normal 4 2 2 4 2 4 2 3" xfId="6199"/>
    <cellStyle name="Normal 4 2 2 4 2 4 2 3 2" xfId="13547"/>
    <cellStyle name="Normal 4 2 2 4 2 4 2 4" xfId="8651"/>
    <cellStyle name="Normal 4 2 2 4 2 4 3" xfId="1915"/>
    <cellStyle name="Normal 4 2 2 4 2 4 3 2" xfId="4363"/>
    <cellStyle name="Normal 4 2 2 4 2 4 3 2 2" xfId="11711"/>
    <cellStyle name="Normal 4 2 2 4 2 4 3 3" xfId="6811"/>
    <cellStyle name="Normal 4 2 2 4 2 4 3 3 2" xfId="14159"/>
    <cellStyle name="Normal 4 2 2 4 2 4 3 4" xfId="9263"/>
    <cellStyle name="Normal 4 2 2 4 2 4 4" xfId="2527"/>
    <cellStyle name="Normal 4 2 2 4 2 4 4 2" xfId="4975"/>
    <cellStyle name="Normal 4 2 2 4 2 4 4 2 2" xfId="12323"/>
    <cellStyle name="Normal 4 2 2 4 2 4 4 3" xfId="7423"/>
    <cellStyle name="Normal 4 2 2 4 2 4 4 3 2" xfId="14771"/>
    <cellStyle name="Normal 4 2 2 4 2 4 4 4" xfId="9875"/>
    <cellStyle name="Normal 4 2 2 4 2 4 5" xfId="3139"/>
    <cellStyle name="Normal 4 2 2 4 2 4 5 2" xfId="10487"/>
    <cellStyle name="Normal 4 2 2 4 2 4 6" xfId="5587"/>
    <cellStyle name="Normal 4 2 2 4 2 4 6 2" xfId="12935"/>
    <cellStyle name="Normal 4 2 2 4 2 4 7" xfId="8039"/>
    <cellStyle name="Normal 4 2 2 4 2 5" xfId="844"/>
    <cellStyle name="Normal 4 2 2 4 2 5 2" xfId="3292"/>
    <cellStyle name="Normal 4 2 2 4 2 5 2 2" xfId="10640"/>
    <cellStyle name="Normal 4 2 2 4 2 5 3" xfId="5740"/>
    <cellStyle name="Normal 4 2 2 4 2 5 3 2" xfId="13088"/>
    <cellStyle name="Normal 4 2 2 4 2 5 4" xfId="8192"/>
    <cellStyle name="Normal 4 2 2 4 2 6" xfId="1456"/>
    <cellStyle name="Normal 4 2 2 4 2 6 2" xfId="3904"/>
    <cellStyle name="Normal 4 2 2 4 2 6 2 2" xfId="11252"/>
    <cellStyle name="Normal 4 2 2 4 2 6 3" xfId="6352"/>
    <cellStyle name="Normal 4 2 2 4 2 6 3 2" xfId="13700"/>
    <cellStyle name="Normal 4 2 2 4 2 6 4" xfId="8804"/>
    <cellStyle name="Normal 4 2 2 4 2 7" xfId="2068"/>
    <cellStyle name="Normal 4 2 2 4 2 7 2" xfId="4516"/>
    <cellStyle name="Normal 4 2 2 4 2 7 2 2" xfId="11864"/>
    <cellStyle name="Normal 4 2 2 4 2 7 3" xfId="6964"/>
    <cellStyle name="Normal 4 2 2 4 2 7 3 2" xfId="14312"/>
    <cellStyle name="Normal 4 2 2 4 2 7 4" xfId="9416"/>
    <cellStyle name="Normal 4 2 2 4 2 8" xfId="2680"/>
    <cellStyle name="Normal 4 2 2 4 2 8 2" xfId="10028"/>
    <cellStyle name="Normal 4 2 2 4 2 9" xfId="5128"/>
    <cellStyle name="Normal 4 2 2 4 2 9 2" xfId="12476"/>
    <cellStyle name="Normal 4 2 2 4 3" xfId="283"/>
    <cellStyle name="Normal 4 2 2 4 3 10" xfId="7631"/>
    <cellStyle name="Normal 4 2 2 4 3 2" xfId="436"/>
    <cellStyle name="Normal 4 2 2 4 3 2 2" xfId="1048"/>
    <cellStyle name="Normal 4 2 2 4 3 2 2 2" xfId="3496"/>
    <cellStyle name="Normal 4 2 2 4 3 2 2 2 2" xfId="10844"/>
    <cellStyle name="Normal 4 2 2 4 3 2 2 3" xfId="5944"/>
    <cellStyle name="Normal 4 2 2 4 3 2 2 3 2" xfId="13292"/>
    <cellStyle name="Normal 4 2 2 4 3 2 2 4" xfId="8396"/>
    <cellStyle name="Normal 4 2 2 4 3 2 3" xfId="1660"/>
    <cellStyle name="Normal 4 2 2 4 3 2 3 2" xfId="4108"/>
    <cellStyle name="Normal 4 2 2 4 3 2 3 2 2" xfId="11456"/>
    <cellStyle name="Normal 4 2 2 4 3 2 3 3" xfId="6556"/>
    <cellStyle name="Normal 4 2 2 4 3 2 3 3 2" xfId="13904"/>
    <cellStyle name="Normal 4 2 2 4 3 2 3 4" xfId="9008"/>
    <cellStyle name="Normal 4 2 2 4 3 2 4" xfId="2272"/>
    <cellStyle name="Normal 4 2 2 4 3 2 4 2" xfId="4720"/>
    <cellStyle name="Normal 4 2 2 4 3 2 4 2 2" xfId="12068"/>
    <cellStyle name="Normal 4 2 2 4 3 2 4 3" xfId="7168"/>
    <cellStyle name="Normal 4 2 2 4 3 2 4 3 2" xfId="14516"/>
    <cellStyle name="Normal 4 2 2 4 3 2 4 4" xfId="9620"/>
    <cellStyle name="Normal 4 2 2 4 3 2 5" xfId="2884"/>
    <cellStyle name="Normal 4 2 2 4 3 2 5 2" xfId="10232"/>
    <cellStyle name="Normal 4 2 2 4 3 2 6" xfId="5332"/>
    <cellStyle name="Normal 4 2 2 4 3 2 6 2" xfId="12680"/>
    <cellStyle name="Normal 4 2 2 4 3 2 7" xfId="7784"/>
    <cellStyle name="Normal 4 2 2 4 3 3" xfId="589"/>
    <cellStyle name="Normal 4 2 2 4 3 3 2" xfId="1201"/>
    <cellStyle name="Normal 4 2 2 4 3 3 2 2" xfId="3649"/>
    <cellStyle name="Normal 4 2 2 4 3 3 2 2 2" xfId="10997"/>
    <cellStyle name="Normal 4 2 2 4 3 3 2 3" xfId="6097"/>
    <cellStyle name="Normal 4 2 2 4 3 3 2 3 2" xfId="13445"/>
    <cellStyle name="Normal 4 2 2 4 3 3 2 4" xfId="8549"/>
    <cellStyle name="Normal 4 2 2 4 3 3 3" xfId="1813"/>
    <cellStyle name="Normal 4 2 2 4 3 3 3 2" xfId="4261"/>
    <cellStyle name="Normal 4 2 2 4 3 3 3 2 2" xfId="11609"/>
    <cellStyle name="Normal 4 2 2 4 3 3 3 3" xfId="6709"/>
    <cellStyle name="Normal 4 2 2 4 3 3 3 3 2" xfId="14057"/>
    <cellStyle name="Normal 4 2 2 4 3 3 3 4" xfId="9161"/>
    <cellStyle name="Normal 4 2 2 4 3 3 4" xfId="2425"/>
    <cellStyle name="Normal 4 2 2 4 3 3 4 2" xfId="4873"/>
    <cellStyle name="Normal 4 2 2 4 3 3 4 2 2" xfId="12221"/>
    <cellStyle name="Normal 4 2 2 4 3 3 4 3" xfId="7321"/>
    <cellStyle name="Normal 4 2 2 4 3 3 4 3 2" xfId="14669"/>
    <cellStyle name="Normal 4 2 2 4 3 3 4 4" xfId="9773"/>
    <cellStyle name="Normal 4 2 2 4 3 3 5" xfId="3037"/>
    <cellStyle name="Normal 4 2 2 4 3 3 5 2" xfId="10385"/>
    <cellStyle name="Normal 4 2 2 4 3 3 6" xfId="5485"/>
    <cellStyle name="Normal 4 2 2 4 3 3 6 2" xfId="12833"/>
    <cellStyle name="Normal 4 2 2 4 3 3 7" xfId="7937"/>
    <cellStyle name="Normal 4 2 2 4 3 4" xfId="742"/>
    <cellStyle name="Normal 4 2 2 4 3 4 2" xfId="1354"/>
    <cellStyle name="Normal 4 2 2 4 3 4 2 2" xfId="3802"/>
    <cellStyle name="Normal 4 2 2 4 3 4 2 2 2" xfId="11150"/>
    <cellStyle name="Normal 4 2 2 4 3 4 2 3" xfId="6250"/>
    <cellStyle name="Normal 4 2 2 4 3 4 2 3 2" xfId="13598"/>
    <cellStyle name="Normal 4 2 2 4 3 4 2 4" xfId="8702"/>
    <cellStyle name="Normal 4 2 2 4 3 4 3" xfId="1966"/>
    <cellStyle name="Normal 4 2 2 4 3 4 3 2" xfId="4414"/>
    <cellStyle name="Normal 4 2 2 4 3 4 3 2 2" xfId="11762"/>
    <cellStyle name="Normal 4 2 2 4 3 4 3 3" xfId="6862"/>
    <cellStyle name="Normal 4 2 2 4 3 4 3 3 2" xfId="14210"/>
    <cellStyle name="Normal 4 2 2 4 3 4 3 4" xfId="9314"/>
    <cellStyle name="Normal 4 2 2 4 3 4 4" xfId="2578"/>
    <cellStyle name="Normal 4 2 2 4 3 4 4 2" xfId="5026"/>
    <cellStyle name="Normal 4 2 2 4 3 4 4 2 2" xfId="12374"/>
    <cellStyle name="Normal 4 2 2 4 3 4 4 3" xfId="7474"/>
    <cellStyle name="Normal 4 2 2 4 3 4 4 3 2" xfId="14822"/>
    <cellStyle name="Normal 4 2 2 4 3 4 4 4" xfId="9926"/>
    <cellStyle name="Normal 4 2 2 4 3 4 5" xfId="3190"/>
    <cellStyle name="Normal 4 2 2 4 3 4 5 2" xfId="10538"/>
    <cellStyle name="Normal 4 2 2 4 3 4 6" xfId="5638"/>
    <cellStyle name="Normal 4 2 2 4 3 4 6 2" xfId="12986"/>
    <cellStyle name="Normal 4 2 2 4 3 4 7" xfId="8090"/>
    <cellStyle name="Normal 4 2 2 4 3 5" xfId="895"/>
    <cellStyle name="Normal 4 2 2 4 3 5 2" xfId="3343"/>
    <cellStyle name="Normal 4 2 2 4 3 5 2 2" xfId="10691"/>
    <cellStyle name="Normal 4 2 2 4 3 5 3" xfId="5791"/>
    <cellStyle name="Normal 4 2 2 4 3 5 3 2" xfId="13139"/>
    <cellStyle name="Normal 4 2 2 4 3 5 4" xfId="8243"/>
    <cellStyle name="Normal 4 2 2 4 3 6" xfId="1507"/>
    <cellStyle name="Normal 4 2 2 4 3 6 2" xfId="3955"/>
    <cellStyle name="Normal 4 2 2 4 3 6 2 2" xfId="11303"/>
    <cellStyle name="Normal 4 2 2 4 3 6 3" xfId="6403"/>
    <cellStyle name="Normal 4 2 2 4 3 6 3 2" xfId="13751"/>
    <cellStyle name="Normal 4 2 2 4 3 6 4" xfId="8855"/>
    <cellStyle name="Normal 4 2 2 4 3 7" xfId="2119"/>
    <cellStyle name="Normal 4 2 2 4 3 7 2" xfId="4567"/>
    <cellStyle name="Normal 4 2 2 4 3 7 2 2" xfId="11915"/>
    <cellStyle name="Normal 4 2 2 4 3 7 3" xfId="7015"/>
    <cellStyle name="Normal 4 2 2 4 3 7 3 2" xfId="14363"/>
    <cellStyle name="Normal 4 2 2 4 3 7 4" xfId="9467"/>
    <cellStyle name="Normal 4 2 2 4 3 8" xfId="2731"/>
    <cellStyle name="Normal 4 2 2 4 3 8 2" xfId="10079"/>
    <cellStyle name="Normal 4 2 2 4 3 9" xfId="5179"/>
    <cellStyle name="Normal 4 2 2 4 3 9 2" xfId="12527"/>
    <cellStyle name="Normal 4 2 2 4 4" xfId="334"/>
    <cellStyle name="Normal 4 2 2 4 4 2" xfId="946"/>
    <cellStyle name="Normal 4 2 2 4 4 2 2" xfId="3394"/>
    <cellStyle name="Normal 4 2 2 4 4 2 2 2" xfId="10742"/>
    <cellStyle name="Normal 4 2 2 4 4 2 3" xfId="5842"/>
    <cellStyle name="Normal 4 2 2 4 4 2 3 2" xfId="13190"/>
    <cellStyle name="Normal 4 2 2 4 4 2 4" xfId="8294"/>
    <cellStyle name="Normal 4 2 2 4 4 3" xfId="1558"/>
    <cellStyle name="Normal 4 2 2 4 4 3 2" xfId="4006"/>
    <cellStyle name="Normal 4 2 2 4 4 3 2 2" xfId="11354"/>
    <cellStyle name="Normal 4 2 2 4 4 3 3" xfId="6454"/>
    <cellStyle name="Normal 4 2 2 4 4 3 3 2" xfId="13802"/>
    <cellStyle name="Normal 4 2 2 4 4 3 4" xfId="8906"/>
    <cellStyle name="Normal 4 2 2 4 4 4" xfId="2170"/>
    <cellStyle name="Normal 4 2 2 4 4 4 2" xfId="4618"/>
    <cellStyle name="Normal 4 2 2 4 4 4 2 2" xfId="11966"/>
    <cellStyle name="Normal 4 2 2 4 4 4 3" xfId="7066"/>
    <cellStyle name="Normal 4 2 2 4 4 4 3 2" xfId="14414"/>
    <cellStyle name="Normal 4 2 2 4 4 4 4" xfId="9518"/>
    <cellStyle name="Normal 4 2 2 4 4 5" xfId="2782"/>
    <cellStyle name="Normal 4 2 2 4 4 5 2" xfId="10130"/>
    <cellStyle name="Normal 4 2 2 4 4 6" xfId="5230"/>
    <cellStyle name="Normal 4 2 2 4 4 6 2" xfId="12578"/>
    <cellStyle name="Normal 4 2 2 4 4 7" xfId="7682"/>
    <cellStyle name="Normal 4 2 2 4 5" xfId="487"/>
    <cellStyle name="Normal 4 2 2 4 5 2" xfId="1099"/>
    <cellStyle name="Normal 4 2 2 4 5 2 2" xfId="3547"/>
    <cellStyle name="Normal 4 2 2 4 5 2 2 2" xfId="10895"/>
    <cellStyle name="Normal 4 2 2 4 5 2 3" xfId="5995"/>
    <cellStyle name="Normal 4 2 2 4 5 2 3 2" xfId="13343"/>
    <cellStyle name="Normal 4 2 2 4 5 2 4" xfId="8447"/>
    <cellStyle name="Normal 4 2 2 4 5 3" xfId="1711"/>
    <cellStyle name="Normal 4 2 2 4 5 3 2" xfId="4159"/>
    <cellStyle name="Normal 4 2 2 4 5 3 2 2" xfId="11507"/>
    <cellStyle name="Normal 4 2 2 4 5 3 3" xfId="6607"/>
    <cellStyle name="Normal 4 2 2 4 5 3 3 2" xfId="13955"/>
    <cellStyle name="Normal 4 2 2 4 5 3 4" xfId="9059"/>
    <cellStyle name="Normal 4 2 2 4 5 4" xfId="2323"/>
    <cellStyle name="Normal 4 2 2 4 5 4 2" xfId="4771"/>
    <cellStyle name="Normal 4 2 2 4 5 4 2 2" xfId="12119"/>
    <cellStyle name="Normal 4 2 2 4 5 4 3" xfId="7219"/>
    <cellStyle name="Normal 4 2 2 4 5 4 3 2" xfId="14567"/>
    <cellStyle name="Normal 4 2 2 4 5 4 4" xfId="9671"/>
    <cellStyle name="Normal 4 2 2 4 5 5" xfId="2935"/>
    <cellStyle name="Normal 4 2 2 4 5 5 2" xfId="10283"/>
    <cellStyle name="Normal 4 2 2 4 5 6" xfId="5383"/>
    <cellStyle name="Normal 4 2 2 4 5 6 2" xfId="12731"/>
    <cellStyle name="Normal 4 2 2 4 5 7" xfId="7835"/>
    <cellStyle name="Normal 4 2 2 4 6" xfId="640"/>
    <cellStyle name="Normal 4 2 2 4 6 2" xfId="1252"/>
    <cellStyle name="Normal 4 2 2 4 6 2 2" xfId="3700"/>
    <cellStyle name="Normal 4 2 2 4 6 2 2 2" xfId="11048"/>
    <cellStyle name="Normal 4 2 2 4 6 2 3" xfId="6148"/>
    <cellStyle name="Normal 4 2 2 4 6 2 3 2" xfId="13496"/>
    <cellStyle name="Normal 4 2 2 4 6 2 4" xfId="8600"/>
    <cellStyle name="Normal 4 2 2 4 6 3" xfId="1864"/>
    <cellStyle name="Normal 4 2 2 4 6 3 2" xfId="4312"/>
    <cellStyle name="Normal 4 2 2 4 6 3 2 2" xfId="11660"/>
    <cellStyle name="Normal 4 2 2 4 6 3 3" xfId="6760"/>
    <cellStyle name="Normal 4 2 2 4 6 3 3 2" xfId="14108"/>
    <cellStyle name="Normal 4 2 2 4 6 3 4" xfId="9212"/>
    <cellStyle name="Normal 4 2 2 4 6 4" xfId="2476"/>
    <cellStyle name="Normal 4 2 2 4 6 4 2" xfId="4924"/>
    <cellStyle name="Normal 4 2 2 4 6 4 2 2" xfId="12272"/>
    <cellStyle name="Normal 4 2 2 4 6 4 3" xfId="7372"/>
    <cellStyle name="Normal 4 2 2 4 6 4 3 2" xfId="14720"/>
    <cellStyle name="Normal 4 2 2 4 6 4 4" xfId="9824"/>
    <cellStyle name="Normal 4 2 2 4 6 5" xfId="3088"/>
    <cellStyle name="Normal 4 2 2 4 6 5 2" xfId="10436"/>
    <cellStyle name="Normal 4 2 2 4 6 6" xfId="5536"/>
    <cellStyle name="Normal 4 2 2 4 6 6 2" xfId="12884"/>
    <cellStyle name="Normal 4 2 2 4 6 7" xfId="7988"/>
    <cellStyle name="Normal 4 2 2 4 7" xfId="793"/>
    <cellStyle name="Normal 4 2 2 4 7 2" xfId="3241"/>
    <cellStyle name="Normal 4 2 2 4 7 2 2" xfId="10589"/>
    <cellStyle name="Normal 4 2 2 4 7 3" xfId="5689"/>
    <cellStyle name="Normal 4 2 2 4 7 3 2" xfId="13037"/>
    <cellStyle name="Normal 4 2 2 4 7 4" xfId="8141"/>
    <cellStyle name="Normal 4 2 2 4 8" xfId="1405"/>
    <cellStyle name="Normal 4 2 2 4 8 2" xfId="3853"/>
    <cellStyle name="Normal 4 2 2 4 8 2 2" xfId="11201"/>
    <cellStyle name="Normal 4 2 2 4 8 3" xfId="6301"/>
    <cellStyle name="Normal 4 2 2 4 8 3 2" xfId="13649"/>
    <cellStyle name="Normal 4 2 2 4 8 4" xfId="8753"/>
    <cellStyle name="Normal 4 2 2 4 9" xfId="2017"/>
    <cellStyle name="Normal 4 2 2 4 9 2" xfId="4465"/>
    <cellStyle name="Normal 4 2 2 4 9 2 2" xfId="11813"/>
    <cellStyle name="Normal 4 2 2 4 9 3" xfId="6913"/>
    <cellStyle name="Normal 4 2 2 4 9 3 2" xfId="14261"/>
    <cellStyle name="Normal 4 2 2 4 9 4" xfId="9365"/>
    <cellStyle name="Normal 4 2 2 5" xfId="193"/>
    <cellStyle name="Normal 4 2 2 5 10" xfId="7541"/>
    <cellStyle name="Normal 4 2 2 5 2" xfId="346"/>
    <cellStyle name="Normal 4 2 2 5 2 2" xfId="958"/>
    <cellStyle name="Normal 4 2 2 5 2 2 2" xfId="3406"/>
    <cellStyle name="Normal 4 2 2 5 2 2 2 2" xfId="10754"/>
    <cellStyle name="Normal 4 2 2 5 2 2 3" xfId="5854"/>
    <cellStyle name="Normal 4 2 2 5 2 2 3 2" xfId="13202"/>
    <cellStyle name="Normal 4 2 2 5 2 2 4" xfId="8306"/>
    <cellStyle name="Normal 4 2 2 5 2 3" xfId="1570"/>
    <cellStyle name="Normal 4 2 2 5 2 3 2" xfId="4018"/>
    <cellStyle name="Normal 4 2 2 5 2 3 2 2" xfId="11366"/>
    <cellStyle name="Normal 4 2 2 5 2 3 3" xfId="6466"/>
    <cellStyle name="Normal 4 2 2 5 2 3 3 2" xfId="13814"/>
    <cellStyle name="Normal 4 2 2 5 2 3 4" xfId="8918"/>
    <cellStyle name="Normal 4 2 2 5 2 4" xfId="2182"/>
    <cellStyle name="Normal 4 2 2 5 2 4 2" xfId="4630"/>
    <cellStyle name="Normal 4 2 2 5 2 4 2 2" xfId="11978"/>
    <cellStyle name="Normal 4 2 2 5 2 4 3" xfId="7078"/>
    <cellStyle name="Normal 4 2 2 5 2 4 3 2" xfId="14426"/>
    <cellStyle name="Normal 4 2 2 5 2 4 4" xfId="9530"/>
    <cellStyle name="Normal 4 2 2 5 2 5" xfId="2794"/>
    <cellStyle name="Normal 4 2 2 5 2 5 2" xfId="10142"/>
    <cellStyle name="Normal 4 2 2 5 2 6" xfId="5242"/>
    <cellStyle name="Normal 4 2 2 5 2 6 2" xfId="12590"/>
    <cellStyle name="Normal 4 2 2 5 2 7" xfId="7694"/>
    <cellStyle name="Normal 4 2 2 5 3" xfId="499"/>
    <cellStyle name="Normal 4 2 2 5 3 2" xfId="1111"/>
    <cellStyle name="Normal 4 2 2 5 3 2 2" xfId="3559"/>
    <cellStyle name="Normal 4 2 2 5 3 2 2 2" xfId="10907"/>
    <cellStyle name="Normal 4 2 2 5 3 2 3" xfId="6007"/>
    <cellStyle name="Normal 4 2 2 5 3 2 3 2" xfId="13355"/>
    <cellStyle name="Normal 4 2 2 5 3 2 4" xfId="8459"/>
    <cellStyle name="Normal 4 2 2 5 3 3" xfId="1723"/>
    <cellStyle name="Normal 4 2 2 5 3 3 2" xfId="4171"/>
    <cellStyle name="Normal 4 2 2 5 3 3 2 2" xfId="11519"/>
    <cellStyle name="Normal 4 2 2 5 3 3 3" xfId="6619"/>
    <cellStyle name="Normal 4 2 2 5 3 3 3 2" xfId="13967"/>
    <cellStyle name="Normal 4 2 2 5 3 3 4" xfId="9071"/>
    <cellStyle name="Normal 4 2 2 5 3 4" xfId="2335"/>
    <cellStyle name="Normal 4 2 2 5 3 4 2" xfId="4783"/>
    <cellStyle name="Normal 4 2 2 5 3 4 2 2" xfId="12131"/>
    <cellStyle name="Normal 4 2 2 5 3 4 3" xfId="7231"/>
    <cellStyle name="Normal 4 2 2 5 3 4 3 2" xfId="14579"/>
    <cellStyle name="Normal 4 2 2 5 3 4 4" xfId="9683"/>
    <cellStyle name="Normal 4 2 2 5 3 5" xfId="2947"/>
    <cellStyle name="Normal 4 2 2 5 3 5 2" xfId="10295"/>
    <cellStyle name="Normal 4 2 2 5 3 6" xfId="5395"/>
    <cellStyle name="Normal 4 2 2 5 3 6 2" xfId="12743"/>
    <cellStyle name="Normal 4 2 2 5 3 7" xfId="7847"/>
    <cellStyle name="Normal 4 2 2 5 4" xfId="652"/>
    <cellStyle name="Normal 4 2 2 5 4 2" xfId="1264"/>
    <cellStyle name="Normal 4 2 2 5 4 2 2" xfId="3712"/>
    <cellStyle name="Normal 4 2 2 5 4 2 2 2" xfId="11060"/>
    <cellStyle name="Normal 4 2 2 5 4 2 3" xfId="6160"/>
    <cellStyle name="Normal 4 2 2 5 4 2 3 2" xfId="13508"/>
    <cellStyle name="Normal 4 2 2 5 4 2 4" xfId="8612"/>
    <cellStyle name="Normal 4 2 2 5 4 3" xfId="1876"/>
    <cellStyle name="Normal 4 2 2 5 4 3 2" xfId="4324"/>
    <cellStyle name="Normal 4 2 2 5 4 3 2 2" xfId="11672"/>
    <cellStyle name="Normal 4 2 2 5 4 3 3" xfId="6772"/>
    <cellStyle name="Normal 4 2 2 5 4 3 3 2" xfId="14120"/>
    <cellStyle name="Normal 4 2 2 5 4 3 4" xfId="9224"/>
    <cellStyle name="Normal 4 2 2 5 4 4" xfId="2488"/>
    <cellStyle name="Normal 4 2 2 5 4 4 2" xfId="4936"/>
    <cellStyle name="Normal 4 2 2 5 4 4 2 2" xfId="12284"/>
    <cellStyle name="Normal 4 2 2 5 4 4 3" xfId="7384"/>
    <cellStyle name="Normal 4 2 2 5 4 4 3 2" xfId="14732"/>
    <cellStyle name="Normal 4 2 2 5 4 4 4" xfId="9836"/>
    <cellStyle name="Normal 4 2 2 5 4 5" xfId="3100"/>
    <cellStyle name="Normal 4 2 2 5 4 5 2" xfId="10448"/>
    <cellStyle name="Normal 4 2 2 5 4 6" xfId="5548"/>
    <cellStyle name="Normal 4 2 2 5 4 6 2" xfId="12896"/>
    <cellStyle name="Normal 4 2 2 5 4 7" xfId="8000"/>
    <cellStyle name="Normal 4 2 2 5 5" xfId="805"/>
    <cellStyle name="Normal 4 2 2 5 5 2" xfId="3253"/>
    <cellStyle name="Normal 4 2 2 5 5 2 2" xfId="10601"/>
    <cellStyle name="Normal 4 2 2 5 5 3" xfId="5701"/>
    <cellStyle name="Normal 4 2 2 5 5 3 2" xfId="13049"/>
    <cellStyle name="Normal 4 2 2 5 5 4" xfId="8153"/>
    <cellStyle name="Normal 4 2 2 5 6" xfId="1417"/>
    <cellStyle name="Normal 4 2 2 5 6 2" xfId="3865"/>
    <cellStyle name="Normal 4 2 2 5 6 2 2" xfId="11213"/>
    <cellStyle name="Normal 4 2 2 5 6 3" xfId="6313"/>
    <cellStyle name="Normal 4 2 2 5 6 3 2" xfId="13661"/>
    <cellStyle name="Normal 4 2 2 5 6 4" xfId="8765"/>
    <cellStyle name="Normal 4 2 2 5 7" xfId="2029"/>
    <cellStyle name="Normal 4 2 2 5 7 2" xfId="4477"/>
    <cellStyle name="Normal 4 2 2 5 7 2 2" xfId="11825"/>
    <cellStyle name="Normal 4 2 2 5 7 3" xfId="6925"/>
    <cellStyle name="Normal 4 2 2 5 7 3 2" xfId="14273"/>
    <cellStyle name="Normal 4 2 2 5 7 4" xfId="9377"/>
    <cellStyle name="Normal 4 2 2 5 8" xfId="2641"/>
    <cellStyle name="Normal 4 2 2 5 8 2" xfId="9989"/>
    <cellStyle name="Normal 4 2 2 5 9" xfId="5089"/>
    <cellStyle name="Normal 4 2 2 5 9 2" xfId="12437"/>
    <cellStyle name="Normal 4 2 2 6" xfId="244"/>
    <cellStyle name="Normal 4 2 2 6 10" xfId="7592"/>
    <cellStyle name="Normal 4 2 2 6 2" xfId="397"/>
    <cellStyle name="Normal 4 2 2 6 2 2" xfId="1009"/>
    <cellStyle name="Normal 4 2 2 6 2 2 2" xfId="3457"/>
    <cellStyle name="Normal 4 2 2 6 2 2 2 2" xfId="10805"/>
    <cellStyle name="Normal 4 2 2 6 2 2 3" xfId="5905"/>
    <cellStyle name="Normal 4 2 2 6 2 2 3 2" xfId="13253"/>
    <cellStyle name="Normal 4 2 2 6 2 2 4" xfId="8357"/>
    <cellStyle name="Normal 4 2 2 6 2 3" xfId="1621"/>
    <cellStyle name="Normal 4 2 2 6 2 3 2" xfId="4069"/>
    <cellStyle name="Normal 4 2 2 6 2 3 2 2" xfId="11417"/>
    <cellStyle name="Normal 4 2 2 6 2 3 3" xfId="6517"/>
    <cellStyle name="Normal 4 2 2 6 2 3 3 2" xfId="13865"/>
    <cellStyle name="Normal 4 2 2 6 2 3 4" xfId="8969"/>
    <cellStyle name="Normal 4 2 2 6 2 4" xfId="2233"/>
    <cellStyle name="Normal 4 2 2 6 2 4 2" xfId="4681"/>
    <cellStyle name="Normal 4 2 2 6 2 4 2 2" xfId="12029"/>
    <cellStyle name="Normal 4 2 2 6 2 4 3" xfId="7129"/>
    <cellStyle name="Normal 4 2 2 6 2 4 3 2" xfId="14477"/>
    <cellStyle name="Normal 4 2 2 6 2 4 4" xfId="9581"/>
    <cellStyle name="Normal 4 2 2 6 2 5" xfId="2845"/>
    <cellStyle name="Normal 4 2 2 6 2 5 2" xfId="10193"/>
    <cellStyle name="Normal 4 2 2 6 2 6" xfId="5293"/>
    <cellStyle name="Normal 4 2 2 6 2 6 2" xfId="12641"/>
    <cellStyle name="Normal 4 2 2 6 2 7" xfId="7745"/>
    <cellStyle name="Normal 4 2 2 6 3" xfId="550"/>
    <cellStyle name="Normal 4 2 2 6 3 2" xfId="1162"/>
    <cellStyle name="Normal 4 2 2 6 3 2 2" xfId="3610"/>
    <cellStyle name="Normal 4 2 2 6 3 2 2 2" xfId="10958"/>
    <cellStyle name="Normal 4 2 2 6 3 2 3" xfId="6058"/>
    <cellStyle name="Normal 4 2 2 6 3 2 3 2" xfId="13406"/>
    <cellStyle name="Normal 4 2 2 6 3 2 4" xfId="8510"/>
    <cellStyle name="Normal 4 2 2 6 3 3" xfId="1774"/>
    <cellStyle name="Normal 4 2 2 6 3 3 2" xfId="4222"/>
    <cellStyle name="Normal 4 2 2 6 3 3 2 2" xfId="11570"/>
    <cellStyle name="Normal 4 2 2 6 3 3 3" xfId="6670"/>
    <cellStyle name="Normal 4 2 2 6 3 3 3 2" xfId="14018"/>
    <cellStyle name="Normal 4 2 2 6 3 3 4" xfId="9122"/>
    <cellStyle name="Normal 4 2 2 6 3 4" xfId="2386"/>
    <cellStyle name="Normal 4 2 2 6 3 4 2" xfId="4834"/>
    <cellStyle name="Normal 4 2 2 6 3 4 2 2" xfId="12182"/>
    <cellStyle name="Normal 4 2 2 6 3 4 3" xfId="7282"/>
    <cellStyle name="Normal 4 2 2 6 3 4 3 2" xfId="14630"/>
    <cellStyle name="Normal 4 2 2 6 3 4 4" xfId="9734"/>
    <cellStyle name="Normal 4 2 2 6 3 5" xfId="2998"/>
    <cellStyle name="Normal 4 2 2 6 3 5 2" xfId="10346"/>
    <cellStyle name="Normal 4 2 2 6 3 6" xfId="5446"/>
    <cellStyle name="Normal 4 2 2 6 3 6 2" xfId="12794"/>
    <cellStyle name="Normal 4 2 2 6 3 7" xfId="7898"/>
    <cellStyle name="Normal 4 2 2 6 4" xfId="703"/>
    <cellStyle name="Normal 4 2 2 6 4 2" xfId="1315"/>
    <cellStyle name="Normal 4 2 2 6 4 2 2" xfId="3763"/>
    <cellStyle name="Normal 4 2 2 6 4 2 2 2" xfId="11111"/>
    <cellStyle name="Normal 4 2 2 6 4 2 3" xfId="6211"/>
    <cellStyle name="Normal 4 2 2 6 4 2 3 2" xfId="13559"/>
    <cellStyle name="Normal 4 2 2 6 4 2 4" xfId="8663"/>
    <cellStyle name="Normal 4 2 2 6 4 3" xfId="1927"/>
    <cellStyle name="Normal 4 2 2 6 4 3 2" xfId="4375"/>
    <cellStyle name="Normal 4 2 2 6 4 3 2 2" xfId="11723"/>
    <cellStyle name="Normal 4 2 2 6 4 3 3" xfId="6823"/>
    <cellStyle name="Normal 4 2 2 6 4 3 3 2" xfId="14171"/>
    <cellStyle name="Normal 4 2 2 6 4 3 4" xfId="9275"/>
    <cellStyle name="Normal 4 2 2 6 4 4" xfId="2539"/>
    <cellStyle name="Normal 4 2 2 6 4 4 2" xfId="4987"/>
    <cellStyle name="Normal 4 2 2 6 4 4 2 2" xfId="12335"/>
    <cellStyle name="Normal 4 2 2 6 4 4 3" xfId="7435"/>
    <cellStyle name="Normal 4 2 2 6 4 4 3 2" xfId="14783"/>
    <cellStyle name="Normal 4 2 2 6 4 4 4" xfId="9887"/>
    <cellStyle name="Normal 4 2 2 6 4 5" xfId="3151"/>
    <cellStyle name="Normal 4 2 2 6 4 5 2" xfId="10499"/>
    <cellStyle name="Normal 4 2 2 6 4 6" xfId="5599"/>
    <cellStyle name="Normal 4 2 2 6 4 6 2" xfId="12947"/>
    <cellStyle name="Normal 4 2 2 6 4 7" xfId="8051"/>
    <cellStyle name="Normal 4 2 2 6 5" xfId="856"/>
    <cellStyle name="Normal 4 2 2 6 5 2" xfId="3304"/>
    <cellStyle name="Normal 4 2 2 6 5 2 2" xfId="10652"/>
    <cellStyle name="Normal 4 2 2 6 5 3" xfId="5752"/>
    <cellStyle name="Normal 4 2 2 6 5 3 2" xfId="13100"/>
    <cellStyle name="Normal 4 2 2 6 5 4" xfId="8204"/>
    <cellStyle name="Normal 4 2 2 6 6" xfId="1468"/>
    <cellStyle name="Normal 4 2 2 6 6 2" xfId="3916"/>
    <cellStyle name="Normal 4 2 2 6 6 2 2" xfId="11264"/>
    <cellStyle name="Normal 4 2 2 6 6 3" xfId="6364"/>
    <cellStyle name="Normal 4 2 2 6 6 3 2" xfId="13712"/>
    <cellStyle name="Normal 4 2 2 6 6 4" xfId="8816"/>
    <cellStyle name="Normal 4 2 2 6 7" xfId="2080"/>
    <cellStyle name="Normal 4 2 2 6 7 2" xfId="4528"/>
    <cellStyle name="Normal 4 2 2 6 7 2 2" xfId="11876"/>
    <cellStyle name="Normal 4 2 2 6 7 3" xfId="6976"/>
    <cellStyle name="Normal 4 2 2 6 7 3 2" xfId="14324"/>
    <cellStyle name="Normal 4 2 2 6 7 4" xfId="9428"/>
    <cellStyle name="Normal 4 2 2 6 8" xfId="2692"/>
    <cellStyle name="Normal 4 2 2 6 8 2" xfId="10040"/>
    <cellStyle name="Normal 4 2 2 6 9" xfId="5140"/>
    <cellStyle name="Normal 4 2 2 6 9 2" xfId="12488"/>
    <cellStyle name="Normal 4 2 2 7" xfId="295"/>
    <cellStyle name="Normal 4 2 2 7 2" xfId="907"/>
    <cellStyle name="Normal 4 2 2 7 2 2" xfId="3355"/>
    <cellStyle name="Normal 4 2 2 7 2 2 2" xfId="10703"/>
    <cellStyle name="Normal 4 2 2 7 2 3" xfId="5803"/>
    <cellStyle name="Normal 4 2 2 7 2 3 2" xfId="13151"/>
    <cellStyle name="Normal 4 2 2 7 2 4" xfId="8255"/>
    <cellStyle name="Normal 4 2 2 7 3" xfId="1519"/>
    <cellStyle name="Normal 4 2 2 7 3 2" xfId="3967"/>
    <cellStyle name="Normal 4 2 2 7 3 2 2" xfId="11315"/>
    <cellStyle name="Normal 4 2 2 7 3 3" xfId="6415"/>
    <cellStyle name="Normal 4 2 2 7 3 3 2" xfId="13763"/>
    <cellStyle name="Normal 4 2 2 7 3 4" xfId="8867"/>
    <cellStyle name="Normal 4 2 2 7 4" xfId="2131"/>
    <cellStyle name="Normal 4 2 2 7 4 2" xfId="4579"/>
    <cellStyle name="Normal 4 2 2 7 4 2 2" xfId="11927"/>
    <cellStyle name="Normal 4 2 2 7 4 3" xfId="7027"/>
    <cellStyle name="Normal 4 2 2 7 4 3 2" xfId="14375"/>
    <cellStyle name="Normal 4 2 2 7 4 4" xfId="9479"/>
    <cellStyle name="Normal 4 2 2 7 5" xfId="2743"/>
    <cellStyle name="Normal 4 2 2 7 5 2" xfId="10091"/>
    <cellStyle name="Normal 4 2 2 7 6" xfId="5191"/>
    <cellStyle name="Normal 4 2 2 7 6 2" xfId="12539"/>
    <cellStyle name="Normal 4 2 2 7 7" xfId="7643"/>
    <cellStyle name="Normal 4 2 2 8" xfId="448"/>
    <cellStyle name="Normal 4 2 2 8 2" xfId="1060"/>
    <cellStyle name="Normal 4 2 2 8 2 2" xfId="3508"/>
    <cellStyle name="Normal 4 2 2 8 2 2 2" xfId="10856"/>
    <cellStyle name="Normal 4 2 2 8 2 3" xfId="5956"/>
    <cellStyle name="Normal 4 2 2 8 2 3 2" xfId="13304"/>
    <cellStyle name="Normal 4 2 2 8 2 4" xfId="8408"/>
    <cellStyle name="Normal 4 2 2 8 3" xfId="1672"/>
    <cellStyle name="Normal 4 2 2 8 3 2" xfId="4120"/>
    <cellStyle name="Normal 4 2 2 8 3 2 2" xfId="11468"/>
    <cellStyle name="Normal 4 2 2 8 3 3" xfId="6568"/>
    <cellStyle name="Normal 4 2 2 8 3 3 2" xfId="13916"/>
    <cellStyle name="Normal 4 2 2 8 3 4" xfId="9020"/>
    <cellStyle name="Normal 4 2 2 8 4" xfId="2284"/>
    <cellStyle name="Normal 4 2 2 8 4 2" xfId="4732"/>
    <cellStyle name="Normal 4 2 2 8 4 2 2" xfId="12080"/>
    <cellStyle name="Normal 4 2 2 8 4 3" xfId="7180"/>
    <cellStyle name="Normal 4 2 2 8 4 3 2" xfId="14528"/>
    <cellStyle name="Normal 4 2 2 8 4 4" xfId="9632"/>
    <cellStyle name="Normal 4 2 2 8 5" xfId="2896"/>
    <cellStyle name="Normal 4 2 2 8 5 2" xfId="10244"/>
    <cellStyle name="Normal 4 2 2 8 6" xfId="5344"/>
    <cellStyle name="Normal 4 2 2 8 6 2" xfId="12692"/>
    <cellStyle name="Normal 4 2 2 8 7" xfId="7796"/>
    <cellStyle name="Normal 4 2 2 9" xfId="601"/>
    <cellStyle name="Normal 4 2 2 9 2" xfId="1213"/>
    <cellStyle name="Normal 4 2 2 9 2 2" xfId="3661"/>
    <cellStyle name="Normal 4 2 2 9 2 2 2" xfId="11009"/>
    <cellStyle name="Normal 4 2 2 9 2 3" xfId="6109"/>
    <cellStyle name="Normal 4 2 2 9 2 3 2" xfId="13457"/>
    <cellStyle name="Normal 4 2 2 9 2 4" xfId="8561"/>
    <cellStyle name="Normal 4 2 2 9 3" xfId="1825"/>
    <cellStyle name="Normal 4 2 2 9 3 2" xfId="4273"/>
    <cellStyle name="Normal 4 2 2 9 3 2 2" xfId="11621"/>
    <cellStyle name="Normal 4 2 2 9 3 3" xfId="6721"/>
    <cellStyle name="Normal 4 2 2 9 3 3 2" xfId="14069"/>
    <cellStyle name="Normal 4 2 2 9 3 4" xfId="9173"/>
    <cellStyle name="Normal 4 2 2 9 4" xfId="2437"/>
    <cellStyle name="Normal 4 2 2 9 4 2" xfId="4885"/>
    <cellStyle name="Normal 4 2 2 9 4 2 2" xfId="12233"/>
    <cellStyle name="Normal 4 2 2 9 4 3" xfId="7333"/>
    <cellStyle name="Normal 4 2 2 9 4 3 2" xfId="14681"/>
    <cellStyle name="Normal 4 2 2 9 4 4" xfId="9785"/>
    <cellStyle name="Normal 4 2 2 9 5" xfId="3049"/>
    <cellStyle name="Normal 4 2 2 9 5 2" xfId="10397"/>
    <cellStyle name="Normal 4 2 2 9 6" xfId="5497"/>
    <cellStyle name="Normal 4 2 2 9 6 2" xfId="12845"/>
    <cellStyle name="Normal 4 2 2 9 7" xfId="7949"/>
    <cellStyle name="Normal 4 2 3" xfId="146"/>
    <cellStyle name="Normal 4 2 3 10" xfId="758"/>
    <cellStyle name="Normal 4 2 3 10 2" xfId="3206"/>
    <cellStyle name="Normal 4 2 3 10 2 2" xfId="10554"/>
    <cellStyle name="Normal 4 2 3 10 3" xfId="5654"/>
    <cellStyle name="Normal 4 2 3 10 3 2" xfId="13002"/>
    <cellStyle name="Normal 4 2 3 10 4" xfId="8106"/>
    <cellStyle name="Normal 4 2 3 11" xfId="1370"/>
    <cellStyle name="Normal 4 2 3 11 2" xfId="3818"/>
    <cellStyle name="Normal 4 2 3 11 2 2" xfId="11166"/>
    <cellStyle name="Normal 4 2 3 11 3" xfId="6266"/>
    <cellStyle name="Normal 4 2 3 11 3 2" xfId="13614"/>
    <cellStyle name="Normal 4 2 3 11 4" xfId="8718"/>
    <cellStyle name="Normal 4 2 3 12" xfId="1982"/>
    <cellStyle name="Normal 4 2 3 12 2" xfId="4430"/>
    <cellStyle name="Normal 4 2 3 12 2 2" xfId="11778"/>
    <cellStyle name="Normal 4 2 3 12 3" xfId="6878"/>
    <cellStyle name="Normal 4 2 3 12 3 2" xfId="14226"/>
    <cellStyle name="Normal 4 2 3 12 4" xfId="9330"/>
    <cellStyle name="Normal 4 2 3 13" xfId="2594"/>
    <cellStyle name="Normal 4 2 3 13 2" xfId="9942"/>
    <cellStyle name="Normal 4 2 3 14" xfId="5042"/>
    <cellStyle name="Normal 4 2 3 14 2" xfId="12390"/>
    <cellStyle name="Normal 4 2 3 15" xfId="7494"/>
    <cellStyle name="Normal 4 2 3 2" xfId="158"/>
    <cellStyle name="Normal 4 2 3 2 10" xfId="2606"/>
    <cellStyle name="Normal 4 2 3 2 10 2" xfId="9954"/>
    <cellStyle name="Normal 4 2 3 2 11" xfId="5054"/>
    <cellStyle name="Normal 4 2 3 2 11 2" xfId="12402"/>
    <cellStyle name="Normal 4 2 3 2 12" xfId="7506"/>
    <cellStyle name="Normal 4 2 3 2 2" xfId="209"/>
    <cellStyle name="Normal 4 2 3 2 2 10" xfId="7557"/>
    <cellStyle name="Normal 4 2 3 2 2 2" xfId="362"/>
    <cellStyle name="Normal 4 2 3 2 2 2 2" xfId="974"/>
    <cellStyle name="Normal 4 2 3 2 2 2 2 2" xfId="3422"/>
    <cellStyle name="Normal 4 2 3 2 2 2 2 2 2" xfId="10770"/>
    <cellStyle name="Normal 4 2 3 2 2 2 2 3" xfId="5870"/>
    <cellStyle name="Normal 4 2 3 2 2 2 2 3 2" xfId="13218"/>
    <cellStyle name="Normal 4 2 3 2 2 2 2 4" xfId="8322"/>
    <cellStyle name="Normal 4 2 3 2 2 2 3" xfId="1586"/>
    <cellStyle name="Normal 4 2 3 2 2 2 3 2" xfId="4034"/>
    <cellStyle name="Normal 4 2 3 2 2 2 3 2 2" xfId="11382"/>
    <cellStyle name="Normal 4 2 3 2 2 2 3 3" xfId="6482"/>
    <cellStyle name="Normal 4 2 3 2 2 2 3 3 2" xfId="13830"/>
    <cellStyle name="Normal 4 2 3 2 2 2 3 4" xfId="8934"/>
    <cellStyle name="Normal 4 2 3 2 2 2 4" xfId="2198"/>
    <cellStyle name="Normal 4 2 3 2 2 2 4 2" xfId="4646"/>
    <cellStyle name="Normal 4 2 3 2 2 2 4 2 2" xfId="11994"/>
    <cellStyle name="Normal 4 2 3 2 2 2 4 3" xfId="7094"/>
    <cellStyle name="Normal 4 2 3 2 2 2 4 3 2" xfId="14442"/>
    <cellStyle name="Normal 4 2 3 2 2 2 4 4" xfId="9546"/>
    <cellStyle name="Normal 4 2 3 2 2 2 5" xfId="2810"/>
    <cellStyle name="Normal 4 2 3 2 2 2 5 2" xfId="10158"/>
    <cellStyle name="Normal 4 2 3 2 2 2 6" xfId="5258"/>
    <cellStyle name="Normal 4 2 3 2 2 2 6 2" xfId="12606"/>
    <cellStyle name="Normal 4 2 3 2 2 2 7" xfId="7710"/>
    <cellStyle name="Normal 4 2 3 2 2 3" xfId="515"/>
    <cellStyle name="Normal 4 2 3 2 2 3 2" xfId="1127"/>
    <cellStyle name="Normal 4 2 3 2 2 3 2 2" xfId="3575"/>
    <cellStyle name="Normal 4 2 3 2 2 3 2 2 2" xfId="10923"/>
    <cellStyle name="Normal 4 2 3 2 2 3 2 3" xfId="6023"/>
    <cellStyle name="Normal 4 2 3 2 2 3 2 3 2" xfId="13371"/>
    <cellStyle name="Normal 4 2 3 2 2 3 2 4" xfId="8475"/>
    <cellStyle name="Normal 4 2 3 2 2 3 3" xfId="1739"/>
    <cellStyle name="Normal 4 2 3 2 2 3 3 2" xfId="4187"/>
    <cellStyle name="Normal 4 2 3 2 2 3 3 2 2" xfId="11535"/>
    <cellStyle name="Normal 4 2 3 2 2 3 3 3" xfId="6635"/>
    <cellStyle name="Normal 4 2 3 2 2 3 3 3 2" xfId="13983"/>
    <cellStyle name="Normal 4 2 3 2 2 3 3 4" xfId="9087"/>
    <cellStyle name="Normal 4 2 3 2 2 3 4" xfId="2351"/>
    <cellStyle name="Normal 4 2 3 2 2 3 4 2" xfId="4799"/>
    <cellStyle name="Normal 4 2 3 2 2 3 4 2 2" xfId="12147"/>
    <cellStyle name="Normal 4 2 3 2 2 3 4 3" xfId="7247"/>
    <cellStyle name="Normal 4 2 3 2 2 3 4 3 2" xfId="14595"/>
    <cellStyle name="Normal 4 2 3 2 2 3 4 4" xfId="9699"/>
    <cellStyle name="Normal 4 2 3 2 2 3 5" xfId="2963"/>
    <cellStyle name="Normal 4 2 3 2 2 3 5 2" xfId="10311"/>
    <cellStyle name="Normal 4 2 3 2 2 3 6" xfId="5411"/>
    <cellStyle name="Normal 4 2 3 2 2 3 6 2" xfId="12759"/>
    <cellStyle name="Normal 4 2 3 2 2 3 7" xfId="7863"/>
    <cellStyle name="Normal 4 2 3 2 2 4" xfId="668"/>
    <cellStyle name="Normal 4 2 3 2 2 4 2" xfId="1280"/>
    <cellStyle name="Normal 4 2 3 2 2 4 2 2" xfId="3728"/>
    <cellStyle name="Normal 4 2 3 2 2 4 2 2 2" xfId="11076"/>
    <cellStyle name="Normal 4 2 3 2 2 4 2 3" xfId="6176"/>
    <cellStyle name="Normal 4 2 3 2 2 4 2 3 2" xfId="13524"/>
    <cellStyle name="Normal 4 2 3 2 2 4 2 4" xfId="8628"/>
    <cellStyle name="Normal 4 2 3 2 2 4 3" xfId="1892"/>
    <cellStyle name="Normal 4 2 3 2 2 4 3 2" xfId="4340"/>
    <cellStyle name="Normal 4 2 3 2 2 4 3 2 2" xfId="11688"/>
    <cellStyle name="Normal 4 2 3 2 2 4 3 3" xfId="6788"/>
    <cellStyle name="Normal 4 2 3 2 2 4 3 3 2" xfId="14136"/>
    <cellStyle name="Normal 4 2 3 2 2 4 3 4" xfId="9240"/>
    <cellStyle name="Normal 4 2 3 2 2 4 4" xfId="2504"/>
    <cellStyle name="Normal 4 2 3 2 2 4 4 2" xfId="4952"/>
    <cellStyle name="Normal 4 2 3 2 2 4 4 2 2" xfId="12300"/>
    <cellStyle name="Normal 4 2 3 2 2 4 4 3" xfId="7400"/>
    <cellStyle name="Normal 4 2 3 2 2 4 4 3 2" xfId="14748"/>
    <cellStyle name="Normal 4 2 3 2 2 4 4 4" xfId="9852"/>
    <cellStyle name="Normal 4 2 3 2 2 4 5" xfId="3116"/>
    <cellStyle name="Normal 4 2 3 2 2 4 5 2" xfId="10464"/>
    <cellStyle name="Normal 4 2 3 2 2 4 6" xfId="5564"/>
    <cellStyle name="Normal 4 2 3 2 2 4 6 2" xfId="12912"/>
    <cellStyle name="Normal 4 2 3 2 2 4 7" xfId="8016"/>
    <cellStyle name="Normal 4 2 3 2 2 5" xfId="821"/>
    <cellStyle name="Normal 4 2 3 2 2 5 2" xfId="3269"/>
    <cellStyle name="Normal 4 2 3 2 2 5 2 2" xfId="10617"/>
    <cellStyle name="Normal 4 2 3 2 2 5 3" xfId="5717"/>
    <cellStyle name="Normal 4 2 3 2 2 5 3 2" xfId="13065"/>
    <cellStyle name="Normal 4 2 3 2 2 5 4" xfId="8169"/>
    <cellStyle name="Normal 4 2 3 2 2 6" xfId="1433"/>
    <cellStyle name="Normal 4 2 3 2 2 6 2" xfId="3881"/>
    <cellStyle name="Normal 4 2 3 2 2 6 2 2" xfId="11229"/>
    <cellStyle name="Normal 4 2 3 2 2 6 3" xfId="6329"/>
    <cellStyle name="Normal 4 2 3 2 2 6 3 2" xfId="13677"/>
    <cellStyle name="Normal 4 2 3 2 2 6 4" xfId="8781"/>
    <cellStyle name="Normal 4 2 3 2 2 7" xfId="2045"/>
    <cellStyle name="Normal 4 2 3 2 2 7 2" xfId="4493"/>
    <cellStyle name="Normal 4 2 3 2 2 7 2 2" xfId="11841"/>
    <cellStyle name="Normal 4 2 3 2 2 7 3" xfId="6941"/>
    <cellStyle name="Normal 4 2 3 2 2 7 3 2" xfId="14289"/>
    <cellStyle name="Normal 4 2 3 2 2 7 4" xfId="9393"/>
    <cellStyle name="Normal 4 2 3 2 2 8" xfId="2657"/>
    <cellStyle name="Normal 4 2 3 2 2 8 2" xfId="10005"/>
    <cellStyle name="Normal 4 2 3 2 2 9" xfId="5105"/>
    <cellStyle name="Normal 4 2 3 2 2 9 2" xfId="12453"/>
    <cellStyle name="Normal 4 2 3 2 3" xfId="260"/>
    <cellStyle name="Normal 4 2 3 2 3 10" xfId="7608"/>
    <cellStyle name="Normal 4 2 3 2 3 2" xfId="413"/>
    <cellStyle name="Normal 4 2 3 2 3 2 2" xfId="1025"/>
    <cellStyle name="Normal 4 2 3 2 3 2 2 2" xfId="3473"/>
    <cellStyle name="Normal 4 2 3 2 3 2 2 2 2" xfId="10821"/>
    <cellStyle name="Normal 4 2 3 2 3 2 2 3" xfId="5921"/>
    <cellStyle name="Normal 4 2 3 2 3 2 2 3 2" xfId="13269"/>
    <cellStyle name="Normal 4 2 3 2 3 2 2 4" xfId="8373"/>
    <cellStyle name="Normal 4 2 3 2 3 2 3" xfId="1637"/>
    <cellStyle name="Normal 4 2 3 2 3 2 3 2" xfId="4085"/>
    <cellStyle name="Normal 4 2 3 2 3 2 3 2 2" xfId="11433"/>
    <cellStyle name="Normal 4 2 3 2 3 2 3 3" xfId="6533"/>
    <cellStyle name="Normal 4 2 3 2 3 2 3 3 2" xfId="13881"/>
    <cellStyle name="Normal 4 2 3 2 3 2 3 4" xfId="8985"/>
    <cellStyle name="Normal 4 2 3 2 3 2 4" xfId="2249"/>
    <cellStyle name="Normal 4 2 3 2 3 2 4 2" xfId="4697"/>
    <cellStyle name="Normal 4 2 3 2 3 2 4 2 2" xfId="12045"/>
    <cellStyle name="Normal 4 2 3 2 3 2 4 3" xfId="7145"/>
    <cellStyle name="Normal 4 2 3 2 3 2 4 3 2" xfId="14493"/>
    <cellStyle name="Normal 4 2 3 2 3 2 4 4" xfId="9597"/>
    <cellStyle name="Normal 4 2 3 2 3 2 5" xfId="2861"/>
    <cellStyle name="Normal 4 2 3 2 3 2 5 2" xfId="10209"/>
    <cellStyle name="Normal 4 2 3 2 3 2 6" xfId="5309"/>
    <cellStyle name="Normal 4 2 3 2 3 2 6 2" xfId="12657"/>
    <cellStyle name="Normal 4 2 3 2 3 2 7" xfId="7761"/>
    <cellStyle name="Normal 4 2 3 2 3 3" xfId="566"/>
    <cellStyle name="Normal 4 2 3 2 3 3 2" xfId="1178"/>
    <cellStyle name="Normal 4 2 3 2 3 3 2 2" xfId="3626"/>
    <cellStyle name="Normal 4 2 3 2 3 3 2 2 2" xfId="10974"/>
    <cellStyle name="Normal 4 2 3 2 3 3 2 3" xfId="6074"/>
    <cellStyle name="Normal 4 2 3 2 3 3 2 3 2" xfId="13422"/>
    <cellStyle name="Normal 4 2 3 2 3 3 2 4" xfId="8526"/>
    <cellStyle name="Normal 4 2 3 2 3 3 3" xfId="1790"/>
    <cellStyle name="Normal 4 2 3 2 3 3 3 2" xfId="4238"/>
    <cellStyle name="Normal 4 2 3 2 3 3 3 2 2" xfId="11586"/>
    <cellStyle name="Normal 4 2 3 2 3 3 3 3" xfId="6686"/>
    <cellStyle name="Normal 4 2 3 2 3 3 3 3 2" xfId="14034"/>
    <cellStyle name="Normal 4 2 3 2 3 3 3 4" xfId="9138"/>
    <cellStyle name="Normal 4 2 3 2 3 3 4" xfId="2402"/>
    <cellStyle name="Normal 4 2 3 2 3 3 4 2" xfId="4850"/>
    <cellStyle name="Normal 4 2 3 2 3 3 4 2 2" xfId="12198"/>
    <cellStyle name="Normal 4 2 3 2 3 3 4 3" xfId="7298"/>
    <cellStyle name="Normal 4 2 3 2 3 3 4 3 2" xfId="14646"/>
    <cellStyle name="Normal 4 2 3 2 3 3 4 4" xfId="9750"/>
    <cellStyle name="Normal 4 2 3 2 3 3 5" xfId="3014"/>
    <cellStyle name="Normal 4 2 3 2 3 3 5 2" xfId="10362"/>
    <cellStyle name="Normal 4 2 3 2 3 3 6" xfId="5462"/>
    <cellStyle name="Normal 4 2 3 2 3 3 6 2" xfId="12810"/>
    <cellStyle name="Normal 4 2 3 2 3 3 7" xfId="7914"/>
    <cellStyle name="Normal 4 2 3 2 3 4" xfId="719"/>
    <cellStyle name="Normal 4 2 3 2 3 4 2" xfId="1331"/>
    <cellStyle name="Normal 4 2 3 2 3 4 2 2" xfId="3779"/>
    <cellStyle name="Normal 4 2 3 2 3 4 2 2 2" xfId="11127"/>
    <cellStyle name="Normal 4 2 3 2 3 4 2 3" xfId="6227"/>
    <cellStyle name="Normal 4 2 3 2 3 4 2 3 2" xfId="13575"/>
    <cellStyle name="Normal 4 2 3 2 3 4 2 4" xfId="8679"/>
    <cellStyle name="Normal 4 2 3 2 3 4 3" xfId="1943"/>
    <cellStyle name="Normal 4 2 3 2 3 4 3 2" xfId="4391"/>
    <cellStyle name="Normal 4 2 3 2 3 4 3 2 2" xfId="11739"/>
    <cellStyle name="Normal 4 2 3 2 3 4 3 3" xfId="6839"/>
    <cellStyle name="Normal 4 2 3 2 3 4 3 3 2" xfId="14187"/>
    <cellStyle name="Normal 4 2 3 2 3 4 3 4" xfId="9291"/>
    <cellStyle name="Normal 4 2 3 2 3 4 4" xfId="2555"/>
    <cellStyle name="Normal 4 2 3 2 3 4 4 2" xfId="5003"/>
    <cellStyle name="Normal 4 2 3 2 3 4 4 2 2" xfId="12351"/>
    <cellStyle name="Normal 4 2 3 2 3 4 4 3" xfId="7451"/>
    <cellStyle name="Normal 4 2 3 2 3 4 4 3 2" xfId="14799"/>
    <cellStyle name="Normal 4 2 3 2 3 4 4 4" xfId="9903"/>
    <cellStyle name="Normal 4 2 3 2 3 4 5" xfId="3167"/>
    <cellStyle name="Normal 4 2 3 2 3 4 5 2" xfId="10515"/>
    <cellStyle name="Normal 4 2 3 2 3 4 6" xfId="5615"/>
    <cellStyle name="Normal 4 2 3 2 3 4 6 2" xfId="12963"/>
    <cellStyle name="Normal 4 2 3 2 3 4 7" xfId="8067"/>
    <cellStyle name="Normal 4 2 3 2 3 5" xfId="872"/>
    <cellStyle name="Normal 4 2 3 2 3 5 2" xfId="3320"/>
    <cellStyle name="Normal 4 2 3 2 3 5 2 2" xfId="10668"/>
    <cellStyle name="Normal 4 2 3 2 3 5 3" xfId="5768"/>
    <cellStyle name="Normal 4 2 3 2 3 5 3 2" xfId="13116"/>
    <cellStyle name="Normal 4 2 3 2 3 5 4" xfId="8220"/>
    <cellStyle name="Normal 4 2 3 2 3 6" xfId="1484"/>
    <cellStyle name="Normal 4 2 3 2 3 6 2" xfId="3932"/>
    <cellStyle name="Normal 4 2 3 2 3 6 2 2" xfId="11280"/>
    <cellStyle name="Normal 4 2 3 2 3 6 3" xfId="6380"/>
    <cellStyle name="Normal 4 2 3 2 3 6 3 2" xfId="13728"/>
    <cellStyle name="Normal 4 2 3 2 3 6 4" xfId="8832"/>
    <cellStyle name="Normal 4 2 3 2 3 7" xfId="2096"/>
    <cellStyle name="Normal 4 2 3 2 3 7 2" xfId="4544"/>
    <cellStyle name="Normal 4 2 3 2 3 7 2 2" xfId="11892"/>
    <cellStyle name="Normal 4 2 3 2 3 7 3" xfId="6992"/>
    <cellStyle name="Normal 4 2 3 2 3 7 3 2" xfId="14340"/>
    <cellStyle name="Normal 4 2 3 2 3 7 4" xfId="9444"/>
    <cellStyle name="Normal 4 2 3 2 3 8" xfId="2708"/>
    <cellStyle name="Normal 4 2 3 2 3 8 2" xfId="10056"/>
    <cellStyle name="Normal 4 2 3 2 3 9" xfId="5156"/>
    <cellStyle name="Normal 4 2 3 2 3 9 2" xfId="12504"/>
    <cellStyle name="Normal 4 2 3 2 4" xfId="311"/>
    <cellStyle name="Normal 4 2 3 2 4 2" xfId="923"/>
    <cellStyle name="Normal 4 2 3 2 4 2 2" xfId="3371"/>
    <cellStyle name="Normal 4 2 3 2 4 2 2 2" xfId="10719"/>
    <cellStyle name="Normal 4 2 3 2 4 2 3" xfId="5819"/>
    <cellStyle name="Normal 4 2 3 2 4 2 3 2" xfId="13167"/>
    <cellStyle name="Normal 4 2 3 2 4 2 4" xfId="8271"/>
    <cellStyle name="Normal 4 2 3 2 4 3" xfId="1535"/>
    <cellStyle name="Normal 4 2 3 2 4 3 2" xfId="3983"/>
    <cellStyle name="Normal 4 2 3 2 4 3 2 2" xfId="11331"/>
    <cellStyle name="Normal 4 2 3 2 4 3 3" xfId="6431"/>
    <cellStyle name="Normal 4 2 3 2 4 3 3 2" xfId="13779"/>
    <cellStyle name="Normal 4 2 3 2 4 3 4" xfId="8883"/>
    <cellStyle name="Normal 4 2 3 2 4 4" xfId="2147"/>
    <cellStyle name="Normal 4 2 3 2 4 4 2" xfId="4595"/>
    <cellStyle name="Normal 4 2 3 2 4 4 2 2" xfId="11943"/>
    <cellStyle name="Normal 4 2 3 2 4 4 3" xfId="7043"/>
    <cellStyle name="Normal 4 2 3 2 4 4 3 2" xfId="14391"/>
    <cellStyle name="Normal 4 2 3 2 4 4 4" xfId="9495"/>
    <cellStyle name="Normal 4 2 3 2 4 5" xfId="2759"/>
    <cellStyle name="Normal 4 2 3 2 4 5 2" xfId="10107"/>
    <cellStyle name="Normal 4 2 3 2 4 6" xfId="5207"/>
    <cellStyle name="Normal 4 2 3 2 4 6 2" xfId="12555"/>
    <cellStyle name="Normal 4 2 3 2 4 7" xfId="7659"/>
    <cellStyle name="Normal 4 2 3 2 5" xfId="464"/>
    <cellStyle name="Normal 4 2 3 2 5 2" xfId="1076"/>
    <cellStyle name="Normal 4 2 3 2 5 2 2" xfId="3524"/>
    <cellStyle name="Normal 4 2 3 2 5 2 2 2" xfId="10872"/>
    <cellStyle name="Normal 4 2 3 2 5 2 3" xfId="5972"/>
    <cellStyle name="Normal 4 2 3 2 5 2 3 2" xfId="13320"/>
    <cellStyle name="Normal 4 2 3 2 5 2 4" xfId="8424"/>
    <cellStyle name="Normal 4 2 3 2 5 3" xfId="1688"/>
    <cellStyle name="Normal 4 2 3 2 5 3 2" xfId="4136"/>
    <cellStyle name="Normal 4 2 3 2 5 3 2 2" xfId="11484"/>
    <cellStyle name="Normal 4 2 3 2 5 3 3" xfId="6584"/>
    <cellStyle name="Normal 4 2 3 2 5 3 3 2" xfId="13932"/>
    <cellStyle name="Normal 4 2 3 2 5 3 4" xfId="9036"/>
    <cellStyle name="Normal 4 2 3 2 5 4" xfId="2300"/>
    <cellStyle name="Normal 4 2 3 2 5 4 2" xfId="4748"/>
    <cellStyle name="Normal 4 2 3 2 5 4 2 2" xfId="12096"/>
    <cellStyle name="Normal 4 2 3 2 5 4 3" xfId="7196"/>
    <cellStyle name="Normal 4 2 3 2 5 4 3 2" xfId="14544"/>
    <cellStyle name="Normal 4 2 3 2 5 4 4" xfId="9648"/>
    <cellStyle name="Normal 4 2 3 2 5 5" xfId="2912"/>
    <cellStyle name="Normal 4 2 3 2 5 5 2" xfId="10260"/>
    <cellStyle name="Normal 4 2 3 2 5 6" xfId="5360"/>
    <cellStyle name="Normal 4 2 3 2 5 6 2" xfId="12708"/>
    <cellStyle name="Normal 4 2 3 2 5 7" xfId="7812"/>
    <cellStyle name="Normal 4 2 3 2 6" xfId="617"/>
    <cellStyle name="Normal 4 2 3 2 6 2" xfId="1229"/>
    <cellStyle name="Normal 4 2 3 2 6 2 2" xfId="3677"/>
    <cellStyle name="Normal 4 2 3 2 6 2 2 2" xfId="11025"/>
    <cellStyle name="Normal 4 2 3 2 6 2 3" xfId="6125"/>
    <cellStyle name="Normal 4 2 3 2 6 2 3 2" xfId="13473"/>
    <cellStyle name="Normal 4 2 3 2 6 2 4" xfId="8577"/>
    <cellStyle name="Normal 4 2 3 2 6 3" xfId="1841"/>
    <cellStyle name="Normal 4 2 3 2 6 3 2" xfId="4289"/>
    <cellStyle name="Normal 4 2 3 2 6 3 2 2" xfId="11637"/>
    <cellStyle name="Normal 4 2 3 2 6 3 3" xfId="6737"/>
    <cellStyle name="Normal 4 2 3 2 6 3 3 2" xfId="14085"/>
    <cellStyle name="Normal 4 2 3 2 6 3 4" xfId="9189"/>
    <cellStyle name="Normal 4 2 3 2 6 4" xfId="2453"/>
    <cellStyle name="Normal 4 2 3 2 6 4 2" xfId="4901"/>
    <cellStyle name="Normal 4 2 3 2 6 4 2 2" xfId="12249"/>
    <cellStyle name="Normal 4 2 3 2 6 4 3" xfId="7349"/>
    <cellStyle name="Normal 4 2 3 2 6 4 3 2" xfId="14697"/>
    <cellStyle name="Normal 4 2 3 2 6 4 4" xfId="9801"/>
    <cellStyle name="Normal 4 2 3 2 6 5" xfId="3065"/>
    <cellStyle name="Normal 4 2 3 2 6 5 2" xfId="10413"/>
    <cellStyle name="Normal 4 2 3 2 6 6" xfId="5513"/>
    <cellStyle name="Normal 4 2 3 2 6 6 2" xfId="12861"/>
    <cellStyle name="Normal 4 2 3 2 6 7" xfId="7965"/>
    <cellStyle name="Normal 4 2 3 2 7" xfId="770"/>
    <cellStyle name="Normal 4 2 3 2 7 2" xfId="3218"/>
    <cellStyle name="Normal 4 2 3 2 7 2 2" xfId="10566"/>
    <cellStyle name="Normal 4 2 3 2 7 3" xfId="5666"/>
    <cellStyle name="Normal 4 2 3 2 7 3 2" xfId="13014"/>
    <cellStyle name="Normal 4 2 3 2 7 4" xfId="8118"/>
    <cellStyle name="Normal 4 2 3 2 8" xfId="1382"/>
    <cellStyle name="Normal 4 2 3 2 8 2" xfId="3830"/>
    <cellStyle name="Normal 4 2 3 2 8 2 2" xfId="11178"/>
    <cellStyle name="Normal 4 2 3 2 8 3" xfId="6278"/>
    <cellStyle name="Normal 4 2 3 2 8 3 2" xfId="13626"/>
    <cellStyle name="Normal 4 2 3 2 8 4" xfId="8730"/>
    <cellStyle name="Normal 4 2 3 2 9" xfId="1994"/>
    <cellStyle name="Normal 4 2 3 2 9 2" xfId="4442"/>
    <cellStyle name="Normal 4 2 3 2 9 2 2" xfId="11790"/>
    <cellStyle name="Normal 4 2 3 2 9 3" xfId="6890"/>
    <cellStyle name="Normal 4 2 3 2 9 3 2" xfId="14238"/>
    <cellStyle name="Normal 4 2 3 2 9 4" xfId="9342"/>
    <cellStyle name="Normal 4 2 3 3" xfId="170"/>
    <cellStyle name="Normal 4 2 3 3 10" xfId="2618"/>
    <cellStyle name="Normal 4 2 3 3 10 2" xfId="9966"/>
    <cellStyle name="Normal 4 2 3 3 11" xfId="5066"/>
    <cellStyle name="Normal 4 2 3 3 11 2" xfId="12414"/>
    <cellStyle name="Normal 4 2 3 3 12" xfId="7518"/>
    <cellStyle name="Normal 4 2 3 3 2" xfId="221"/>
    <cellStyle name="Normal 4 2 3 3 2 10" xfId="7569"/>
    <cellStyle name="Normal 4 2 3 3 2 2" xfId="374"/>
    <cellStyle name="Normal 4 2 3 3 2 2 2" xfId="986"/>
    <cellStyle name="Normal 4 2 3 3 2 2 2 2" xfId="3434"/>
    <cellStyle name="Normal 4 2 3 3 2 2 2 2 2" xfId="10782"/>
    <cellStyle name="Normal 4 2 3 3 2 2 2 3" xfId="5882"/>
    <cellStyle name="Normal 4 2 3 3 2 2 2 3 2" xfId="13230"/>
    <cellStyle name="Normal 4 2 3 3 2 2 2 4" xfId="8334"/>
    <cellStyle name="Normal 4 2 3 3 2 2 3" xfId="1598"/>
    <cellStyle name="Normal 4 2 3 3 2 2 3 2" xfId="4046"/>
    <cellStyle name="Normal 4 2 3 3 2 2 3 2 2" xfId="11394"/>
    <cellStyle name="Normal 4 2 3 3 2 2 3 3" xfId="6494"/>
    <cellStyle name="Normal 4 2 3 3 2 2 3 3 2" xfId="13842"/>
    <cellStyle name="Normal 4 2 3 3 2 2 3 4" xfId="8946"/>
    <cellStyle name="Normal 4 2 3 3 2 2 4" xfId="2210"/>
    <cellStyle name="Normal 4 2 3 3 2 2 4 2" xfId="4658"/>
    <cellStyle name="Normal 4 2 3 3 2 2 4 2 2" xfId="12006"/>
    <cellStyle name="Normal 4 2 3 3 2 2 4 3" xfId="7106"/>
    <cellStyle name="Normal 4 2 3 3 2 2 4 3 2" xfId="14454"/>
    <cellStyle name="Normal 4 2 3 3 2 2 4 4" xfId="9558"/>
    <cellStyle name="Normal 4 2 3 3 2 2 5" xfId="2822"/>
    <cellStyle name="Normal 4 2 3 3 2 2 5 2" xfId="10170"/>
    <cellStyle name="Normal 4 2 3 3 2 2 6" xfId="5270"/>
    <cellStyle name="Normal 4 2 3 3 2 2 6 2" xfId="12618"/>
    <cellStyle name="Normal 4 2 3 3 2 2 7" xfId="7722"/>
    <cellStyle name="Normal 4 2 3 3 2 3" xfId="527"/>
    <cellStyle name="Normal 4 2 3 3 2 3 2" xfId="1139"/>
    <cellStyle name="Normal 4 2 3 3 2 3 2 2" xfId="3587"/>
    <cellStyle name="Normal 4 2 3 3 2 3 2 2 2" xfId="10935"/>
    <cellStyle name="Normal 4 2 3 3 2 3 2 3" xfId="6035"/>
    <cellStyle name="Normal 4 2 3 3 2 3 2 3 2" xfId="13383"/>
    <cellStyle name="Normal 4 2 3 3 2 3 2 4" xfId="8487"/>
    <cellStyle name="Normal 4 2 3 3 2 3 3" xfId="1751"/>
    <cellStyle name="Normal 4 2 3 3 2 3 3 2" xfId="4199"/>
    <cellStyle name="Normal 4 2 3 3 2 3 3 2 2" xfId="11547"/>
    <cellStyle name="Normal 4 2 3 3 2 3 3 3" xfId="6647"/>
    <cellStyle name="Normal 4 2 3 3 2 3 3 3 2" xfId="13995"/>
    <cellStyle name="Normal 4 2 3 3 2 3 3 4" xfId="9099"/>
    <cellStyle name="Normal 4 2 3 3 2 3 4" xfId="2363"/>
    <cellStyle name="Normal 4 2 3 3 2 3 4 2" xfId="4811"/>
    <cellStyle name="Normal 4 2 3 3 2 3 4 2 2" xfId="12159"/>
    <cellStyle name="Normal 4 2 3 3 2 3 4 3" xfId="7259"/>
    <cellStyle name="Normal 4 2 3 3 2 3 4 3 2" xfId="14607"/>
    <cellStyle name="Normal 4 2 3 3 2 3 4 4" xfId="9711"/>
    <cellStyle name="Normal 4 2 3 3 2 3 5" xfId="2975"/>
    <cellStyle name="Normal 4 2 3 3 2 3 5 2" xfId="10323"/>
    <cellStyle name="Normal 4 2 3 3 2 3 6" xfId="5423"/>
    <cellStyle name="Normal 4 2 3 3 2 3 6 2" xfId="12771"/>
    <cellStyle name="Normal 4 2 3 3 2 3 7" xfId="7875"/>
    <cellStyle name="Normal 4 2 3 3 2 4" xfId="680"/>
    <cellStyle name="Normal 4 2 3 3 2 4 2" xfId="1292"/>
    <cellStyle name="Normal 4 2 3 3 2 4 2 2" xfId="3740"/>
    <cellStyle name="Normal 4 2 3 3 2 4 2 2 2" xfId="11088"/>
    <cellStyle name="Normal 4 2 3 3 2 4 2 3" xfId="6188"/>
    <cellStyle name="Normal 4 2 3 3 2 4 2 3 2" xfId="13536"/>
    <cellStyle name="Normal 4 2 3 3 2 4 2 4" xfId="8640"/>
    <cellStyle name="Normal 4 2 3 3 2 4 3" xfId="1904"/>
    <cellStyle name="Normal 4 2 3 3 2 4 3 2" xfId="4352"/>
    <cellStyle name="Normal 4 2 3 3 2 4 3 2 2" xfId="11700"/>
    <cellStyle name="Normal 4 2 3 3 2 4 3 3" xfId="6800"/>
    <cellStyle name="Normal 4 2 3 3 2 4 3 3 2" xfId="14148"/>
    <cellStyle name="Normal 4 2 3 3 2 4 3 4" xfId="9252"/>
    <cellStyle name="Normal 4 2 3 3 2 4 4" xfId="2516"/>
    <cellStyle name="Normal 4 2 3 3 2 4 4 2" xfId="4964"/>
    <cellStyle name="Normal 4 2 3 3 2 4 4 2 2" xfId="12312"/>
    <cellStyle name="Normal 4 2 3 3 2 4 4 3" xfId="7412"/>
    <cellStyle name="Normal 4 2 3 3 2 4 4 3 2" xfId="14760"/>
    <cellStyle name="Normal 4 2 3 3 2 4 4 4" xfId="9864"/>
    <cellStyle name="Normal 4 2 3 3 2 4 5" xfId="3128"/>
    <cellStyle name="Normal 4 2 3 3 2 4 5 2" xfId="10476"/>
    <cellStyle name="Normal 4 2 3 3 2 4 6" xfId="5576"/>
    <cellStyle name="Normal 4 2 3 3 2 4 6 2" xfId="12924"/>
    <cellStyle name="Normal 4 2 3 3 2 4 7" xfId="8028"/>
    <cellStyle name="Normal 4 2 3 3 2 5" xfId="833"/>
    <cellStyle name="Normal 4 2 3 3 2 5 2" xfId="3281"/>
    <cellStyle name="Normal 4 2 3 3 2 5 2 2" xfId="10629"/>
    <cellStyle name="Normal 4 2 3 3 2 5 3" xfId="5729"/>
    <cellStyle name="Normal 4 2 3 3 2 5 3 2" xfId="13077"/>
    <cellStyle name="Normal 4 2 3 3 2 5 4" xfId="8181"/>
    <cellStyle name="Normal 4 2 3 3 2 6" xfId="1445"/>
    <cellStyle name="Normal 4 2 3 3 2 6 2" xfId="3893"/>
    <cellStyle name="Normal 4 2 3 3 2 6 2 2" xfId="11241"/>
    <cellStyle name="Normal 4 2 3 3 2 6 3" xfId="6341"/>
    <cellStyle name="Normal 4 2 3 3 2 6 3 2" xfId="13689"/>
    <cellStyle name="Normal 4 2 3 3 2 6 4" xfId="8793"/>
    <cellStyle name="Normal 4 2 3 3 2 7" xfId="2057"/>
    <cellStyle name="Normal 4 2 3 3 2 7 2" xfId="4505"/>
    <cellStyle name="Normal 4 2 3 3 2 7 2 2" xfId="11853"/>
    <cellStyle name="Normal 4 2 3 3 2 7 3" xfId="6953"/>
    <cellStyle name="Normal 4 2 3 3 2 7 3 2" xfId="14301"/>
    <cellStyle name="Normal 4 2 3 3 2 7 4" xfId="9405"/>
    <cellStyle name="Normal 4 2 3 3 2 8" xfId="2669"/>
    <cellStyle name="Normal 4 2 3 3 2 8 2" xfId="10017"/>
    <cellStyle name="Normal 4 2 3 3 2 9" xfId="5117"/>
    <cellStyle name="Normal 4 2 3 3 2 9 2" xfId="12465"/>
    <cellStyle name="Normal 4 2 3 3 3" xfId="272"/>
    <cellStyle name="Normal 4 2 3 3 3 10" xfId="7620"/>
    <cellStyle name="Normal 4 2 3 3 3 2" xfId="425"/>
    <cellStyle name="Normal 4 2 3 3 3 2 2" xfId="1037"/>
    <cellStyle name="Normal 4 2 3 3 3 2 2 2" xfId="3485"/>
    <cellStyle name="Normal 4 2 3 3 3 2 2 2 2" xfId="10833"/>
    <cellStyle name="Normal 4 2 3 3 3 2 2 3" xfId="5933"/>
    <cellStyle name="Normal 4 2 3 3 3 2 2 3 2" xfId="13281"/>
    <cellStyle name="Normal 4 2 3 3 3 2 2 4" xfId="8385"/>
    <cellStyle name="Normal 4 2 3 3 3 2 3" xfId="1649"/>
    <cellStyle name="Normal 4 2 3 3 3 2 3 2" xfId="4097"/>
    <cellStyle name="Normal 4 2 3 3 3 2 3 2 2" xfId="11445"/>
    <cellStyle name="Normal 4 2 3 3 3 2 3 3" xfId="6545"/>
    <cellStyle name="Normal 4 2 3 3 3 2 3 3 2" xfId="13893"/>
    <cellStyle name="Normal 4 2 3 3 3 2 3 4" xfId="8997"/>
    <cellStyle name="Normal 4 2 3 3 3 2 4" xfId="2261"/>
    <cellStyle name="Normal 4 2 3 3 3 2 4 2" xfId="4709"/>
    <cellStyle name="Normal 4 2 3 3 3 2 4 2 2" xfId="12057"/>
    <cellStyle name="Normal 4 2 3 3 3 2 4 3" xfId="7157"/>
    <cellStyle name="Normal 4 2 3 3 3 2 4 3 2" xfId="14505"/>
    <cellStyle name="Normal 4 2 3 3 3 2 4 4" xfId="9609"/>
    <cellStyle name="Normal 4 2 3 3 3 2 5" xfId="2873"/>
    <cellStyle name="Normal 4 2 3 3 3 2 5 2" xfId="10221"/>
    <cellStyle name="Normal 4 2 3 3 3 2 6" xfId="5321"/>
    <cellStyle name="Normal 4 2 3 3 3 2 6 2" xfId="12669"/>
    <cellStyle name="Normal 4 2 3 3 3 2 7" xfId="7773"/>
    <cellStyle name="Normal 4 2 3 3 3 3" xfId="578"/>
    <cellStyle name="Normal 4 2 3 3 3 3 2" xfId="1190"/>
    <cellStyle name="Normal 4 2 3 3 3 3 2 2" xfId="3638"/>
    <cellStyle name="Normal 4 2 3 3 3 3 2 2 2" xfId="10986"/>
    <cellStyle name="Normal 4 2 3 3 3 3 2 3" xfId="6086"/>
    <cellStyle name="Normal 4 2 3 3 3 3 2 3 2" xfId="13434"/>
    <cellStyle name="Normal 4 2 3 3 3 3 2 4" xfId="8538"/>
    <cellStyle name="Normal 4 2 3 3 3 3 3" xfId="1802"/>
    <cellStyle name="Normal 4 2 3 3 3 3 3 2" xfId="4250"/>
    <cellStyle name="Normal 4 2 3 3 3 3 3 2 2" xfId="11598"/>
    <cellStyle name="Normal 4 2 3 3 3 3 3 3" xfId="6698"/>
    <cellStyle name="Normal 4 2 3 3 3 3 3 3 2" xfId="14046"/>
    <cellStyle name="Normal 4 2 3 3 3 3 3 4" xfId="9150"/>
    <cellStyle name="Normal 4 2 3 3 3 3 4" xfId="2414"/>
    <cellStyle name="Normal 4 2 3 3 3 3 4 2" xfId="4862"/>
    <cellStyle name="Normal 4 2 3 3 3 3 4 2 2" xfId="12210"/>
    <cellStyle name="Normal 4 2 3 3 3 3 4 3" xfId="7310"/>
    <cellStyle name="Normal 4 2 3 3 3 3 4 3 2" xfId="14658"/>
    <cellStyle name="Normal 4 2 3 3 3 3 4 4" xfId="9762"/>
    <cellStyle name="Normal 4 2 3 3 3 3 5" xfId="3026"/>
    <cellStyle name="Normal 4 2 3 3 3 3 5 2" xfId="10374"/>
    <cellStyle name="Normal 4 2 3 3 3 3 6" xfId="5474"/>
    <cellStyle name="Normal 4 2 3 3 3 3 6 2" xfId="12822"/>
    <cellStyle name="Normal 4 2 3 3 3 3 7" xfId="7926"/>
    <cellStyle name="Normal 4 2 3 3 3 4" xfId="731"/>
    <cellStyle name="Normal 4 2 3 3 3 4 2" xfId="1343"/>
    <cellStyle name="Normal 4 2 3 3 3 4 2 2" xfId="3791"/>
    <cellStyle name="Normal 4 2 3 3 3 4 2 2 2" xfId="11139"/>
    <cellStyle name="Normal 4 2 3 3 3 4 2 3" xfId="6239"/>
    <cellStyle name="Normal 4 2 3 3 3 4 2 3 2" xfId="13587"/>
    <cellStyle name="Normal 4 2 3 3 3 4 2 4" xfId="8691"/>
    <cellStyle name="Normal 4 2 3 3 3 4 3" xfId="1955"/>
    <cellStyle name="Normal 4 2 3 3 3 4 3 2" xfId="4403"/>
    <cellStyle name="Normal 4 2 3 3 3 4 3 2 2" xfId="11751"/>
    <cellStyle name="Normal 4 2 3 3 3 4 3 3" xfId="6851"/>
    <cellStyle name="Normal 4 2 3 3 3 4 3 3 2" xfId="14199"/>
    <cellStyle name="Normal 4 2 3 3 3 4 3 4" xfId="9303"/>
    <cellStyle name="Normal 4 2 3 3 3 4 4" xfId="2567"/>
    <cellStyle name="Normal 4 2 3 3 3 4 4 2" xfId="5015"/>
    <cellStyle name="Normal 4 2 3 3 3 4 4 2 2" xfId="12363"/>
    <cellStyle name="Normal 4 2 3 3 3 4 4 3" xfId="7463"/>
    <cellStyle name="Normal 4 2 3 3 3 4 4 3 2" xfId="14811"/>
    <cellStyle name="Normal 4 2 3 3 3 4 4 4" xfId="9915"/>
    <cellStyle name="Normal 4 2 3 3 3 4 5" xfId="3179"/>
    <cellStyle name="Normal 4 2 3 3 3 4 5 2" xfId="10527"/>
    <cellStyle name="Normal 4 2 3 3 3 4 6" xfId="5627"/>
    <cellStyle name="Normal 4 2 3 3 3 4 6 2" xfId="12975"/>
    <cellStyle name="Normal 4 2 3 3 3 4 7" xfId="8079"/>
    <cellStyle name="Normal 4 2 3 3 3 5" xfId="884"/>
    <cellStyle name="Normal 4 2 3 3 3 5 2" xfId="3332"/>
    <cellStyle name="Normal 4 2 3 3 3 5 2 2" xfId="10680"/>
    <cellStyle name="Normal 4 2 3 3 3 5 3" xfId="5780"/>
    <cellStyle name="Normal 4 2 3 3 3 5 3 2" xfId="13128"/>
    <cellStyle name="Normal 4 2 3 3 3 5 4" xfId="8232"/>
    <cellStyle name="Normal 4 2 3 3 3 6" xfId="1496"/>
    <cellStyle name="Normal 4 2 3 3 3 6 2" xfId="3944"/>
    <cellStyle name="Normal 4 2 3 3 3 6 2 2" xfId="11292"/>
    <cellStyle name="Normal 4 2 3 3 3 6 3" xfId="6392"/>
    <cellStyle name="Normal 4 2 3 3 3 6 3 2" xfId="13740"/>
    <cellStyle name="Normal 4 2 3 3 3 6 4" xfId="8844"/>
    <cellStyle name="Normal 4 2 3 3 3 7" xfId="2108"/>
    <cellStyle name="Normal 4 2 3 3 3 7 2" xfId="4556"/>
    <cellStyle name="Normal 4 2 3 3 3 7 2 2" xfId="11904"/>
    <cellStyle name="Normal 4 2 3 3 3 7 3" xfId="7004"/>
    <cellStyle name="Normal 4 2 3 3 3 7 3 2" xfId="14352"/>
    <cellStyle name="Normal 4 2 3 3 3 7 4" xfId="9456"/>
    <cellStyle name="Normal 4 2 3 3 3 8" xfId="2720"/>
    <cellStyle name="Normal 4 2 3 3 3 8 2" xfId="10068"/>
    <cellStyle name="Normal 4 2 3 3 3 9" xfId="5168"/>
    <cellStyle name="Normal 4 2 3 3 3 9 2" xfId="12516"/>
    <cellStyle name="Normal 4 2 3 3 4" xfId="323"/>
    <cellStyle name="Normal 4 2 3 3 4 2" xfId="935"/>
    <cellStyle name="Normal 4 2 3 3 4 2 2" xfId="3383"/>
    <cellStyle name="Normal 4 2 3 3 4 2 2 2" xfId="10731"/>
    <cellStyle name="Normal 4 2 3 3 4 2 3" xfId="5831"/>
    <cellStyle name="Normal 4 2 3 3 4 2 3 2" xfId="13179"/>
    <cellStyle name="Normal 4 2 3 3 4 2 4" xfId="8283"/>
    <cellStyle name="Normal 4 2 3 3 4 3" xfId="1547"/>
    <cellStyle name="Normal 4 2 3 3 4 3 2" xfId="3995"/>
    <cellStyle name="Normal 4 2 3 3 4 3 2 2" xfId="11343"/>
    <cellStyle name="Normal 4 2 3 3 4 3 3" xfId="6443"/>
    <cellStyle name="Normal 4 2 3 3 4 3 3 2" xfId="13791"/>
    <cellStyle name="Normal 4 2 3 3 4 3 4" xfId="8895"/>
    <cellStyle name="Normal 4 2 3 3 4 4" xfId="2159"/>
    <cellStyle name="Normal 4 2 3 3 4 4 2" xfId="4607"/>
    <cellStyle name="Normal 4 2 3 3 4 4 2 2" xfId="11955"/>
    <cellStyle name="Normal 4 2 3 3 4 4 3" xfId="7055"/>
    <cellStyle name="Normal 4 2 3 3 4 4 3 2" xfId="14403"/>
    <cellStyle name="Normal 4 2 3 3 4 4 4" xfId="9507"/>
    <cellStyle name="Normal 4 2 3 3 4 5" xfId="2771"/>
    <cellStyle name="Normal 4 2 3 3 4 5 2" xfId="10119"/>
    <cellStyle name="Normal 4 2 3 3 4 6" xfId="5219"/>
    <cellStyle name="Normal 4 2 3 3 4 6 2" xfId="12567"/>
    <cellStyle name="Normal 4 2 3 3 4 7" xfId="7671"/>
    <cellStyle name="Normal 4 2 3 3 5" xfId="476"/>
    <cellStyle name="Normal 4 2 3 3 5 2" xfId="1088"/>
    <cellStyle name="Normal 4 2 3 3 5 2 2" xfId="3536"/>
    <cellStyle name="Normal 4 2 3 3 5 2 2 2" xfId="10884"/>
    <cellStyle name="Normal 4 2 3 3 5 2 3" xfId="5984"/>
    <cellStyle name="Normal 4 2 3 3 5 2 3 2" xfId="13332"/>
    <cellStyle name="Normal 4 2 3 3 5 2 4" xfId="8436"/>
    <cellStyle name="Normal 4 2 3 3 5 3" xfId="1700"/>
    <cellStyle name="Normal 4 2 3 3 5 3 2" xfId="4148"/>
    <cellStyle name="Normal 4 2 3 3 5 3 2 2" xfId="11496"/>
    <cellStyle name="Normal 4 2 3 3 5 3 3" xfId="6596"/>
    <cellStyle name="Normal 4 2 3 3 5 3 3 2" xfId="13944"/>
    <cellStyle name="Normal 4 2 3 3 5 3 4" xfId="9048"/>
    <cellStyle name="Normal 4 2 3 3 5 4" xfId="2312"/>
    <cellStyle name="Normal 4 2 3 3 5 4 2" xfId="4760"/>
    <cellStyle name="Normal 4 2 3 3 5 4 2 2" xfId="12108"/>
    <cellStyle name="Normal 4 2 3 3 5 4 3" xfId="7208"/>
    <cellStyle name="Normal 4 2 3 3 5 4 3 2" xfId="14556"/>
    <cellStyle name="Normal 4 2 3 3 5 4 4" xfId="9660"/>
    <cellStyle name="Normal 4 2 3 3 5 5" xfId="2924"/>
    <cellStyle name="Normal 4 2 3 3 5 5 2" xfId="10272"/>
    <cellStyle name="Normal 4 2 3 3 5 6" xfId="5372"/>
    <cellStyle name="Normal 4 2 3 3 5 6 2" xfId="12720"/>
    <cellStyle name="Normal 4 2 3 3 5 7" xfId="7824"/>
    <cellStyle name="Normal 4 2 3 3 6" xfId="629"/>
    <cellStyle name="Normal 4 2 3 3 6 2" xfId="1241"/>
    <cellStyle name="Normal 4 2 3 3 6 2 2" xfId="3689"/>
    <cellStyle name="Normal 4 2 3 3 6 2 2 2" xfId="11037"/>
    <cellStyle name="Normal 4 2 3 3 6 2 3" xfId="6137"/>
    <cellStyle name="Normal 4 2 3 3 6 2 3 2" xfId="13485"/>
    <cellStyle name="Normal 4 2 3 3 6 2 4" xfId="8589"/>
    <cellStyle name="Normal 4 2 3 3 6 3" xfId="1853"/>
    <cellStyle name="Normal 4 2 3 3 6 3 2" xfId="4301"/>
    <cellStyle name="Normal 4 2 3 3 6 3 2 2" xfId="11649"/>
    <cellStyle name="Normal 4 2 3 3 6 3 3" xfId="6749"/>
    <cellStyle name="Normal 4 2 3 3 6 3 3 2" xfId="14097"/>
    <cellStyle name="Normal 4 2 3 3 6 3 4" xfId="9201"/>
    <cellStyle name="Normal 4 2 3 3 6 4" xfId="2465"/>
    <cellStyle name="Normal 4 2 3 3 6 4 2" xfId="4913"/>
    <cellStyle name="Normal 4 2 3 3 6 4 2 2" xfId="12261"/>
    <cellStyle name="Normal 4 2 3 3 6 4 3" xfId="7361"/>
    <cellStyle name="Normal 4 2 3 3 6 4 3 2" xfId="14709"/>
    <cellStyle name="Normal 4 2 3 3 6 4 4" xfId="9813"/>
    <cellStyle name="Normal 4 2 3 3 6 5" xfId="3077"/>
    <cellStyle name="Normal 4 2 3 3 6 5 2" xfId="10425"/>
    <cellStyle name="Normal 4 2 3 3 6 6" xfId="5525"/>
    <cellStyle name="Normal 4 2 3 3 6 6 2" xfId="12873"/>
    <cellStyle name="Normal 4 2 3 3 6 7" xfId="7977"/>
    <cellStyle name="Normal 4 2 3 3 7" xfId="782"/>
    <cellStyle name="Normal 4 2 3 3 7 2" xfId="3230"/>
    <cellStyle name="Normal 4 2 3 3 7 2 2" xfId="10578"/>
    <cellStyle name="Normal 4 2 3 3 7 3" xfId="5678"/>
    <cellStyle name="Normal 4 2 3 3 7 3 2" xfId="13026"/>
    <cellStyle name="Normal 4 2 3 3 7 4" xfId="8130"/>
    <cellStyle name="Normal 4 2 3 3 8" xfId="1394"/>
    <cellStyle name="Normal 4 2 3 3 8 2" xfId="3842"/>
    <cellStyle name="Normal 4 2 3 3 8 2 2" xfId="11190"/>
    <cellStyle name="Normal 4 2 3 3 8 3" xfId="6290"/>
    <cellStyle name="Normal 4 2 3 3 8 3 2" xfId="13638"/>
    <cellStyle name="Normal 4 2 3 3 8 4" xfId="8742"/>
    <cellStyle name="Normal 4 2 3 3 9" xfId="2006"/>
    <cellStyle name="Normal 4 2 3 3 9 2" xfId="4454"/>
    <cellStyle name="Normal 4 2 3 3 9 2 2" xfId="11802"/>
    <cellStyle name="Normal 4 2 3 3 9 3" xfId="6902"/>
    <cellStyle name="Normal 4 2 3 3 9 3 2" xfId="14250"/>
    <cellStyle name="Normal 4 2 3 3 9 4" xfId="9354"/>
    <cellStyle name="Normal 4 2 3 4" xfId="185"/>
    <cellStyle name="Normal 4 2 3 4 10" xfId="2633"/>
    <cellStyle name="Normal 4 2 3 4 10 2" xfId="9981"/>
    <cellStyle name="Normal 4 2 3 4 11" xfId="5081"/>
    <cellStyle name="Normal 4 2 3 4 11 2" xfId="12429"/>
    <cellStyle name="Normal 4 2 3 4 12" xfId="7533"/>
    <cellStyle name="Normal 4 2 3 4 2" xfId="236"/>
    <cellStyle name="Normal 4 2 3 4 2 10" xfId="7584"/>
    <cellStyle name="Normal 4 2 3 4 2 2" xfId="389"/>
    <cellStyle name="Normal 4 2 3 4 2 2 2" xfId="1001"/>
    <cellStyle name="Normal 4 2 3 4 2 2 2 2" xfId="3449"/>
    <cellStyle name="Normal 4 2 3 4 2 2 2 2 2" xfId="10797"/>
    <cellStyle name="Normal 4 2 3 4 2 2 2 3" xfId="5897"/>
    <cellStyle name="Normal 4 2 3 4 2 2 2 3 2" xfId="13245"/>
    <cellStyle name="Normal 4 2 3 4 2 2 2 4" xfId="8349"/>
    <cellStyle name="Normal 4 2 3 4 2 2 3" xfId="1613"/>
    <cellStyle name="Normal 4 2 3 4 2 2 3 2" xfId="4061"/>
    <cellStyle name="Normal 4 2 3 4 2 2 3 2 2" xfId="11409"/>
    <cellStyle name="Normal 4 2 3 4 2 2 3 3" xfId="6509"/>
    <cellStyle name="Normal 4 2 3 4 2 2 3 3 2" xfId="13857"/>
    <cellStyle name="Normal 4 2 3 4 2 2 3 4" xfId="8961"/>
    <cellStyle name="Normal 4 2 3 4 2 2 4" xfId="2225"/>
    <cellStyle name="Normal 4 2 3 4 2 2 4 2" xfId="4673"/>
    <cellStyle name="Normal 4 2 3 4 2 2 4 2 2" xfId="12021"/>
    <cellStyle name="Normal 4 2 3 4 2 2 4 3" xfId="7121"/>
    <cellStyle name="Normal 4 2 3 4 2 2 4 3 2" xfId="14469"/>
    <cellStyle name="Normal 4 2 3 4 2 2 4 4" xfId="9573"/>
    <cellStyle name="Normal 4 2 3 4 2 2 5" xfId="2837"/>
    <cellStyle name="Normal 4 2 3 4 2 2 5 2" xfId="10185"/>
    <cellStyle name="Normal 4 2 3 4 2 2 6" xfId="5285"/>
    <cellStyle name="Normal 4 2 3 4 2 2 6 2" xfId="12633"/>
    <cellStyle name="Normal 4 2 3 4 2 2 7" xfId="7737"/>
    <cellStyle name="Normal 4 2 3 4 2 3" xfId="542"/>
    <cellStyle name="Normal 4 2 3 4 2 3 2" xfId="1154"/>
    <cellStyle name="Normal 4 2 3 4 2 3 2 2" xfId="3602"/>
    <cellStyle name="Normal 4 2 3 4 2 3 2 2 2" xfId="10950"/>
    <cellStyle name="Normal 4 2 3 4 2 3 2 3" xfId="6050"/>
    <cellStyle name="Normal 4 2 3 4 2 3 2 3 2" xfId="13398"/>
    <cellStyle name="Normal 4 2 3 4 2 3 2 4" xfId="8502"/>
    <cellStyle name="Normal 4 2 3 4 2 3 3" xfId="1766"/>
    <cellStyle name="Normal 4 2 3 4 2 3 3 2" xfId="4214"/>
    <cellStyle name="Normal 4 2 3 4 2 3 3 2 2" xfId="11562"/>
    <cellStyle name="Normal 4 2 3 4 2 3 3 3" xfId="6662"/>
    <cellStyle name="Normal 4 2 3 4 2 3 3 3 2" xfId="14010"/>
    <cellStyle name="Normal 4 2 3 4 2 3 3 4" xfId="9114"/>
    <cellStyle name="Normal 4 2 3 4 2 3 4" xfId="2378"/>
    <cellStyle name="Normal 4 2 3 4 2 3 4 2" xfId="4826"/>
    <cellStyle name="Normal 4 2 3 4 2 3 4 2 2" xfId="12174"/>
    <cellStyle name="Normal 4 2 3 4 2 3 4 3" xfId="7274"/>
    <cellStyle name="Normal 4 2 3 4 2 3 4 3 2" xfId="14622"/>
    <cellStyle name="Normal 4 2 3 4 2 3 4 4" xfId="9726"/>
    <cellStyle name="Normal 4 2 3 4 2 3 5" xfId="2990"/>
    <cellStyle name="Normal 4 2 3 4 2 3 5 2" xfId="10338"/>
    <cellStyle name="Normal 4 2 3 4 2 3 6" xfId="5438"/>
    <cellStyle name="Normal 4 2 3 4 2 3 6 2" xfId="12786"/>
    <cellStyle name="Normal 4 2 3 4 2 3 7" xfId="7890"/>
    <cellStyle name="Normal 4 2 3 4 2 4" xfId="695"/>
    <cellStyle name="Normal 4 2 3 4 2 4 2" xfId="1307"/>
    <cellStyle name="Normal 4 2 3 4 2 4 2 2" xfId="3755"/>
    <cellStyle name="Normal 4 2 3 4 2 4 2 2 2" xfId="11103"/>
    <cellStyle name="Normal 4 2 3 4 2 4 2 3" xfId="6203"/>
    <cellStyle name="Normal 4 2 3 4 2 4 2 3 2" xfId="13551"/>
    <cellStyle name="Normal 4 2 3 4 2 4 2 4" xfId="8655"/>
    <cellStyle name="Normal 4 2 3 4 2 4 3" xfId="1919"/>
    <cellStyle name="Normal 4 2 3 4 2 4 3 2" xfId="4367"/>
    <cellStyle name="Normal 4 2 3 4 2 4 3 2 2" xfId="11715"/>
    <cellStyle name="Normal 4 2 3 4 2 4 3 3" xfId="6815"/>
    <cellStyle name="Normal 4 2 3 4 2 4 3 3 2" xfId="14163"/>
    <cellStyle name="Normal 4 2 3 4 2 4 3 4" xfId="9267"/>
    <cellStyle name="Normal 4 2 3 4 2 4 4" xfId="2531"/>
    <cellStyle name="Normal 4 2 3 4 2 4 4 2" xfId="4979"/>
    <cellStyle name="Normal 4 2 3 4 2 4 4 2 2" xfId="12327"/>
    <cellStyle name="Normal 4 2 3 4 2 4 4 3" xfId="7427"/>
    <cellStyle name="Normal 4 2 3 4 2 4 4 3 2" xfId="14775"/>
    <cellStyle name="Normal 4 2 3 4 2 4 4 4" xfId="9879"/>
    <cellStyle name="Normal 4 2 3 4 2 4 5" xfId="3143"/>
    <cellStyle name="Normal 4 2 3 4 2 4 5 2" xfId="10491"/>
    <cellStyle name="Normal 4 2 3 4 2 4 6" xfId="5591"/>
    <cellStyle name="Normal 4 2 3 4 2 4 6 2" xfId="12939"/>
    <cellStyle name="Normal 4 2 3 4 2 4 7" xfId="8043"/>
    <cellStyle name="Normal 4 2 3 4 2 5" xfId="848"/>
    <cellStyle name="Normal 4 2 3 4 2 5 2" xfId="3296"/>
    <cellStyle name="Normal 4 2 3 4 2 5 2 2" xfId="10644"/>
    <cellStyle name="Normal 4 2 3 4 2 5 3" xfId="5744"/>
    <cellStyle name="Normal 4 2 3 4 2 5 3 2" xfId="13092"/>
    <cellStyle name="Normal 4 2 3 4 2 5 4" xfId="8196"/>
    <cellStyle name="Normal 4 2 3 4 2 6" xfId="1460"/>
    <cellStyle name="Normal 4 2 3 4 2 6 2" xfId="3908"/>
    <cellStyle name="Normal 4 2 3 4 2 6 2 2" xfId="11256"/>
    <cellStyle name="Normal 4 2 3 4 2 6 3" xfId="6356"/>
    <cellStyle name="Normal 4 2 3 4 2 6 3 2" xfId="13704"/>
    <cellStyle name="Normal 4 2 3 4 2 6 4" xfId="8808"/>
    <cellStyle name="Normal 4 2 3 4 2 7" xfId="2072"/>
    <cellStyle name="Normal 4 2 3 4 2 7 2" xfId="4520"/>
    <cellStyle name="Normal 4 2 3 4 2 7 2 2" xfId="11868"/>
    <cellStyle name="Normal 4 2 3 4 2 7 3" xfId="6968"/>
    <cellStyle name="Normal 4 2 3 4 2 7 3 2" xfId="14316"/>
    <cellStyle name="Normal 4 2 3 4 2 7 4" xfId="9420"/>
    <cellStyle name="Normal 4 2 3 4 2 8" xfId="2684"/>
    <cellStyle name="Normal 4 2 3 4 2 8 2" xfId="10032"/>
    <cellStyle name="Normal 4 2 3 4 2 9" xfId="5132"/>
    <cellStyle name="Normal 4 2 3 4 2 9 2" xfId="12480"/>
    <cellStyle name="Normal 4 2 3 4 3" xfId="287"/>
    <cellStyle name="Normal 4 2 3 4 3 10" xfId="7635"/>
    <cellStyle name="Normal 4 2 3 4 3 2" xfId="440"/>
    <cellStyle name="Normal 4 2 3 4 3 2 2" xfId="1052"/>
    <cellStyle name="Normal 4 2 3 4 3 2 2 2" xfId="3500"/>
    <cellStyle name="Normal 4 2 3 4 3 2 2 2 2" xfId="10848"/>
    <cellStyle name="Normal 4 2 3 4 3 2 2 3" xfId="5948"/>
    <cellStyle name="Normal 4 2 3 4 3 2 2 3 2" xfId="13296"/>
    <cellStyle name="Normal 4 2 3 4 3 2 2 4" xfId="8400"/>
    <cellStyle name="Normal 4 2 3 4 3 2 3" xfId="1664"/>
    <cellStyle name="Normal 4 2 3 4 3 2 3 2" xfId="4112"/>
    <cellStyle name="Normal 4 2 3 4 3 2 3 2 2" xfId="11460"/>
    <cellStyle name="Normal 4 2 3 4 3 2 3 3" xfId="6560"/>
    <cellStyle name="Normal 4 2 3 4 3 2 3 3 2" xfId="13908"/>
    <cellStyle name="Normal 4 2 3 4 3 2 3 4" xfId="9012"/>
    <cellStyle name="Normal 4 2 3 4 3 2 4" xfId="2276"/>
    <cellStyle name="Normal 4 2 3 4 3 2 4 2" xfId="4724"/>
    <cellStyle name="Normal 4 2 3 4 3 2 4 2 2" xfId="12072"/>
    <cellStyle name="Normal 4 2 3 4 3 2 4 3" xfId="7172"/>
    <cellStyle name="Normal 4 2 3 4 3 2 4 3 2" xfId="14520"/>
    <cellStyle name="Normal 4 2 3 4 3 2 4 4" xfId="9624"/>
    <cellStyle name="Normal 4 2 3 4 3 2 5" xfId="2888"/>
    <cellStyle name="Normal 4 2 3 4 3 2 5 2" xfId="10236"/>
    <cellStyle name="Normal 4 2 3 4 3 2 6" xfId="5336"/>
    <cellStyle name="Normal 4 2 3 4 3 2 6 2" xfId="12684"/>
    <cellStyle name="Normal 4 2 3 4 3 2 7" xfId="7788"/>
    <cellStyle name="Normal 4 2 3 4 3 3" xfId="593"/>
    <cellStyle name="Normal 4 2 3 4 3 3 2" xfId="1205"/>
    <cellStyle name="Normal 4 2 3 4 3 3 2 2" xfId="3653"/>
    <cellStyle name="Normal 4 2 3 4 3 3 2 2 2" xfId="11001"/>
    <cellStyle name="Normal 4 2 3 4 3 3 2 3" xfId="6101"/>
    <cellStyle name="Normal 4 2 3 4 3 3 2 3 2" xfId="13449"/>
    <cellStyle name="Normal 4 2 3 4 3 3 2 4" xfId="8553"/>
    <cellStyle name="Normal 4 2 3 4 3 3 3" xfId="1817"/>
    <cellStyle name="Normal 4 2 3 4 3 3 3 2" xfId="4265"/>
    <cellStyle name="Normal 4 2 3 4 3 3 3 2 2" xfId="11613"/>
    <cellStyle name="Normal 4 2 3 4 3 3 3 3" xfId="6713"/>
    <cellStyle name="Normal 4 2 3 4 3 3 3 3 2" xfId="14061"/>
    <cellStyle name="Normal 4 2 3 4 3 3 3 4" xfId="9165"/>
    <cellStyle name="Normal 4 2 3 4 3 3 4" xfId="2429"/>
    <cellStyle name="Normal 4 2 3 4 3 3 4 2" xfId="4877"/>
    <cellStyle name="Normal 4 2 3 4 3 3 4 2 2" xfId="12225"/>
    <cellStyle name="Normal 4 2 3 4 3 3 4 3" xfId="7325"/>
    <cellStyle name="Normal 4 2 3 4 3 3 4 3 2" xfId="14673"/>
    <cellStyle name="Normal 4 2 3 4 3 3 4 4" xfId="9777"/>
    <cellStyle name="Normal 4 2 3 4 3 3 5" xfId="3041"/>
    <cellStyle name="Normal 4 2 3 4 3 3 5 2" xfId="10389"/>
    <cellStyle name="Normal 4 2 3 4 3 3 6" xfId="5489"/>
    <cellStyle name="Normal 4 2 3 4 3 3 6 2" xfId="12837"/>
    <cellStyle name="Normal 4 2 3 4 3 3 7" xfId="7941"/>
    <cellStyle name="Normal 4 2 3 4 3 4" xfId="746"/>
    <cellStyle name="Normal 4 2 3 4 3 4 2" xfId="1358"/>
    <cellStyle name="Normal 4 2 3 4 3 4 2 2" xfId="3806"/>
    <cellStyle name="Normal 4 2 3 4 3 4 2 2 2" xfId="11154"/>
    <cellStyle name="Normal 4 2 3 4 3 4 2 3" xfId="6254"/>
    <cellStyle name="Normal 4 2 3 4 3 4 2 3 2" xfId="13602"/>
    <cellStyle name="Normal 4 2 3 4 3 4 2 4" xfId="8706"/>
    <cellStyle name="Normal 4 2 3 4 3 4 3" xfId="1970"/>
    <cellStyle name="Normal 4 2 3 4 3 4 3 2" xfId="4418"/>
    <cellStyle name="Normal 4 2 3 4 3 4 3 2 2" xfId="11766"/>
    <cellStyle name="Normal 4 2 3 4 3 4 3 3" xfId="6866"/>
    <cellStyle name="Normal 4 2 3 4 3 4 3 3 2" xfId="14214"/>
    <cellStyle name="Normal 4 2 3 4 3 4 3 4" xfId="9318"/>
    <cellStyle name="Normal 4 2 3 4 3 4 4" xfId="2582"/>
    <cellStyle name="Normal 4 2 3 4 3 4 4 2" xfId="5030"/>
    <cellStyle name="Normal 4 2 3 4 3 4 4 2 2" xfId="12378"/>
    <cellStyle name="Normal 4 2 3 4 3 4 4 3" xfId="7478"/>
    <cellStyle name="Normal 4 2 3 4 3 4 4 3 2" xfId="14826"/>
    <cellStyle name="Normal 4 2 3 4 3 4 4 4" xfId="9930"/>
    <cellStyle name="Normal 4 2 3 4 3 4 5" xfId="3194"/>
    <cellStyle name="Normal 4 2 3 4 3 4 5 2" xfId="10542"/>
    <cellStyle name="Normal 4 2 3 4 3 4 6" xfId="5642"/>
    <cellStyle name="Normal 4 2 3 4 3 4 6 2" xfId="12990"/>
    <cellStyle name="Normal 4 2 3 4 3 4 7" xfId="8094"/>
    <cellStyle name="Normal 4 2 3 4 3 5" xfId="899"/>
    <cellStyle name="Normal 4 2 3 4 3 5 2" xfId="3347"/>
    <cellStyle name="Normal 4 2 3 4 3 5 2 2" xfId="10695"/>
    <cellStyle name="Normal 4 2 3 4 3 5 3" xfId="5795"/>
    <cellStyle name="Normal 4 2 3 4 3 5 3 2" xfId="13143"/>
    <cellStyle name="Normal 4 2 3 4 3 5 4" xfId="8247"/>
    <cellStyle name="Normal 4 2 3 4 3 6" xfId="1511"/>
    <cellStyle name="Normal 4 2 3 4 3 6 2" xfId="3959"/>
    <cellStyle name="Normal 4 2 3 4 3 6 2 2" xfId="11307"/>
    <cellStyle name="Normal 4 2 3 4 3 6 3" xfId="6407"/>
    <cellStyle name="Normal 4 2 3 4 3 6 3 2" xfId="13755"/>
    <cellStyle name="Normal 4 2 3 4 3 6 4" xfId="8859"/>
    <cellStyle name="Normal 4 2 3 4 3 7" xfId="2123"/>
    <cellStyle name="Normal 4 2 3 4 3 7 2" xfId="4571"/>
    <cellStyle name="Normal 4 2 3 4 3 7 2 2" xfId="11919"/>
    <cellStyle name="Normal 4 2 3 4 3 7 3" xfId="7019"/>
    <cellStyle name="Normal 4 2 3 4 3 7 3 2" xfId="14367"/>
    <cellStyle name="Normal 4 2 3 4 3 7 4" xfId="9471"/>
    <cellStyle name="Normal 4 2 3 4 3 8" xfId="2735"/>
    <cellStyle name="Normal 4 2 3 4 3 8 2" xfId="10083"/>
    <cellStyle name="Normal 4 2 3 4 3 9" xfId="5183"/>
    <cellStyle name="Normal 4 2 3 4 3 9 2" xfId="12531"/>
    <cellStyle name="Normal 4 2 3 4 4" xfId="338"/>
    <cellStyle name="Normal 4 2 3 4 4 2" xfId="950"/>
    <cellStyle name="Normal 4 2 3 4 4 2 2" xfId="3398"/>
    <cellStyle name="Normal 4 2 3 4 4 2 2 2" xfId="10746"/>
    <cellStyle name="Normal 4 2 3 4 4 2 3" xfId="5846"/>
    <cellStyle name="Normal 4 2 3 4 4 2 3 2" xfId="13194"/>
    <cellStyle name="Normal 4 2 3 4 4 2 4" xfId="8298"/>
    <cellStyle name="Normal 4 2 3 4 4 3" xfId="1562"/>
    <cellStyle name="Normal 4 2 3 4 4 3 2" xfId="4010"/>
    <cellStyle name="Normal 4 2 3 4 4 3 2 2" xfId="11358"/>
    <cellStyle name="Normal 4 2 3 4 4 3 3" xfId="6458"/>
    <cellStyle name="Normal 4 2 3 4 4 3 3 2" xfId="13806"/>
    <cellStyle name="Normal 4 2 3 4 4 3 4" xfId="8910"/>
    <cellStyle name="Normal 4 2 3 4 4 4" xfId="2174"/>
    <cellStyle name="Normal 4 2 3 4 4 4 2" xfId="4622"/>
    <cellStyle name="Normal 4 2 3 4 4 4 2 2" xfId="11970"/>
    <cellStyle name="Normal 4 2 3 4 4 4 3" xfId="7070"/>
    <cellStyle name="Normal 4 2 3 4 4 4 3 2" xfId="14418"/>
    <cellStyle name="Normal 4 2 3 4 4 4 4" xfId="9522"/>
    <cellStyle name="Normal 4 2 3 4 4 5" xfId="2786"/>
    <cellStyle name="Normal 4 2 3 4 4 5 2" xfId="10134"/>
    <cellStyle name="Normal 4 2 3 4 4 6" xfId="5234"/>
    <cellStyle name="Normal 4 2 3 4 4 6 2" xfId="12582"/>
    <cellStyle name="Normal 4 2 3 4 4 7" xfId="7686"/>
    <cellStyle name="Normal 4 2 3 4 5" xfId="491"/>
    <cellStyle name="Normal 4 2 3 4 5 2" xfId="1103"/>
    <cellStyle name="Normal 4 2 3 4 5 2 2" xfId="3551"/>
    <cellStyle name="Normal 4 2 3 4 5 2 2 2" xfId="10899"/>
    <cellStyle name="Normal 4 2 3 4 5 2 3" xfId="5999"/>
    <cellStyle name="Normal 4 2 3 4 5 2 3 2" xfId="13347"/>
    <cellStyle name="Normal 4 2 3 4 5 2 4" xfId="8451"/>
    <cellStyle name="Normal 4 2 3 4 5 3" xfId="1715"/>
    <cellStyle name="Normal 4 2 3 4 5 3 2" xfId="4163"/>
    <cellStyle name="Normal 4 2 3 4 5 3 2 2" xfId="11511"/>
    <cellStyle name="Normal 4 2 3 4 5 3 3" xfId="6611"/>
    <cellStyle name="Normal 4 2 3 4 5 3 3 2" xfId="13959"/>
    <cellStyle name="Normal 4 2 3 4 5 3 4" xfId="9063"/>
    <cellStyle name="Normal 4 2 3 4 5 4" xfId="2327"/>
    <cellStyle name="Normal 4 2 3 4 5 4 2" xfId="4775"/>
    <cellStyle name="Normal 4 2 3 4 5 4 2 2" xfId="12123"/>
    <cellStyle name="Normal 4 2 3 4 5 4 3" xfId="7223"/>
    <cellStyle name="Normal 4 2 3 4 5 4 3 2" xfId="14571"/>
    <cellStyle name="Normal 4 2 3 4 5 4 4" xfId="9675"/>
    <cellStyle name="Normal 4 2 3 4 5 5" xfId="2939"/>
    <cellStyle name="Normal 4 2 3 4 5 5 2" xfId="10287"/>
    <cellStyle name="Normal 4 2 3 4 5 6" xfId="5387"/>
    <cellStyle name="Normal 4 2 3 4 5 6 2" xfId="12735"/>
    <cellStyle name="Normal 4 2 3 4 5 7" xfId="7839"/>
    <cellStyle name="Normal 4 2 3 4 6" xfId="644"/>
    <cellStyle name="Normal 4 2 3 4 6 2" xfId="1256"/>
    <cellStyle name="Normal 4 2 3 4 6 2 2" xfId="3704"/>
    <cellStyle name="Normal 4 2 3 4 6 2 2 2" xfId="11052"/>
    <cellStyle name="Normal 4 2 3 4 6 2 3" xfId="6152"/>
    <cellStyle name="Normal 4 2 3 4 6 2 3 2" xfId="13500"/>
    <cellStyle name="Normal 4 2 3 4 6 2 4" xfId="8604"/>
    <cellStyle name="Normal 4 2 3 4 6 3" xfId="1868"/>
    <cellStyle name="Normal 4 2 3 4 6 3 2" xfId="4316"/>
    <cellStyle name="Normal 4 2 3 4 6 3 2 2" xfId="11664"/>
    <cellStyle name="Normal 4 2 3 4 6 3 3" xfId="6764"/>
    <cellStyle name="Normal 4 2 3 4 6 3 3 2" xfId="14112"/>
    <cellStyle name="Normal 4 2 3 4 6 3 4" xfId="9216"/>
    <cellStyle name="Normal 4 2 3 4 6 4" xfId="2480"/>
    <cellStyle name="Normal 4 2 3 4 6 4 2" xfId="4928"/>
    <cellStyle name="Normal 4 2 3 4 6 4 2 2" xfId="12276"/>
    <cellStyle name="Normal 4 2 3 4 6 4 3" xfId="7376"/>
    <cellStyle name="Normal 4 2 3 4 6 4 3 2" xfId="14724"/>
    <cellStyle name="Normal 4 2 3 4 6 4 4" xfId="9828"/>
    <cellStyle name="Normal 4 2 3 4 6 5" xfId="3092"/>
    <cellStyle name="Normal 4 2 3 4 6 5 2" xfId="10440"/>
    <cellStyle name="Normal 4 2 3 4 6 6" xfId="5540"/>
    <cellStyle name="Normal 4 2 3 4 6 6 2" xfId="12888"/>
    <cellStyle name="Normal 4 2 3 4 6 7" xfId="7992"/>
    <cellStyle name="Normal 4 2 3 4 7" xfId="797"/>
    <cellStyle name="Normal 4 2 3 4 7 2" xfId="3245"/>
    <cellStyle name="Normal 4 2 3 4 7 2 2" xfId="10593"/>
    <cellStyle name="Normal 4 2 3 4 7 3" xfId="5693"/>
    <cellStyle name="Normal 4 2 3 4 7 3 2" xfId="13041"/>
    <cellStyle name="Normal 4 2 3 4 7 4" xfId="8145"/>
    <cellStyle name="Normal 4 2 3 4 8" xfId="1409"/>
    <cellStyle name="Normal 4 2 3 4 8 2" xfId="3857"/>
    <cellStyle name="Normal 4 2 3 4 8 2 2" xfId="11205"/>
    <cellStyle name="Normal 4 2 3 4 8 3" xfId="6305"/>
    <cellStyle name="Normal 4 2 3 4 8 3 2" xfId="13653"/>
    <cellStyle name="Normal 4 2 3 4 8 4" xfId="8757"/>
    <cellStyle name="Normal 4 2 3 4 9" xfId="2021"/>
    <cellStyle name="Normal 4 2 3 4 9 2" xfId="4469"/>
    <cellStyle name="Normal 4 2 3 4 9 2 2" xfId="11817"/>
    <cellStyle name="Normal 4 2 3 4 9 3" xfId="6917"/>
    <cellStyle name="Normal 4 2 3 4 9 3 2" xfId="14265"/>
    <cellStyle name="Normal 4 2 3 4 9 4" xfId="9369"/>
    <cellStyle name="Normal 4 2 3 5" xfId="197"/>
    <cellStyle name="Normal 4 2 3 5 10" xfId="7545"/>
    <cellStyle name="Normal 4 2 3 5 2" xfId="350"/>
    <cellStyle name="Normal 4 2 3 5 2 2" xfId="962"/>
    <cellStyle name="Normal 4 2 3 5 2 2 2" xfId="3410"/>
    <cellStyle name="Normal 4 2 3 5 2 2 2 2" xfId="10758"/>
    <cellStyle name="Normal 4 2 3 5 2 2 3" xfId="5858"/>
    <cellStyle name="Normal 4 2 3 5 2 2 3 2" xfId="13206"/>
    <cellStyle name="Normal 4 2 3 5 2 2 4" xfId="8310"/>
    <cellStyle name="Normal 4 2 3 5 2 3" xfId="1574"/>
    <cellStyle name="Normal 4 2 3 5 2 3 2" xfId="4022"/>
    <cellStyle name="Normal 4 2 3 5 2 3 2 2" xfId="11370"/>
    <cellStyle name="Normal 4 2 3 5 2 3 3" xfId="6470"/>
    <cellStyle name="Normal 4 2 3 5 2 3 3 2" xfId="13818"/>
    <cellStyle name="Normal 4 2 3 5 2 3 4" xfId="8922"/>
    <cellStyle name="Normal 4 2 3 5 2 4" xfId="2186"/>
    <cellStyle name="Normal 4 2 3 5 2 4 2" xfId="4634"/>
    <cellStyle name="Normal 4 2 3 5 2 4 2 2" xfId="11982"/>
    <cellStyle name="Normal 4 2 3 5 2 4 3" xfId="7082"/>
    <cellStyle name="Normal 4 2 3 5 2 4 3 2" xfId="14430"/>
    <cellStyle name="Normal 4 2 3 5 2 4 4" xfId="9534"/>
    <cellStyle name="Normal 4 2 3 5 2 5" xfId="2798"/>
    <cellStyle name="Normal 4 2 3 5 2 5 2" xfId="10146"/>
    <cellStyle name="Normal 4 2 3 5 2 6" xfId="5246"/>
    <cellStyle name="Normal 4 2 3 5 2 6 2" xfId="12594"/>
    <cellStyle name="Normal 4 2 3 5 2 7" xfId="7698"/>
    <cellStyle name="Normal 4 2 3 5 3" xfId="503"/>
    <cellStyle name="Normal 4 2 3 5 3 2" xfId="1115"/>
    <cellStyle name="Normal 4 2 3 5 3 2 2" xfId="3563"/>
    <cellStyle name="Normal 4 2 3 5 3 2 2 2" xfId="10911"/>
    <cellStyle name="Normal 4 2 3 5 3 2 3" xfId="6011"/>
    <cellStyle name="Normal 4 2 3 5 3 2 3 2" xfId="13359"/>
    <cellStyle name="Normal 4 2 3 5 3 2 4" xfId="8463"/>
    <cellStyle name="Normal 4 2 3 5 3 3" xfId="1727"/>
    <cellStyle name="Normal 4 2 3 5 3 3 2" xfId="4175"/>
    <cellStyle name="Normal 4 2 3 5 3 3 2 2" xfId="11523"/>
    <cellStyle name="Normal 4 2 3 5 3 3 3" xfId="6623"/>
    <cellStyle name="Normal 4 2 3 5 3 3 3 2" xfId="13971"/>
    <cellStyle name="Normal 4 2 3 5 3 3 4" xfId="9075"/>
    <cellStyle name="Normal 4 2 3 5 3 4" xfId="2339"/>
    <cellStyle name="Normal 4 2 3 5 3 4 2" xfId="4787"/>
    <cellStyle name="Normal 4 2 3 5 3 4 2 2" xfId="12135"/>
    <cellStyle name="Normal 4 2 3 5 3 4 3" xfId="7235"/>
    <cellStyle name="Normal 4 2 3 5 3 4 3 2" xfId="14583"/>
    <cellStyle name="Normal 4 2 3 5 3 4 4" xfId="9687"/>
    <cellStyle name="Normal 4 2 3 5 3 5" xfId="2951"/>
    <cellStyle name="Normal 4 2 3 5 3 5 2" xfId="10299"/>
    <cellStyle name="Normal 4 2 3 5 3 6" xfId="5399"/>
    <cellStyle name="Normal 4 2 3 5 3 6 2" xfId="12747"/>
    <cellStyle name="Normal 4 2 3 5 3 7" xfId="7851"/>
    <cellStyle name="Normal 4 2 3 5 4" xfId="656"/>
    <cellStyle name="Normal 4 2 3 5 4 2" xfId="1268"/>
    <cellStyle name="Normal 4 2 3 5 4 2 2" xfId="3716"/>
    <cellStyle name="Normal 4 2 3 5 4 2 2 2" xfId="11064"/>
    <cellStyle name="Normal 4 2 3 5 4 2 3" xfId="6164"/>
    <cellStyle name="Normal 4 2 3 5 4 2 3 2" xfId="13512"/>
    <cellStyle name="Normal 4 2 3 5 4 2 4" xfId="8616"/>
    <cellStyle name="Normal 4 2 3 5 4 3" xfId="1880"/>
    <cellStyle name="Normal 4 2 3 5 4 3 2" xfId="4328"/>
    <cellStyle name="Normal 4 2 3 5 4 3 2 2" xfId="11676"/>
    <cellStyle name="Normal 4 2 3 5 4 3 3" xfId="6776"/>
    <cellStyle name="Normal 4 2 3 5 4 3 3 2" xfId="14124"/>
    <cellStyle name="Normal 4 2 3 5 4 3 4" xfId="9228"/>
    <cellStyle name="Normal 4 2 3 5 4 4" xfId="2492"/>
    <cellStyle name="Normal 4 2 3 5 4 4 2" xfId="4940"/>
    <cellStyle name="Normal 4 2 3 5 4 4 2 2" xfId="12288"/>
    <cellStyle name="Normal 4 2 3 5 4 4 3" xfId="7388"/>
    <cellStyle name="Normal 4 2 3 5 4 4 3 2" xfId="14736"/>
    <cellStyle name="Normal 4 2 3 5 4 4 4" xfId="9840"/>
    <cellStyle name="Normal 4 2 3 5 4 5" xfId="3104"/>
    <cellStyle name="Normal 4 2 3 5 4 5 2" xfId="10452"/>
    <cellStyle name="Normal 4 2 3 5 4 6" xfId="5552"/>
    <cellStyle name="Normal 4 2 3 5 4 6 2" xfId="12900"/>
    <cellStyle name="Normal 4 2 3 5 4 7" xfId="8004"/>
    <cellStyle name="Normal 4 2 3 5 5" xfId="809"/>
    <cellStyle name="Normal 4 2 3 5 5 2" xfId="3257"/>
    <cellStyle name="Normal 4 2 3 5 5 2 2" xfId="10605"/>
    <cellStyle name="Normal 4 2 3 5 5 3" xfId="5705"/>
    <cellStyle name="Normal 4 2 3 5 5 3 2" xfId="13053"/>
    <cellStyle name="Normal 4 2 3 5 5 4" xfId="8157"/>
    <cellStyle name="Normal 4 2 3 5 6" xfId="1421"/>
    <cellStyle name="Normal 4 2 3 5 6 2" xfId="3869"/>
    <cellStyle name="Normal 4 2 3 5 6 2 2" xfId="11217"/>
    <cellStyle name="Normal 4 2 3 5 6 3" xfId="6317"/>
    <cellStyle name="Normal 4 2 3 5 6 3 2" xfId="13665"/>
    <cellStyle name="Normal 4 2 3 5 6 4" xfId="8769"/>
    <cellStyle name="Normal 4 2 3 5 7" xfId="2033"/>
    <cellStyle name="Normal 4 2 3 5 7 2" xfId="4481"/>
    <cellStyle name="Normal 4 2 3 5 7 2 2" xfId="11829"/>
    <cellStyle name="Normal 4 2 3 5 7 3" xfId="6929"/>
    <cellStyle name="Normal 4 2 3 5 7 3 2" xfId="14277"/>
    <cellStyle name="Normal 4 2 3 5 7 4" xfId="9381"/>
    <cellStyle name="Normal 4 2 3 5 8" xfId="2645"/>
    <cellStyle name="Normal 4 2 3 5 8 2" xfId="9993"/>
    <cellStyle name="Normal 4 2 3 5 9" xfId="5093"/>
    <cellStyle name="Normal 4 2 3 5 9 2" xfId="12441"/>
    <cellStyle name="Normal 4 2 3 6" xfId="248"/>
    <cellStyle name="Normal 4 2 3 6 10" xfId="7596"/>
    <cellStyle name="Normal 4 2 3 6 2" xfId="401"/>
    <cellStyle name="Normal 4 2 3 6 2 2" xfId="1013"/>
    <cellStyle name="Normal 4 2 3 6 2 2 2" xfId="3461"/>
    <cellStyle name="Normal 4 2 3 6 2 2 2 2" xfId="10809"/>
    <cellStyle name="Normal 4 2 3 6 2 2 3" xfId="5909"/>
    <cellStyle name="Normal 4 2 3 6 2 2 3 2" xfId="13257"/>
    <cellStyle name="Normal 4 2 3 6 2 2 4" xfId="8361"/>
    <cellStyle name="Normal 4 2 3 6 2 3" xfId="1625"/>
    <cellStyle name="Normal 4 2 3 6 2 3 2" xfId="4073"/>
    <cellStyle name="Normal 4 2 3 6 2 3 2 2" xfId="11421"/>
    <cellStyle name="Normal 4 2 3 6 2 3 3" xfId="6521"/>
    <cellStyle name="Normal 4 2 3 6 2 3 3 2" xfId="13869"/>
    <cellStyle name="Normal 4 2 3 6 2 3 4" xfId="8973"/>
    <cellStyle name="Normal 4 2 3 6 2 4" xfId="2237"/>
    <cellStyle name="Normal 4 2 3 6 2 4 2" xfId="4685"/>
    <cellStyle name="Normal 4 2 3 6 2 4 2 2" xfId="12033"/>
    <cellStyle name="Normal 4 2 3 6 2 4 3" xfId="7133"/>
    <cellStyle name="Normal 4 2 3 6 2 4 3 2" xfId="14481"/>
    <cellStyle name="Normal 4 2 3 6 2 4 4" xfId="9585"/>
    <cellStyle name="Normal 4 2 3 6 2 5" xfId="2849"/>
    <cellStyle name="Normal 4 2 3 6 2 5 2" xfId="10197"/>
    <cellStyle name="Normal 4 2 3 6 2 6" xfId="5297"/>
    <cellStyle name="Normal 4 2 3 6 2 6 2" xfId="12645"/>
    <cellStyle name="Normal 4 2 3 6 2 7" xfId="7749"/>
    <cellStyle name="Normal 4 2 3 6 3" xfId="554"/>
    <cellStyle name="Normal 4 2 3 6 3 2" xfId="1166"/>
    <cellStyle name="Normal 4 2 3 6 3 2 2" xfId="3614"/>
    <cellStyle name="Normal 4 2 3 6 3 2 2 2" xfId="10962"/>
    <cellStyle name="Normal 4 2 3 6 3 2 3" xfId="6062"/>
    <cellStyle name="Normal 4 2 3 6 3 2 3 2" xfId="13410"/>
    <cellStyle name="Normal 4 2 3 6 3 2 4" xfId="8514"/>
    <cellStyle name="Normal 4 2 3 6 3 3" xfId="1778"/>
    <cellStyle name="Normal 4 2 3 6 3 3 2" xfId="4226"/>
    <cellStyle name="Normal 4 2 3 6 3 3 2 2" xfId="11574"/>
    <cellStyle name="Normal 4 2 3 6 3 3 3" xfId="6674"/>
    <cellStyle name="Normal 4 2 3 6 3 3 3 2" xfId="14022"/>
    <cellStyle name="Normal 4 2 3 6 3 3 4" xfId="9126"/>
    <cellStyle name="Normal 4 2 3 6 3 4" xfId="2390"/>
    <cellStyle name="Normal 4 2 3 6 3 4 2" xfId="4838"/>
    <cellStyle name="Normal 4 2 3 6 3 4 2 2" xfId="12186"/>
    <cellStyle name="Normal 4 2 3 6 3 4 3" xfId="7286"/>
    <cellStyle name="Normal 4 2 3 6 3 4 3 2" xfId="14634"/>
    <cellStyle name="Normal 4 2 3 6 3 4 4" xfId="9738"/>
    <cellStyle name="Normal 4 2 3 6 3 5" xfId="3002"/>
    <cellStyle name="Normal 4 2 3 6 3 5 2" xfId="10350"/>
    <cellStyle name="Normal 4 2 3 6 3 6" xfId="5450"/>
    <cellStyle name="Normal 4 2 3 6 3 6 2" xfId="12798"/>
    <cellStyle name="Normal 4 2 3 6 3 7" xfId="7902"/>
    <cellStyle name="Normal 4 2 3 6 4" xfId="707"/>
    <cellStyle name="Normal 4 2 3 6 4 2" xfId="1319"/>
    <cellStyle name="Normal 4 2 3 6 4 2 2" xfId="3767"/>
    <cellStyle name="Normal 4 2 3 6 4 2 2 2" xfId="11115"/>
    <cellStyle name="Normal 4 2 3 6 4 2 3" xfId="6215"/>
    <cellStyle name="Normal 4 2 3 6 4 2 3 2" xfId="13563"/>
    <cellStyle name="Normal 4 2 3 6 4 2 4" xfId="8667"/>
    <cellStyle name="Normal 4 2 3 6 4 3" xfId="1931"/>
    <cellStyle name="Normal 4 2 3 6 4 3 2" xfId="4379"/>
    <cellStyle name="Normal 4 2 3 6 4 3 2 2" xfId="11727"/>
    <cellStyle name="Normal 4 2 3 6 4 3 3" xfId="6827"/>
    <cellStyle name="Normal 4 2 3 6 4 3 3 2" xfId="14175"/>
    <cellStyle name="Normal 4 2 3 6 4 3 4" xfId="9279"/>
    <cellStyle name="Normal 4 2 3 6 4 4" xfId="2543"/>
    <cellStyle name="Normal 4 2 3 6 4 4 2" xfId="4991"/>
    <cellStyle name="Normal 4 2 3 6 4 4 2 2" xfId="12339"/>
    <cellStyle name="Normal 4 2 3 6 4 4 3" xfId="7439"/>
    <cellStyle name="Normal 4 2 3 6 4 4 3 2" xfId="14787"/>
    <cellStyle name="Normal 4 2 3 6 4 4 4" xfId="9891"/>
    <cellStyle name="Normal 4 2 3 6 4 5" xfId="3155"/>
    <cellStyle name="Normal 4 2 3 6 4 5 2" xfId="10503"/>
    <cellStyle name="Normal 4 2 3 6 4 6" xfId="5603"/>
    <cellStyle name="Normal 4 2 3 6 4 6 2" xfId="12951"/>
    <cellStyle name="Normal 4 2 3 6 4 7" xfId="8055"/>
    <cellStyle name="Normal 4 2 3 6 5" xfId="860"/>
    <cellStyle name="Normal 4 2 3 6 5 2" xfId="3308"/>
    <cellStyle name="Normal 4 2 3 6 5 2 2" xfId="10656"/>
    <cellStyle name="Normal 4 2 3 6 5 3" xfId="5756"/>
    <cellStyle name="Normal 4 2 3 6 5 3 2" xfId="13104"/>
    <cellStyle name="Normal 4 2 3 6 5 4" xfId="8208"/>
    <cellStyle name="Normal 4 2 3 6 6" xfId="1472"/>
    <cellStyle name="Normal 4 2 3 6 6 2" xfId="3920"/>
    <cellStyle name="Normal 4 2 3 6 6 2 2" xfId="11268"/>
    <cellStyle name="Normal 4 2 3 6 6 3" xfId="6368"/>
    <cellStyle name="Normal 4 2 3 6 6 3 2" xfId="13716"/>
    <cellStyle name="Normal 4 2 3 6 6 4" xfId="8820"/>
    <cellStyle name="Normal 4 2 3 6 7" xfId="2084"/>
    <cellStyle name="Normal 4 2 3 6 7 2" xfId="4532"/>
    <cellStyle name="Normal 4 2 3 6 7 2 2" xfId="11880"/>
    <cellStyle name="Normal 4 2 3 6 7 3" xfId="6980"/>
    <cellStyle name="Normal 4 2 3 6 7 3 2" xfId="14328"/>
    <cellStyle name="Normal 4 2 3 6 7 4" xfId="9432"/>
    <cellStyle name="Normal 4 2 3 6 8" xfId="2696"/>
    <cellStyle name="Normal 4 2 3 6 8 2" xfId="10044"/>
    <cellStyle name="Normal 4 2 3 6 9" xfId="5144"/>
    <cellStyle name="Normal 4 2 3 6 9 2" xfId="12492"/>
    <cellStyle name="Normal 4 2 3 7" xfId="299"/>
    <cellStyle name="Normal 4 2 3 7 2" xfId="911"/>
    <cellStyle name="Normal 4 2 3 7 2 2" xfId="3359"/>
    <cellStyle name="Normal 4 2 3 7 2 2 2" xfId="10707"/>
    <cellStyle name="Normal 4 2 3 7 2 3" xfId="5807"/>
    <cellStyle name="Normal 4 2 3 7 2 3 2" xfId="13155"/>
    <cellStyle name="Normal 4 2 3 7 2 4" xfId="8259"/>
    <cellStyle name="Normal 4 2 3 7 3" xfId="1523"/>
    <cellStyle name="Normal 4 2 3 7 3 2" xfId="3971"/>
    <cellStyle name="Normal 4 2 3 7 3 2 2" xfId="11319"/>
    <cellStyle name="Normal 4 2 3 7 3 3" xfId="6419"/>
    <cellStyle name="Normal 4 2 3 7 3 3 2" xfId="13767"/>
    <cellStyle name="Normal 4 2 3 7 3 4" xfId="8871"/>
    <cellStyle name="Normal 4 2 3 7 4" xfId="2135"/>
    <cellStyle name="Normal 4 2 3 7 4 2" xfId="4583"/>
    <cellStyle name="Normal 4 2 3 7 4 2 2" xfId="11931"/>
    <cellStyle name="Normal 4 2 3 7 4 3" xfId="7031"/>
    <cellStyle name="Normal 4 2 3 7 4 3 2" xfId="14379"/>
    <cellStyle name="Normal 4 2 3 7 4 4" xfId="9483"/>
    <cellStyle name="Normal 4 2 3 7 5" xfId="2747"/>
    <cellStyle name="Normal 4 2 3 7 5 2" xfId="10095"/>
    <cellStyle name="Normal 4 2 3 7 6" xfId="5195"/>
    <cellStyle name="Normal 4 2 3 7 6 2" xfId="12543"/>
    <cellStyle name="Normal 4 2 3 7 7" xfId="7647"/>
    <cellStyle name="Normal 4 2 3 8" xfId="452"/>
    <cellStyle name="Normal 4 2 3 8 2" xfId="1064"/>
    <cellStyle name="Normal 4 2 3 8 2 2" xfId="3512"/>
    <cellStyle name="Normal 4 2 3 8 2 2 2" xfId="10860"/>
    <cellStyle name="Normal 4 2 3 8 2 3" xfId="5960"/>
    <cellStyle name="Normal 4 2 3 8 2 3 2" xfId="13308"/>
    <cellStyle name="Normal 4 2 3 8 2 4" xfId="8412"/>
    <cellStyle name="Normal 4 2 3 8 3" xfId="1676"/>
    <cellStyle name="Normal 4 2 3 8 3 2" xfId="4124"/>
    <cellStyle name="Normal 4 2 3 8 3 2 2" xfId="11472"/>
    <cellStyle name="Normal 4 2 3 8 3 3" xfId="6572"/>
    <cellStyle name="Normal 4 2 3 8 3 3 2" xfId="13920"/>
    <cellStyle name="Normal 4 2 3 8 3 4" xfId="9024"/>
    <cellStyle name="Normal 4 2 3 8 4" xfId="2288"/>
    <cellStyle name="Normal 4 2 3 8 4 2" xfId="4736"/>
    <cellStyle name="Normal 4 2 3 8 4 2 2" xfId="12084"/>
    <cellStyle name="Normal 4 2 3 8 4 3" xfId="7184"/>
    <cellStyle name="Normal 4 2 3 8 4 3 2" xfId="14532"/>
    <cellStyle name="Normal 4 2 3 8 4 4" xfId="9636"/>
    <cellStyle name="Normal 4 2 3 8 5" xfId="2900"/>
    <cellStyle name="Normal 4 2 3 8 5 2" xfId="10248"/>
    <cellStyle name="Normal 4 2 3 8 6" xfId="5348"/>
    <cellStyle name="Normal 4 2 3 8 6 2" xfId="12696"/>
    <cellStyle name="Normal 4 2 3 8 7" xfId="7800"/>
    <cellStyle name="Normal 4 2 3 9" xfId="605"/>
    <cellStyle name="Normal 4 2 3 9 2" xfId="1217"/>
    <cellStyle name="Normal 4 2 3 9 2 2" xfId="3665"/>
    <cellStyle name="Normal 4 2 3 9 2 2 2" xfId="11013"/>
    <cellStyle name="Normal 4 2 3 9 2 3" xfId="6113"/>
    <cellStyle name="Normal 4 2 3 9 2 3 2" xfId="13461"/>
    <cellStyle name="Normal 4 2 3 9 2 4" xfId="8565"/>
    <cellStyle name="Normal 4 2 3 9 3" xfId="1829"/>
    <cellStyle name="Normal 4 2 3 9 3 2" xfId="4277"/>
    <cellStyle name="Normal 4 2 3 9 3 2 2" xfId="11625"/>
    <cellStyle name="Normal 4 2 3 9 3 3" xfId="6725"/>
    <cellStyle name="Normal 4 2 3 9 3 3 2" xfId="14073"/>
    <cellStyle name="Normal 4 2 3 9 3 4" xfId="9177"/>
    <cellStyle name="Normal 4 2 3 9 4" xfId="2441"/>
    <cellStyle name="Normal 4 2 3 9 4 2" xfId="4889"/>
    <cellStyle name="Normal 4 2 3 9 4 2 2" xfId="12237"/>
    <cellStyle name="Normal 4 2 3 9 4 3" xfId="7337"/>
    <cellStyle name="Normal 4 2 3 9 4 3 2" xfId="14685"/>
    <cellStyle name="Normal 4 2 3 9 4 4" xfId="9789"/>
    <cellStyle name="Normal 4 2 3 9 5" xfId="3053"/>
    <cellStyle name="Normal 4 2 3 9 5 2" xfId="10401"/>
    <cellStyle name="Normal 4 2 3 9 6" xfId="5501"/>
    <cellStyle name="Normal 4 2 3 9 6 2" xfId="12849"/>
    <cellStyle name="Normal 4 2 3 9 7" xfId="7953"/>
    <cellStyle name="Normal 4 2 4" xfId="150"/>
    <cellStyle name="Normal 4 2 4 10" xfId="2598"/>
    <cellStyle name="Normal 4 2 4 10 2" xfId="9946"/>
    <cellStyle name="Normal 4 2 4 11" xfId="5046"/>
    <cellStyle name="Normal 4 2 4 11 2" xfId="12394"/>
    <cellStyle name="Normal 4 2 4 12" xfId="7498"/>
    <cellStyle name="Normal 4 2 4 2" xfId="201"/>
    <cellStyle name="Normal 4 2 4 2 10" xfId="7549"/>
    <cellStyle name="Normal 4 2 4 2 2" xfId="354"/>
    <cellStyle name="Normal 4 2 4 2 2 2" xfId="966"/>
    <cellStyle name="Normal 4 2 4 2 2 2 2" xfId="3414"/>
    <cellStyle name="Normal 4 2 4 2 2 2 2 2" xfId="10762"/>
    <cellStyle name="Normal 4 2 4 2 2 2 3" xfId="5862"/>
    <cellStyle name="Normal 4 2 4 2 2 2 3 2" xfId="13210"/>
    <cellStyle name="Normal 4 2 4 2 2 2 4" xfId="8314"/>
    <cellStyle name="Normal 4 2 4 2 2 3" xfId="1578"/>
    <cellStyle name="Normal 4 2 4 2 2 3 2" xfId="4026"/>
    <cellStyle name="Normal 4 2 4 2 2 3 2 2" xfId="11374"/>
    <cellStyle name="Normal 4 2 4 2 2 3 3" xfId="6474"/>
    <cellStyle name="Normal 4 2 4 2 2 3 3 2" xfId="13822"/>
    <cellStyle name="Normal 4 2 4 2 2 3 4" xfId="8926"/>
    <cellStyle name="Normal 4 2 4 2 2 4" xfId="2190"/>
    <cellStyle name="Normal 4 2 4 2 2 4 2" xfId="4638"/>
    <cellStyle name="Normal 4 2 4 2 2 4 2 2" xfId="11986"/>
    <cellStyle name="Normal 4 2 4 2 2 4 3" xfId="7086"/>
    <cellStyle name="Normal 4 2 4 2 2 4 3 2" xfId="14434"/>
    <cellStyle name="Normal 4 2 4 2 2 4 4" xfId="9538"/>
    <cellStyle name="Normal 4 2 4 2 2 5" xfId="2802"/>
    <cellStyle name="Normal 4 2 4 2 2 5 2" xfId="10150"/>
    <cellStyle name="Normal 4 2 4 2 2 6" xfId="5250"/>
    <cellStyle name="Normal 4 2 4 2 2 6 2" xfId="12598"/>
    <cellStyle name="Normal 4 2 4 2 2 7" xfId="7702"/>
    <cellStyle name="Normal 4 2 4 2 3" xfId="507"/>
    <cellStyle name="Normal 4 2 4 2 3 2" xfId="1119"/>
    <cellStyle name="Normal 4 2 4 2 3 2 2" xfId="3567"/>
    <cellStyle name="Normal 4 2 4 2 3 2 2 2" xfId="10915"/>
    <cellStyle name="Normal 4 2 4 2 3 2 3" xfId="6015"/>
    <cellStyle name="Normal 4 2 4 2 3 2 3 2" xfId="13363"/>
    <cellStyle name="Normal 4 2 4 2 3 2 4" xfId="8467"/>
    <cellStyle name="Normal 4 2 4 2 3 3" xfId="1731"/>
    <cellStyle name="Normal 4 2 4 2 3 3 2" xfId="4179"/>
    <cellStyle name="Normal 4 2 4 2 3 3 2 2" xfId="11527"/>
    <cellStyle name="Normal 4 2 4 2 3 3 3" xfId="6627"/>
    <cellStyle name="Normal 4 2 4 2 3 3 3 2" xfId="13975"/>
    <cellStyle name="Normal 4 2 4 2 3 3 4" xfId="9079"/>
    <cellStyle name="Normal 4 2 4 2 3 4" xfId="2343"/>
    <cellStyle name="Normal 4 2 4 2 3 4 2" xfId="4791"/>
    <cellStyle name="Normal 4 2 4 2 3 4 2 2" xfId="12139"/>
    <cellStyle name="Normal 4 2 4 2 3 4 3" xfId="7239"/>
    <cellStyle name="Normal 4 2 4 2 3 4 3 2" xfId="14587"/>
    <cellStyle name="Normal 4 2 4 2 3 4 4" xfId="9691"/>
    <cellStyle name="Normal 4 2 4 2 3 5" xfId="2955"/>
    <cellStyle name="Normal 4 2 4 2 3 5 2" xfId="10303"/>
    <cellStyle name="Normal 4 2 4 2 3 6" xfId="5403"/>
    <cellStyle name="Normal 4 2 4 2 3 6 2" xfId="12751"/>
    <cellStyle name="Normal 4 2 4 2 3 7" xfId="7855"/>
    <cellStyle name="Normal 4 2 4 2 4" xfId="660"/>
    <cellStyle name="Normal 4 2 4 2 4 2" xfId="1272"/>
    <cellStyle name="Normal 4 2 4 2 4 2 2" xfId="3720"/>
    <cellStyle name="Normal 4 2 4 2 4 2 2 2" xfId="11068"/>
    <cellStyle name="Normal 4 2 4 2 4 2 3" xfId="6168"/>
    <cellStyle name="Normal 4 2 4 2 4 2 3 2" xfId="13516"/>
    <cellStyle name="Normal 4 2 4 2 4 2 4" xfId="8620"/>
    <cellStyle name="Normal 4 2 4 2 4 3" xfId="1884"/>
    <cellStyle name="Normal 4 2 4 2 4 3 2" xfId="4332"/>
    <cellStyle name="Normal 4 2 4 2 4 3 2 2" xfId="11680"/>
    <cellStyle name="Normal 4 2 4 2 4 3 3" xfId="6780"/>
    <cellStyle name="Normal 4 2 4 2 4 3 3 2" xfId="14128"/>
    <cellStyle name="Normal 4 2 4 2 4 3 4" xfId="9232"/>
    <cellStyle name="Normal 4 2 4 2 4 4" xfId="2496"/>
    <cellStyle name="Normal 4 2 4 2 4 4 2" xfId="4944"/>
    <cellStyle name="Normal 4 2 4 2 4 4 2 2" xfId="12292"/>
    <cellStyle name="Normal 4 2 4 2 4 4 3" xfId="7392"/>
    <cellStyle name="Normal 4 2 4 2 4 4 3 2" xfId="14740"/>
    <cellStyle name="Normal 4 2 4 2 4 4 4" xfId="9844"/>
    <cellStyle name="Normal 4 2 4 2 4 5" xfId="3108"/>
    <cellStyle name="Normal 4 2 4 2 4 5 2" xfId="10456"/>
    <cellStyle name="Normal 4 2 4 2 4 6" xfId="5556"/>
    <cellStyle name="Normal 4 2 4 2 4 6 2" xfId="12904"/>
    <cellStyle name="Normal 4 2 4 2 4 7" xfId="8008"/>
    <cellStyle name="Normal 4 2 4 2 5" xfId="813"/>
    <cellStyle name="Normal 4 2 4 2 5 2" xfId="3261"/>
    <cellStyle name="Normal 4 2 4 2 5 2 2" xfId="10609"/>
    <cellStyle name="Normal 4 2 4 2 5 3" xfId="5709"/>
    <cellStyle name="Normal 4 2 4 2 5 3 2" xfId="13057"/>
    <cellStyle name="Normal 4 2 4 2 5 4" xfId="8161"/>
    <cellStyle name="Normal 4 2 4 2 6" xfId="1425"/>
    <cellStyle name="Normal 4 2 4 2 6 2" xfId="3873"/>
    <cellStyle name="Normal 4 2 4 2 6 2 2" xfId="11221"/>
    <cellStyle name="Normal 4 2 4 2 6 3" xfId="6321"/>
    <cellStyle name="Normal 4 2 4 2 6 3 2" xfId="13669"/>
    <cellStyle name="Normal 4 2 4 2 6 4" xfId="8773"/>
    <cellStyle name="Normal 4 2 4 2 7" xfId="2037"/>
    <cellStyle name="Normal 4 2 4 2 7 2" xfId="4485"/>
    <cellStyle name="Normal 4 2 4 2 7 2 2" xfId="11833"/>
    <cellStyle name="Normal 4 2 4 2 7 3" xfId="6933"/>
    <cellStyle name="Normal 4 2 4 2 7 3 2" xfId="14281"/>
    <cellStyle name="Normal 4 2 4 2 7 4" xfId="9385"/>
    <cellStyle name="Normal 4 2 4 2 8" xfId="2649"/>
    <cellStyle name="Normal 4 2 4 2 8 2" xfId="9997"/>
    <cellStyle name="Normal 4 2 4 2 9" xfId="5097"/>
    <cellStyle name="Normal 4 2 4 2 9 2" xfId="12445"/>
    <cellStyle name="Normal 4 2 4 3" xfId="252"/>
    <cellStyle name="Normal 4 2 4 3 10" xfId="7600"/>
    <cellStyle name="Normal 4 2 4 3 2" xfId="405"/>
    <cellStyle name="Normal 4 2 4 3 2 2" xfId="1017"/>
    <cellStyle name="Normal 4 2 4 3 2 2 2" xfId="3465"/>
    <cellStyle name="Normal 4 2 4 3 2 2 2 2" xfId="10813"/>
    <cellStyle name="Normal 4 2 4 3 2 2 3" xfId="5913"/>
    <cellStyle name="Normal 4 2 4 3 2 2 3 2" xfId="13261"/>
    <cellStyle name="Normal 4 2 4 3 2 2 4" xfId="8365"/>
    <cellStyle name="Normal 4 2 4 3 2 3" xfId="1629"/>
    <cellStyle name="Normal 4 2 4 3 2 3 2" xfId="4077"/>
    <cellStyle name="Normal 4 2 4 3 2 3 2 2" xfId="11425"/>
    <cellStyle name="Normal 4 2 4 3 2 3 3" xfId="6525"/>
    <cellStyle name="Normal 4 2 4 3 2 3 3 2" xfId="13873"/>
    <cellStyle name="Normal 4 2 4 3 2 3 4" xfId="8977"/>
    <cellStyle name="Normal 4 2 4 3 2 4" xfId="2241"/>
    <cellStyle name="Normal 4 2 4 3 2 4 2" xfId="4689"/>
    <cellStyle name="Normal 4 2 4 3 2 4 2 2" xfId="12037"/>
    <cellStyle name="Normal 4 2 4 3 2 4 3" xfId="7137"/>
    <cellStyle name="Normal 4 2 4 3 2 4 3 2" xfId="14485"/>
    <cellStyle name="Normal 4 2 4 3 2 4 4" xfId="9589"/>
    <cellStyle name="Normal 4 2 4 3 2 5" xfId="2853"/>
    <cellStyle name="Normal 4 2 4 3 2 5 2" xfId="10201"/>
    <cellStyle name="Normal 4 2 4 3 2 6" xfId="5301"/>
    <cellStyle name="Normal 4 2 4 3 2 6 2" xfId="12649"/>
    <cellStyle name="Normal 4 2 4 3 2 7" xfId="7753"/>
    <cellStyle name="Normal 4 2 4 3 3" xfId="558"/>
    <cellStyle name="Normal 4 2 4 3 3 2" xfId="1170"/>
    <cellStyle name="Normal 4 2 4 3 3 2 2" xfId="3618"/>
    <cellStyle name="Normal 4 2 4 3 3 2 2 2" xfId="10966"/>
    <cellStyle name="Normal 4 2 4 3 3 2 3" xfId="6066"/>
    <cellStyle name="Normal 4 2 4 3 3 2 3 2" xfId="13414"/>
    <cellStyle name="Normal 4 2 4 3 3 2 4" xfId="8518"/>
    <cellStyle name="Normal 4 2 4 3 3 3" xfId="1782"/>
    <cellStyle name="Normal 4 2 4 3 3 3 2" xfId="4230"/>
    <cellStyle name="Normal 4 2 4 3 3 3 2 2" xfId="11578"/>
    <cellStyle name="Normal 4 2 4 3 3 3 3" xfId="6678"/>
    <cellStyle name="Normal 4 2 4 3 3 3 3 2" xfId="14026"/>
    <cellStyle name="Normal 4 2 4 3 3 3 4" xfId="9130"/>
    <cellStyle name="Normal 4 2 4 3 3 4" xfId="2394"/>
    <cellStyle name="Normal 4 2 4 3 3 4 2" xfId="4842"/>
    <cellStyle name="Normal 4 2 4 3 3 4 2 2" xfId="12190"/>
    <cellStyle name="Normal 4 2 4 3 3 4 3" xfId="7290"/>
    <cellStyle name="Normal 4 2 4 3 3 4 3 2" xfId="14638"/>
    <cellStyle name="Normal 4 2 4 3 3 4 4" xfId="9742"/>
    <cellStyle name="Normal 4 2 4 3 3 5" xfId="3006"/>
    <cellStyle name="Normal 4 2 4 3 3 5 2" xfId="10354"/>
    <cellStyle name="Normal 4 2 4 3 3 6" xfId="5454"/>
    <cellStyle name="Normal 4 2 4 3 3 6 2" xfId="12802"/>
    <cellStyle name="Normal 4 2 4 3 3 7" xfId="7906"/>
    <cellStyle name="Normal 4 2 4 3 4" xfId="711"/>
    <cellStyle name="Normal 4 2 4 3 4 2" xfId="1323"/>
    <cellStyle name="Normal 4 2 4 3 4 2 2" xfId="3771"/>
    <cellStyle name="Normal 4 2 4 3 4 2 2 2" xfId="11119"/>
    <cellStyle name="Normal 4 2 4 3 4 2 3" xfId="6219"/>
    <cellStyle name="Normal 4 2 4 3 4 2 3 2" xfId="13567"/>
    <cellStyle name="Normal 4 2 4 3 4 2 4" xfId="8671"/>
    <cellStyle name="Normal 4 2 4 3 4 3" xfId="1935"/>
    <cellStyle name="Normal 4 2 4 3 4 3 2" xfId="4383"/>
    <cellStyle name="Normal 4 2 4 3 4 3 2 2" xfId="11731"/>
    <cellStyle name="Normal 4 2 4 3 4 3 3" xfId="6831"/>
    <cellStyle name="Normal 4 2 4 3 4 3 3 2" xfId="14179"/>
    <cellStyle name="Normal 4 2 4 3 4 3 4" xfId="9283"/>
    <cellStyle name="Normal 4 2 4 3 4 4" xfId="2547"/>
    <cellStyle name="Normal 4 2 4 3 4 4 2" xfId="4995"/>
    <cellStyle name="Normal 4 2 4 3 4 4 2 2" xfId="12343"/>
    <cellStyle name="Normal 4 2 4 3 4 4 3" xfId="7443"/>
    <cellStyle name="Normal 4 2 4 3 4 4 3 2" xfId="14791"/>
    <cellStyle name="Normal 4 2 4 3 4 4 4" xfId="9895"/>
    <cellStyle name="Normal 4 2 4 3 4 5" xfId="3159"/>
    <cellStyle name="Normal 4 2 4 3 4 5 2" xfId="10507"/>
    <cellStyle name="Normal 4 2 4 3 4 6" xfId="5607"/>
    <cellStyle name="Normal 4 2 4 3 4 6 2" xfId="12955"/>
    <cellStyle name="Normal 4 2 4 3 4 7" xfId="8059"/>
    <cellStyle name="Normal 4 2 4 3 5" xfId="864"/>
    <cellStyle name="Normal 4 2 4 3 5 2" xfId="3312"/>
    <cellStyle name="Normal 4 2 4 3 5 2 2" xfId="10660"/>
    <cellStyle name="Normal 4 2 4 3 5 3" xfId="5760"/>
    <cellStyle name="Normal 4 2 4 3 5 3 2" xfId="13108"/>
    <cellStyle name="Normal 4 2 4 3 5 4" xfId="8212"/>
    <cellStyle name="Normal 4 2 4 3 6" xfId="1476"/>
    <cellStyle name="Normal 4 2 4 3 6 2" xfId="3924"/>
    <cellStyle name="Normal 4 2 4 3 6 2 2" xfId="11272"/>
    <cellStyle name="Normal 4 2 4 3 6 3" xfId="6372"/>
    <cellStyle name="Normal 4 2 4 3 6 3 2" xfId="13720"/>
    <cellStyle name="Normal 4 2 4 3 6 4" xfId="8824"/>
    <cellStyle name="Normal 4 2 4 3 7" xfId="2088"/>
    <cellStyle name="Normal 4 2 4 3 7 2" xfId="4536"/>
    <cellStyle name="Normal 4 2 4 3 7 2 2" xfId="11884"/>
    <cellStyle name="Normal 4 2 4 3 7 3" xfId="6984"/>
    <cellStyle name="Normal 4 2 4 3 7 3 2" xfId="14332"/>
    <cellStyle name="Normal 4 2 4 3 7 4" xfId="9436"/>
    <cellStyle name="Normal 4 2 4 3 8" xfId="2700"/>
    <cellStyle name="Normal 4 2 4 3 8 2" xfId="10048"/>
    <cellStyle name="Normal 4 2 4 3 9" xfId="5148"/>
    <cellStyle name="Normal 4 2 4 3 9 2" xfId="12496"/>
    <cellStyle name="Normal 4 2 4 4" xfId="303"/>
    <cellStyle name="Normal 4 2 4 4 2" xfId="915"/>
    <cellStyle name="Normal 4 2 4 4 2 2" xfId="3363"/>
    <cellStyle name="Normal 4 2 4 4 2 2 2" xfId="10711"/>
    <cellStyle name="Normal 4 2 4 4 2 3" xfId="5811"/>
    <cellStyle name="Normal 4 2 4 4 2 3 2" xfId="13159"/>
    <cellStyle name="Normal 4 2 4 4 2 4" xfId="8263"/>
    <cellStyle name="Normal 4 2 4 4 3" xfId="1527"/>
    <cellStyle name="Normal 4 2 4 4 3 2" xfId="3975"/>
    <cellStyle name="Normal 4 2 4 4 3 2 2" xfId="11323"/>
    <cellStyle name="Normal 4 2 4 4 3 3" xfId="6423"/>
    <cellStyle name="Normal 4 2 4 4 3 3 2" xfId="13771"/>
    <cellStyle name="Normal 4 2 4 4 3 4" xfId="8875"/>
    <cellStyle name="Normal 4 2 4 4 4" xfId="2139"/>
    <cellStyle name="Normal 4 2 4 4 4 2" xfId="4587"/>
    <cellStyle name="Normal 4 2 4 4 4 2 2" xfId="11935"/>
    <cellStyle name="Normal 4 2 4 4 4 3" xfId="7035"/>
    <cellStyle name="Normal 4 2 4 4 4 3 2" xfId="14383"/>
    <cellStyle name="Normal 4 2 4 4 4 4" xfId="9487"/>
    <cellStyle name="Normal 4 2 4 4 5" xfId="2751"/>
    <cellStyle name="Normal 4 2 4 4 5 2" xfId="10099"/>
    <cellStyle name="Normal 4 2 4 4 6" xfId="5199"/>
    <cellStyle name="Normal 4 2 4 4 6 2" xfId="12547"/>
    <cellStyle name="Normal 4 2 4 4 7" xfId="7651"/>
    <cellStyle name="Normal 4 2 4 5" xfId="456"/>
    <cellStyle name="Normal 4 2 4 5 2" xfId="1068"/>
    <cellStyle name="Normal 4 2 4 5 2 2" xfId="3516"/>
    <cellStyle name="Normal 4 2 4 5 2 2 2" xfId="10864"/>
    <cellStyle name="Normal 4 2 4 5 2 3" xfId="5964"/>
    <cellStyle name="Normal 4 2 4 5 2 3 2" xfId="13312"/>
    <cellStyle name="Normal 4 2 4 5 2 4" xfId="8416"/>
    <cellStyle name="Normal 4 2 4 5 3" xfId="1680"/>
    <cellStyle name="Normal 4 2 4 5 3 2" xfId="4128"/>
    <cellStyle name="Normal 4 2 4 5 3 2 2" xfId="11476"/>
    <cellStyle name="Normal 4 2 4 5 3 3" xfId="6576"/>
    <cellStyle name="Normal 4 2 4 5 3 3 2" xfId="13924"/>
    <cellStyle name="Normal 4 2 4 5 3 4" xfId="9028"/>
    <cellStyle name="Normal 4 2 4 5 4" xfId="2292"/>
    <cellStyle name="Normal 4 2 4 5 4 2" xfId="4740"/>
    <cellStyle name="Normal 4 2 4 5 4 2 2" xfId="12088"/>
    <cellStyle name="Normal 4 2 4 5 4 3" xfId="7188"/>
    <cellStyle name="Normal 4 2 4 5 4 3 2" xfId="14536"/>
    <cellStyle name="Normal 4 2 4 5 4 4" xfId="9640"/>
    <cellStyle name="Normal 4 2 4 5 5" xfId="2904"/>
    <cellStyle name="Normal 4 2 4 5 5 2" xfId="10252"/>
    <cellStyle name="Normal 4 2 4 5 6" xfId="5352"/>
    <cellStyle name="Normal 4 2 4 5 6 2" xfId="12700"/>
    <cellStyle name="Normal 4 2 4 5 7" xfId="7804"/>
    <cellStyle name="Normal 4 2 4 6" xfId="609"/>
    <cellStyle name="Normal 4 2 4 6 2" xfId="1221"/>
    <cellStyle name="Normal 4 2 4 6 2 2" xfId="3669"/>
    <cellStyle name="Normal 4 2 4 6 2 2 2" xfId="11017"/>
    <cellStyle name="Normal 4 2 4 6 2 3" xfId="6117"/>
    <cellStyle name="Normal 4 2 4 6 2 3 2" xfId="13465"/>
    <cellStyle name="Normal 4 2 4 6 2 4" xfId="8569"/>
    <cellStyle name="Normal 4 2 4 6 3" xfId="1833"/>
    <cellStyle name="Normal 4 2 4 6 3 2" xfId="4281"/>
    <cellStyle name="Normal 4 2 4 6 3 2 2" xfId="11629"/>
    <cellStyle name="Normal 4 2 4 6 3 3" xfId="6729"/>
    <cellStyle name="Normal 4 2 4 6 3 3 2" xfId="14077"/>
    <cellStyle name="Normal 4 2 4 6 3 4" xfId="9181"/>
    <cellStyle name="Normal 4 2 4 6 4" xfId="2445"/>
    <cellStyle name="Normal 4 2 4 6 4 2" xfId="4893"/>
    <cellStyle name="Normal 4 2 4 6 4 2 2" xfId="12241"/>
    <cellStyle name="Normal 4 2 4 6 4 3" xfId="7341"/>
    <cellStyle name="Normal 4 2 4 6 4 3 2" xfId="14689"/>
    <cellStyle name="Normal 4 2 4 6 4 4" xfId="9793"/>
    <cellStyle name="Normal 4 2 4 6 5" xfId="3057"/>
    <cellStyle name="Normal 4 2 4 6 5 2" xfId="10405"/>
    <cellStyle name="Normal 4 2 4 6 6" xfId="5505"/>
    <cellStyle name="Normal 4 2 4 6 6 2" xfId="12853"/>
    <cellStyle name="Normal 4 2 4 6 7" xfId="7957"/>
    <cellStyle name="Normal 4 2 4 7" xfId="762"/>
    <cellStyle name="Normal 4 2 4 7 2" xfId="3210"/>
    <cellStyle name="Normal 4 2 4 7 2 2" xfId="10558"/>
    <cellStyle name="Normal 4 2 4 7 3" xfId="5658"/>
    <cellStyle name="Normal 4 2 4 7 3 2" xfId="13006"/>
    <cellStyle name="Normal 4 2 4 7 4" xfId="8110"/>
    <cellStyle name="Normal 4 2 4 8" xfId="1374"/>
    <cellStyle name="Normal 4 2 4 8 2" xfId="3822"/>
    <cellStyle name="Normal 4 2 4 8 2 2" xfId="11170"/>
    <cellStyle name="Normal 4 2 4 8 3" xfId="6270"/>
    <cellStyle name="Normal 4 2 4 8 3 2" xfId="13618"/>
    <cellStyle name="Normal 4 2 4 8 4" xfId="8722"/>
    <cellStyle name="Normal 4 2 4 9" xfId="1986"/>
    <cellStyle name="Normal 4 2 4 9 2" xfId="4434"/>
    <cellStyle name="Normal 4 2 4 9 2 2" xfId="11782"/>
    <cellStyle name="Normal 4 2 4 9 3" xfId="6882"/>
    <cellStyle name="Normal 4 2 4 9 3 2" xfId="14230"/>
    <cellStyle name="Normal 4 2 4 9 4" xfId="9334"/>
    <cellStyle name="Normal 4 2 5" xfId="162"/>
    <cellStyle name="Normal 4 2 5 10" xfId="2610"/>
    <cellStyle name="Normal 4 2 5 10 2" xfId="9958"/>
    <cellStyle name="Normal 4 2 5 11" xfId="5058"/>
    <cellStyle name="Normal 4 2 5 11 2" xfId="12406"/>
    <cellStyle name="Normal 4 2 5 12" xfId="7510"/>
    <cellStyle name="Normal 4 2 5 2" xfId="213"/>
    <cellStyle name="Normal 4 2 5 2 10" xfId="7561"/>
    <cellStyle name="Normal 4 2 5 2 2" xfId="366"/>
    <cellStyle name="Normal 4 2 5 2 2 2" xfId="978"/>
    <cellStyle name="Normal 4 2 5 2 2 2 2" xfId="3426"/>
    <cellStyle name="Normal 4 2 5 2 2 2 2 2" xfId="10774"/>
    <cellStyle name="Normal 4 2 5 2 2 2 3" xfId="5874"/>
    <cellStyle name="Normal 4 2 5 2 2 2 3 2" xfId="13222"/>
    <cellStyle name="Normal 4 2 5 2 2 2 4" xfId="8326"/>
    <cellStyle name="Normal 4 2 5 2 2 3" xfId="1590"/>
    <cellStyle name="Normal 4 2 5 2 2 3 2" xfId="4038"/>
    <cellStyle name="Normal 4 2 5 2 2 3 2 2" xfId="11386"/>
    <cellStyle name="Normal 4 2 5 2 2 3 3" xfId="6486"/>
    <cellStyle name="Normal 4 2 5 2 2 3 3 2" xfId="13834"/>
    <cellStyle name="Normal 4 2 5 2 2 3 4" xfId="8938"/>
    <cellStyle name="Normal 4 2 5 2 2 4" xfId="2202"/>
    <cellStyle name="Normal 4 2 5 2 2 4 2" xfId="4650"/>
    <cellStyle name="Normal 4 2 5 2 2 4 2 2" xfId="11998"/>
    <cellStyle name="Normal 4 2 5 2 2 4 3" xfId="7098"/>
    <cellStyle name="Normal 4 2 5 2 2 4 3 2" xfId="14446"/>
    <cellStyle name="Normal 4 2 5 2 2 4 4" xfId="9550"/>
    <cellStyle name="Normal 4 2 5 2 2 5" xfId="2814"/>
    <cellStyle name="Normal 4 2 5 2 2 5 2" xfId="10162"/>
    <cellStyle name="Normal 4 2 5 2 2 6" xfId="5262"/>
    <cellStyle name="Normal 4 2 5 2 2 6 2" xfId="12610"/>
    <cellStyle name="Normal 4 2 5 2 2 7" xfId="7714"/>
    <cellStyle name="Normal 4 2 5 2 3" xfId="519"/>
    <cellStyle name="Normal 4 2 5 2 3 2" xfId="1131"/>
    <cellStyle name="Normal 4 2 5 2 3 2 2" xfId="3579"/>
    <cellStyle name="Normal 4 2 5 2 3 2 2 2" xfId="10927"/>
    <cellStyle name="Normal 4 2 5 2 3 2 3" xfId="6027"/>
    <cellStyle name="Normal 4 2 5 2 3 2 3 2" xfId="13375"/>
    <cellStyle name="Normal 4 2 5 2 3 2 4" xfId="8479"/>
    <cellStyle name="Normal 4 2 5 2 3 3" xfId="1743"/>
    <cellStyle name="Normal 4 2 5 2 3 3 2" xfId="4191"/>
    <cellStyle name="Normal 4 2 5 2 3 3 2 2" xfId="11539"/>
    <cellStyle name="Normal 4 2 5 2 3 3 3" xfId="6639"/>
    <cellStyle name="Normal 4 2 5 2 3 3 3 2" xfId="13987"/>
    <cellStyle name="Normal 4 2 5 2 3 3 4" xfId="9091"/>
    <cellStyle name="Normal 4 2 5 2 3 4" xfId="2355"/>
    <cellStyle name="Normal 4 2 5 2 3 4 2" xfId="4803"/>
    <cellStyle name="Normal 4 2 5 2 3 4 2 2" xfId="12151"/>
    <cellStyle name="Normal 4 2 5 2 3 4 3" xfId="7251"/>
    <cellStyle name="Normal 4 2 5 2 3 4 3 2" xfId="14599"/>
    <cellStyle name="Normal 4 2 5 2 3 4 4" xfId="9703"/>
    <cellStyle name="Normal 4 2 5 2 3 5" xfId="2967"/>
    <cellStyle name="Normal 4 2 5 2 3 5 2" xfId="10315"/>
    <cellStyle name="Normal 4 2 5 2 3 6" xfId="5415"/>
    <cellStyle name="Normal 4 2 5 2 3 6 2" xfId="12763"/>
    <cellStyle name="Normal 4 2 5 2 3 7" xfId="7867"/>
    <cellStyle name="Normal 4 2 5 2 4" xfId="672"/>
    <cellStyle name="Normal 4 2 5 2 4 2" xfId="1284"/>
    <cellStyle name="Normal 4 2 5 2 4 2 2" xfId="3732"/>
    <cellStyle name="Normal 4 2 5 2 4 2 2 2" xfId="11080"/>
    <cellStyle name="Normal 4 2 5 2 4 2 3" xfId="6180"/>
    <cellStyle name="Normal 4 2 5 2 4 2 3 2" xfId="13528"/>
    <cellStyle name="Normal 4 2 5 2 4 2 4" xfId="8632"/>
    <cellStyle name="Normal 4 2 5 2 4 3" xfId="1896"/>
    <cellStyle name="Normal 4 2 5 2 4 3 2" xfId="4344"/>
    <cellStyle name="Normal 4 2 5 2 4 3 2 2" xfId="11692"/>
    <cellStyle name="Normal 4 2 5 2 4 3 3" xfId="6792"/>
    <cellStyle name="Normal 4 2 5 2 4 3 3 2" xfId="14140"/>
    <cellStyle name="Normal 4 2 5 2 4 3 4" xfId="9244"/>
    <cellStyle name="Normal 4 2 5 2 4 4" xfId="2508"/>
    <cellStyle name="Normal 4 2 5 2 4 4 2" xfId="4956"/>
    <cellStyle name="Normal 4 2 5 2 4 4 2 2" xfId="12304"/>
    <cellStyle name="Normal 4 2 5 2 4 4 3" xfId="7404"/>
    <cellStyle name="Normal 4 2 5 2 4 4 3 2" xfId="14752"/>
    <cellStyle name="Normal 4 2 5 2 4 4 4" xfId="9856"/>
    <cellStyle name="Normal 4 2 5 2 4 5" xfId="3120"/>
    <cellStyle name="Normal 4 2 5 2 4 5 2" xfId="10468"/>
    <cellStyle name="Normal 4 2 5 2 4 6" xfId="5568"/>
    <cellStyle name="Normal 4 2 5 2 4 6 2" xfId="12916"/>
    <cellStyle name="Normal 4 2 5 2 4 7" xfId="8020"/>
    <cellStyle name="Normal 4 2 5 2 5" xfId="825"/>
    <cellStyle name="Normal 4 2 5 2 5 2" xfId="3273"/>
    <cellStyle name="Normal 4 2 5 2 5 2 2" xfId="10621"/>
    <cellStyle name="Normal 4 2 5 2 5 3" xfId="5721"/>
    <cellStyle name="Normal 4 2 5 2 5 3 2" xfId="13069"/>
    <cellStyle name="Normal 4 2 5 2 5 4" xfId="8173"/>
    <cellStyle name="Normal 4 2 5 2 6" xfId="1437"/>
    <cellStyle name="Normal 4 2 5 2 6 2" xfId="3885"/>
    <cellStyle name="Normal 4 2 5 2 6 2 2" xfId="11233"/>
    <cellStyle name="Normal 4 2 5 2 6 3" xfId="6333"/>
    <cellStyle name="Normal 4 2 5 2 6 3 2" xfId="13681"/>
    <cellStyle name="Normal 4 2 5 2 6 4" xfId="8785"/>
    <cellStyle name="Normal 4 2 5 2 7" xfId="2049"/>
    <cellStyle name="Normal 4 2 5 2 7 2" xfId="4497"/>
    <cellStyle name="Normal 4 2 5 2 7 2 2" xfId="11845"/>
    <cellStyle name="Normal 4 2 5 2 7 3" xfId="6945"/>
    <cellStyle name="Normal 4 2 5 2 7 3 2" xfId="14293"/>
    <cellStyle name="Normal 4 2 5 2 7 4" xfId="9397"/>
    <cellStyle name="Normal 4 2 5 2 8" xfId="2661"/>
    <cellStyle name="Normal 4 2 5 2 8 2" xfId="10009"/>
    <cellStyle name="Normal 4 2 5 2 9" xfId="5109"/>
    <cellStyle name="Normal 4 2 5 2 9 2" xfId="12457"/>
    <cellStyle name="Normal 4 2 5 3" xfId="264"/>
    <cellStyle name="Normal 4 2 5 3 10" xfId="7612"/>
    <cellStyle name="Normal 4 2 5 3 2" xfId="417"/>
    <cellStyle name="Normal 4 2 5 3 2 2" xfId="1029"/>
    <cellStyle name="Normal 4 2 5 3 2 2 2" xfId="3477"/>
    <cellStyle name="Normal 4 2 5 3 2 2 2 2" xfId="10825"/>
    <cellStyle name="Normal 4 2 5 3 2 2 3" xfId="5925"/>
    <cellStyle name="Normal 4 2 5 3 2 2 3 2" xfId="13273"/>
    <cellStyle name="Normal 4 2 5 3 2 2 4" xfId="8377"/>
    <cellStyle name="Normal 4 2 5 3 2 3" xfId="1641"/>
    <cellStyle name="Normal 4 2 5 3 2 3 2" xfId="4089"/>
    <cellStyle name="Normal 4 2 5 3 2 3 2 2" xfId="11437"/>
    <cellStyle name="Normal 4 2 5 3 2 3 3" xfId="6537"/>
    <cellStyle name="Normal 4 2 5 3 2 3 3 2" xfId="13885"/>
    <cellStyle name="Normal 4 2 5 3 2 3 4" xfId="8989"/>
    <cellStyle name="Normal 4 2 5 3 2 4" xfId="2253"/>
    <cellStyle name="Normal 4 2 5 3 2 4 2" xfId="4701"/>
    <cellStyle name="Normal 4 2 5 3 2 4 2 2" xfId="12049"/>
    <cellStyle name="Normal 4 2 5 3 2 4 3" xfId="7149"/>
    <cellStyle name="Normal 4 2 5 3 2 4 3 2" xfId="14497"/>
    <cellStyle name="Normal 4 2 5 3 2 4 4" xfId="9601"/>
    <cellStyle name="Normal 4 2 5 3 2 5" xfId="2865"/>
    <cellStyle name="Normal 4 2 5 3 2 5 2" xfId="10213"/>
    <cellStyle name="Normal 4 2 5 3 2 6" xfId="5313"/>
    <cellStyle name="Normal 4 2 5 3 2 6 2" xfId="12661"/>
    <cellStyle name="Normal 4 2 5 3 2 7" xfId="7765"/>
    <cellStyle name="Normal 4 2 5 3 3" xfId="570"/>
    <cellStyle name="Normal 4 2 5 3 3 2" xfId="1182"/>
    <cellStyle name="Normal 4 2 5 3 3 2 2" xfId="3630"/>
    <cellStyle name="Normal 4 2 5 3 3 2 2 2" xfId="10978"/>
    <cellStyle name="Normal 4 2 5 3 3 2 3" xfId="6078"/>
    <cellStyle name="Normal 4 2 5 3 3 2 3 2" xfId="13426"/>
    <cellStyle name="Normal 4 2 5 3 3 2 4" xfId="8530"/>
    <cellStyle name="Normal 4 2 5 3 3 3" xfId="1794"/>
    <cellStyle name="Normal 4 2 5 3 3 3 2" xfId="4242"/>
    <cellStyle name="Normal 4 2 5 3 3 3 2 2" xfId="11590"/>
    <cellStyle name="Normal 4 2 5 3 3 3 3" xfId="6690"/>
    <cellStyle name="Normal 4 2 5 3 3 3 3 2" xfId="14038"/>
    <cellStyle name="Normal 4 2 5 3 3 3 4" xfId="9142"/>
    <cellStyle name="Normal 4 2 5 3 3 4" xfId="2406"/>
    <cellStyle name="Normal 4 2 5 3 3 4 2" xfId="4854"/>
    <cellStyle name="Normal 4 2 5 3 3 4 2 2" xfId="12202"/>
    <cellStyle name="Normal 4 2 5 3 3 4 3" xfId="7302"/>
    <cellStyle name="Normal 4 2 5 3 3 4 3 2" xfId="14650"/>
    <cellStyle name="Normal 4 2 5 3 3 4 4" xfId="9754"/>
    <cellStyle name="Normal 4 2 5 3 3 5" xfId="3018"/>
    <cellStyle name="Normal 4 2 5 3 3 5 2" xfId="10366"/>
    <cellStyle name="Normal 4 2 5 3 3 6" xfId="5466"/>
    <cellStyle name="Normal 4 2 5 3 3 6 2" xfId="12814"/>
    <cellStyle name="Normal 4 2 5 3 3 7" xfId="7918"/>
    <cellStyle name="Normal 4 2 5 3 4" xfId="723"/>
    <cellStyle name="Normal 4 2 5 3 4 2" xfId="1335"/>
    <cellStyle name="Normal 4 2 5 3 4 2 2" xfId="3783"/>
    <cellStyle name="Normal 4 2 5 3 4 2 2 2" xfId="11131"/>
    <cellStyle name="Normal 4 2 5 3 4 2 3" xfId="6231"/>
    <cellStyle name="Normal 4 2 5 3 4 2 3 2" xfId="13579"/>
    <cellStyle name="Normal 4 2 5 3 4 2 4" xfId="8683"/>
    <cellStyle name="Normal 4 2 5 3 4 3" xfId="1947"/>
    <cellStyle name="Normal 4 2 5 3 4 3 2" xfId="4395"/>
    <cellStyle name="Normal 4 2 5 3 4 3 2 2" xfId="11743"/>
    <cellStyle name="Normal 4 2 5 3 4 3 3" xfId="6843"/>
    <cellStyle name="Normal 4 2 5 3 4 3 3 2" xfId="14191"/>
    <cellStyle name="Normal 4 2 5 3 4 3 4" xfId="9295"/>
    <cellStyle name="Normal 4 2 5 3 4 4" xfId="2559"/>
    <cellStyle name="Normal 4 2 5 3 4 4 2" xfId="5007"/>
    <cellStyle name="Normal 4 2 5 3 4 4 2 2" xfId="12355"/>
    <cellStyle name="Normal 4 2 5 3 4 4 3" xfId="7455"/>
    <cellStyle name="Normal 4 2 5 3 4 4 3 2" xfId="14803"/>
    <cellStyle name="Normal 4 2 5 3 4 4 4" xfId="9907"/>
    <cellStyle name="Normal 4 2 5 3 4 5" xfId="3171"/>
    <cellStyle name="Normal 4 2 5 3 4 5 2" xfId="10519"/>
    <cellStyle name="Normal 4 2 5 3 4 6" xfId="5619"/>
    <cellStyle name="Normal 4 2 5 3 4 6 2" xfId="12967"/>
    <cellStyle name="Normal 4 2 5 3 4 7" xfId="8071"/>
    <cellStyle name="Normal 4 2 5 3 5" xfId="876"/>
    <cellStyle name="Normal 4 2 5 3 5 2" xfId="3324"/>
    <cellStyle name="Normal 4 2 5 3 5 2 2" xfId="10672"/>
    <cellStyle name="Normal 4 2 5 3 5 3" xfId="5772"/>
    <cellStyle name="Normal 4 2 5 3 5 3 2" xfId="13120"/>
    <cellStyle name="Normal 4 2 5 3 5 4" xfId="8224"/>
    <cellStyle name="Normal 4 2 5 3 6" xfId="1488"/>
    <cellStyle name="Normal 4 2 5 3 6 2" xfId="3936"/>
    <cellStyle name="Normal 4 2 5 3 6 2 2" xfId="11284"/>
    <cellStyle name="Normal 4 2 5 3 6 3" xfId="6384"/>
    <cellStyle name="Normal 4 2 5 3 6 3 2" xfId="13732"/>
    <cellStyle name="Normal 4 2 5 3 6 4" xfId="8836"/>
    <cellStyle name="Normal 4 2 5 3 7" xfId="2100"/>
    <cellStyle name="Normal 4 2 5 3 7 2" xfId="4548"/>
    <cellStyle name="Normal 4 2 5 3 7 2 2" xfId="11896"/>
    <cellStyle name="Normal 4 2 5 3 7 3" xfId="6996"/>
    <cellStyle name="Normal 4 2 5 3 7 3 2" xfId="14344"/>
    <cellStyle name="Normal 4 2 5 3 7 4" xfId="9448"/>
    <cellStyle name="Normal 4 2 5 3 8" xfId="2712"/>
    <cellStyle name="Normal 4 2 5 3 8 2" xfId="10060"/>
    <cellStyle name="Normal 4 2 5 3 9" xfId="5160"/>
    <cellStyle name="Normal 4 2 5 3 9 2" xfId="12508"/>
    <cellStyle name="Normal 4 2 5 4" xfId="315"/>
    <cellStyle name="Normal 4 2 5 4 2" xfId="927"/>
    <cellStyle name="Normal 4 2 5 4 2 2" xfId="3375"/>
    <cellStyle name="Normal 4 2 5 4 2 2 2" xfId="10723"/>
    <cellStyle name="Normal 4 2 5 4 2 3" xfId="5823"/>
    <cellStyle name="Normal 4 2 5 4 2 3 2" xfId="13171"/>
    <cellStyle name="Normal 4 2 5 4 2 4" xfId="8275"/>
    <cellStyle name="Normal 4 2 5 4 3" xfId="1539"/>
    <cellStyle name="Normal 4 2 5 4 3 2" xfId="3987"/>
    <cellStyle name="Normal 4 2 5 4 3 2 2" xfId="11335"/>
    <cellStyle name="Normal 4 2 5 4 3 3" xfId="6435"/>
    <cellStyle name="Normal 4 2 5 4 3 3 2" xfId="13783"/>
    <cellStyle name="Normal 4 2 5 4 3 4" xfId="8887"/>
    <cellStyle name="Normal 4 2 5 4 4" xfId="2151"/>
    <cellStyle name="Normal 4 2 5 4 4 2" xfId="4599"/>
    <cellStyle name="Normal 4 2 5 4 4 2 2" xfId="11947"/>
    <cellStyle name="Normal 4 2 5 4 4 3" xfId="7047"/>
    <cellStyle name="Normal 4 2 5 4 4 3 2" xfId="14395"/>
    <cellStyle name="Normal 4 2 5 4 4 4" xfId="9499"/>
    <cellStyle name="Normal 4 2 5 4 5" xfId="2763"/>
    <cellStyle name="Normal 4 2 5 4 5 2" xfId="10111"/>
    <cellStyle name="Normal 4 2 5 4 6" xfId="5211"/>
    <cellStyle name="Normal 4 2 5 4 6 2" xfId="12559"/>
    <cellStyle name="Normal 4 2 5 4 7" xfId="7663"/>
    <cellStyle name="Normal 4 2 5 5" xfId="468"/>
    <cellStyle name="Normal 4 2 5 5 2" xfId="1080"/>
    <cellStyle name="Normal 4 2 5 5 2 2" xfId="3528"/>
    <cellStyle name="Normal 4 2 5 5 2 2 2" xfId="10876"/>
    <cellStyle name="Normal 4 2 5 5 2 3" xfId="5976"/>
    <cellStyle name="Normal 4 2 5 5 2 3 2" xfId="13324"/>
    <cellStyle name="Normal 4 2 5 5 2 4" xfId="8428"/>
    <cellStyle name="Normal 4 2 5 5 3" xfId="1692"/>
    <cellStyle name="Normal 4 2 5 5 3 2" xfId="4140"/>
    <cellStyle name="Normal 4 2 5 5 3 2 2" xfId="11488"/>
    <cellStyle name="Normal 4 2 5 5 3 3" xfId="6588"/>
    <cellStyle name="Normal 4 2 5 5 3 3 2" xfId="13936"/>
    <cellStyle name="Normal 4 2 5 5 3 4" xfId="9040"/>
    <cellStyle name="Normal 4 2 5 5 4" xfId="2304"/>
    <cellStyle name="Normal 4 2 5 5 4 2" xfId="4752"/>
    <cellStyle name="Normal 4 2 5 5 4 2 2" xfId="12100"/>
    <cellStyle name="Normal 4 2 5 5 4 3" xfId="7200"/>
    <cellStyle name="Normal 4 2 5 5 4 3 2" xfId="14548"/>
    <cellStyle name="Normal 4 2 5 5 4 4" xfId="9652"/>
    <cellStyle name="Normal 4 2 5 5 5" xfId="2916"/>
    <cellStyle name="Normal 4 2 5 5 5 2" xfId="10264"/>
    <cellStyle name="Normal 4 2 5 5 6" xfId="5364"/>
    <cellStyle name="Normal 4 2 5 5 6 2" xfId="12712"/>
    <cellStyle name="Normal 4 2 5 5 7" xfId="7816"/>
    <cellStyle name="Normal 4 2 5 6" xfId="621"/>
    <cellStyle name="Normal 4 2 5 6 2" xfId="1233"/>
    <cellStyle name="Normal 4 2 5 6 2 2" xfId="3681"/>
    <cellStyle name="Normal 4 2 5 6 2 2 2" xfId="11029"/>
    <cellStyle name="Normal 4 2 5 6 2 3" xfId="6129"/>
    <cellStyle name="Normal 4 2 5 6 2 3 2" xfId="13477"/>
    <cellStyle name="Normal 4 2 5 6 2 4" xfId="8581"/>
    <cellStyle name="Normal 4 2 5 6 3" xfId="1845"/>
    <cellStyle name="Normal 4 2 5 6 3 2" xfId="4293"/>
    <cellStyle name="Normal 4 2 5 6 3 2 2" xfId="11641"/>
    <cellStyle name="Normal 4 2 5 6 3 3" xfId="6741"/>
    <cellStyle name="Normal 4 2 5 6 3 3 2" xfId="14089"/>
    <cellStyle name="Normal 4 2 5 6 3 4" xfId="9193"/>
    <cellStyle name="Normal 4 2 5 6 4" xfId="2457"/>
    <cellStyle name="Normal 4 2 5 6 4 2" xfId="4905"/>
    <cellStyle name="Normal 4 2 5 6 4 2 2" xfId="12253"/>
    <cellStyle name="Normal 4 2 5 6 4 3" xfId="7353"/>
    <cellStyle name="Normal 4 2 5 6 4 3 2" xfId="14701"/>
    <cellStyle name="Normal 4 2 5 6 4 4" xfId="9805"/>
    <cellStyle name="Normal 4 2 5 6 5" xfId="3069"/>
    <cellStyle name="Normal 4 2 5 6 5 2" xfId="10417"/>
    <cellStyle name="Normal 4 2 5 6 6" xfId="5517"/>
    <cellStyle name="Normal 4 2 5 6 6 2" xfId="12865"/>
    <cellStyle name="Normal 4 2 5 6 7" xfId="7969"/>
    <cellStyle name="Normal 4 2 5 7" xfId="774"/>
    <cellStyle name="Normal 4 2 5 7 2" xfId="3222"/>
    <cellStyle name="Normal 4 2 5 7 2 2" xfId="10570"/>
    <cellStyle name="Normal 4 2 5 7 3" xfId="5670"/>
    <cellStyle name="Normal 4 2 5 7 3 2" xfId="13018"/>
    <cellStyle name="Normal 4 2 5 7 4" xfId="8122"/>
    <cellStyle name="Normal 4 2 5 8" xfId="1386"/>
    <cellStyle name="Normal 4 2 5 8 2" xfId="3834"/>
    <cellStyle name="Normal 4 2 5 8 2 2" xfId="11182"/>
    <cellStyle name="Normal 4 2 5 8 3" xfId="6282"/>
    <cellStyle name="Normal 4 2 5 8 3 2" xfId="13630"/>
    <cellStyle name="Normal 4 2 5 8 4" xfId="8734"/>
    <cellStyle name="Normal 4 2 5 9" xfId="1998"/>
    <cellStyle name="Normal 4 2 5 9 2" xfId="4446"/>
    <cellStyle name="Normal 4 2 5 9 2 2" xfId="11794"/>
    <cellStyle name="Normal 4 2 5 9 3" xfId="6894"/>
    <cellStyle name="Normal 4 2 5 9 3 2" xfId="14242"/>
    <cellStyle name="Normal 4 2 5 9 4" xfId="9346"/>
    <cellStyle name="Normal 4 2 6" xfId="177"/>
    <cellStyle name="Normal 4 2 6 10" xfId="2625"/>
    <cellStyle name="Normal 4 2 6 10 2" xfId="9973"/>
    <cellStyle name="Normal 4 2 6 11" xfId="5073"/>
    <cellStyle name="Normal 4 2 6 11 2" xfId="12421"/>
    <cellStyle name="Normal 4 2 6 12" xfId="7525"/>
    <cellStyle name="Normal 4 2 6 2" xfId="228"/>
    <cellStyle name="Normal 4 2 6 2 10" xfId="7576"/>
    <cellStyle name="Normal 4 2 6 2 2" xfId="381"/>
    <cellStyle name="Normal 4 2 6 2 2 2" xfId="993"/>
    <cellStyle name="Normal 4 2 6 2 2 2 2" xfId="3441"/>
    <cellStyle name="Normal 4 2 6 2 2 2 2 2" xfId="10789"/>
    <cellStyle name="Normal 4 2 6 2 2 2 3" xfId="5889"/>
    <cellStyle name="Normal 4 2 6 2 2 2 3 2" xfId="13237"/>
    <cellStyle name="Normal 4 2 6 2 2 2 4" xfId="8341"/>
    <cellStyle name="Normal 4 2 6 2 2 3" xfId="1605"/>
    <cellStyle name="Normal 4 2 6 2 2 3 2" xfId="4053"/>
    <cellStyle name="Normal 4 2 6 2 2 3 2 2" xfId="11401"/>
    <cellStyle name="Normal 4 2 6 2 2 3 3" xfId="6501"/>
    <cellStyle name="Normal 4 2 6 2 2 3 3 2" xfId="13849"/>
    <cellStyle name="Normal 4 2 6 2 2 3 4" xfId="8953"/>
    <cellStyle name="Normal 4 2 6 2 2 4" xfId="2217"/>
    <cellStyle name="Normal 4 2 6 2 2 4 2" xfId="4665"/>
    <cellStyle name="Normal 4 2 6 2 2 4 2 2" xfId="12013"/>
    <cellStyle name="Normal 4 2 6 2 2 4 3" xfId="7113"/>
    <cellStyle name="Normal 4 2 6 2 2 4 3 2" xfId="14461"/>
    <cellStyle name="Normal 4 2 6 2 2 4 4" xfId="9565"/>
    <cellStyle name="Normal 4 2 6 2 2 5" xfId="2829"/>
    <cellStyle name="Normal 4 2 6 2 2 5 2" xfId="10177"/>
    <cellStyle name="Normal 4 2 6 2 2 6" xfId="5277"/>
    <cellStyle name="Normal 4 2 6 2 2 6 2" xfId="12625"/>
    <cellStyle name="Normal 4 2 6 2 2 7" xfId="7729"/>
    <cellStyle name="Normal 4 2 6 2 3" xfId="534"/>
    <cellStyle name="Normal 4 2 6 2 3 2" xfId="1146"/>
    <cellStyle name="Normal 4 2 6 2 3 2 2" xfId="3594"/>
    <cellStyle name="Normal 4 2 6 2 3 2 2 2" xfId="10942"/>
    <cellStyle name="Normal 4 2 6 2 3 2 3" xfId="6042"/>
    <cellStyle name="Normal 4 2 6 2 3 2 3 2" xfId="13390"/>
    <cellStyle name="Normal 4 2 6 2 3 2 4" xfId="8494"/>
    <cellStyle name="Normal 4 2 6 2 3 3" xfId="1758"/>
    <cellStyle name="Normal 4 2 6 2 3 3 2" xfId="4206"/>
    <cellStyle name="Normal 4 2 6 2 3 3 2 2" xfId="11554"/>
    <cellStyle name="Normal 4 2 6 2 3 3 3" xfId="6654"/>
    <cellStyle name="Normal 4 2 6 2 3 3 3 2" xfId="14002"/>
    <cellStyle name="Normal 4 2 6 2 3 3 4" xfId="9106"/>
    <cellStyle name="Normal 4 2 6 2 3 4" xfId="2370"/>
    <cellStyle name="Normal 4 2 6 2 3 4 2" xfId="4818"/>
    <cellStyle name="Normal 4 2 6 2 3 4 2 2" xfId="12166"/>
    <cellStyle name="Normal 4 2 6 2 3 4 3" xfId="7266"/>
    <cellStyle name="Normal 4 2 6 2 3 4 3 2" xfId="14614"/>
    <cellStyle name="Normal 4 2 6 2 3 4 4" xfId="9718"/>
    <cellStyle name="Normal 4 2 6 2 3 5" xfId="2982"/>
    <cellStyle name="Normal 4 2 6 2 3 5 2" xfId="10330"/>
    <cellStyle name="Normal 4 2 6 2 3 6" xfId="5430"/>
    <cellStyle name="Normal 4 2 6 2 3 6 2" xfId="12778"/>
    <cellStyle name="Normal 4 2 6 2 3 7" xfId="7882"/>
    <cellStyle name="Normal 4 2 6 2 4" xfId="687"/>
    <cellStyle name="Normal 4 2 6 2 4 2" xfId="1299"/>
    <cellStyle name="Normal 4 2 6 2 4 2 2" xfId="3747"/>
    <cellStyle name="Normal 4 2 6 2 4 2 2 2" xfId="11095"/>
    <cellStyle name="Normal 4 2 6 2 4 2 3" xfId="6195"/>
    <cellStyle name="Normal 4 2 6 2 4 2 3 2" xfId="13543"/>
    <cellStyle name="Normal 4 2 6 2 4 2 4" xfId="8647"/>
    <cellStyle name="Normal 4 2 6 2 4 3" xfId="1911"/>
    <cellStyle name="Normal 4 2 6 2 4 3 2" xfId="4359"/>
    <cellStyle name="Normal 4 2 6 2 4 3 2 2" xfId="11707"/>
    <cellStyle name="Normal 4 2 6 2 4 3 3" xfId="6807"/>
    <cellStyle name="Normal 4 2 6 2 4 3 3 2" xfId="14155"/>
    <cellStyle name="Normal 4 2 6 2 4 3 4" xfId="9259"/>
    <cellStyle name="Normal 4 2 6 2 4 4" xfId="2523"/>
    <cellStyle name="Normal 4 2 6 2 4 4 2" xfId="4971"/>
    <cellStyle name="Normal 4 2 6 2 4 4 2 2" xfId="12319"/>
    <cellStyle name="Normal 4 2 6 2 4 4 3" xfId="7419"/>
    <cellStyle name="Normal 4 2 6 2 4 4 3 2" xfId="14767"/>
    <cellStyle name="Normal 4 2 6 2 4 4 4" xfId="9871"/>
    <cellStyle name="Normal 4 2 6 2 4 5" xfId="3135"/>
    <cellStyle name="Normal 4 2 6 2 4 5 2" xfId="10483"/>
    <cellStyle name="Normal 4 2 6 2 4 6" xfId="5583"/>
    <cellStyle name="Normal 4 2 6 2 4 6 2" xfId="12931"/>
    <cellStyle name="Normal 4 2 6 2 4 7" xfId="8035"/>
    <cellStyle name="Normal 4 2 6 2 5" xfId="840"/>
    <cellStyle name="Normal 4 2 6 2 5 2" xfId="3288"/>
    <cellStyle name="Normal 4 2 6 2 5 2 2" xfId="10636"/>
    <cellStyle name="Normal 4 2 6 2 5 3" xfId="5736"/>
    <cellStyle name="Normal 4 2 6 2 5 3 2" xfId="13084"/>
    <cellStyle name="Normal 4 2 6 2 5 4" xfId="8188"/>
    <cellStyle name="Normal 4 2 6 2 6" xfId="1452"/>
    <cellStyle name="Normal 4 2 6 2 6 2" xfId="3900"/>
    <cellStyle name="Normal 4 2 6 2 6 2 2" xfId="11248"/>
    <cellStyle name="Normal 4 2 6 2 6 3" xfId="6348"/>
    <cellStyle name="Normal 4 2 6 2 6 3 2" xfId="13696"/>
    <cellStyle name="Normal 4 2 6 2 6 4" xfId="8800"/>
    <cellStyle name="Normal 4 2 6 2 7" xfId="2064"/>
    <cellStyle name="Normal 4 2 6 2 7 2" xfId="4512"/>
    <cellStyle name="Normal 4 2 6 2 7 2 2" xfId="11860"/>
    <cellStyle name="Normal 4 2 6 2 7 3" xfId="6960"/>
    <cellStyle name="Normal 4 2 6 2 7 3 2" xfId="14308"/>
    <cellStyle name="Normal 4 2 6 2 7 4" xfId="9412"/>
    <cellStyle name="Normal 4 2 6 2 8" xfId="2676"/>
    <cellStyle name="Normal 4 2 6 2 8 2" xfId="10024"/>
    <cellStyle name="Normal 4 2 6 2 9" xfId="5124"/>
    <cellStyle name="Normal 4 2 6 2 9 2" xfId="12472"/>
    <cellStyle name="Normal 4 2 6 3" xfId="279"/>
    <cellStyle name="Normal 4 2 6 3 10" xfId="7627"/>
    <cellStyle name="Normal 4 2 6 3 2" xfId="432"/>
    <cellStyle name="Normal 4 2 6 3 2 2" xfId="1044"/>
    <cellStyle name="Normal 4 2 6 3 2 2 2" xfId="3492"/>
    <cellStyle name="Normal 4 2 6 3 2 2 2 2" xfId="10840"/>
    <cellStyle name="Normal 4 2 6 3 2 2 3" xfId="5940"/>
    <cellStyle name="Normal 4 2 6 3 2 2 3 2" xfId="13288"/>
    <cellStyle name="Normal 4 2 6 3 2 2 4" xfId="8392"/>
    <cellStyle name="Normal 4 2 6 3 2 3" xfId="1656"/>
    <cellStyle name="Normal 4 2 6 3 2 3 2" xfId="4104"/>
    <cellStyle name="Normal 4 2 6 3 2 3 2 2" xfId="11452"/>
    <cellStyle name="Normal 4 2 6 3 2 3 3" xfId="6552"/>
    <cellStyle name="Normal 4 2 6 3 2 3 3 2" xfId="13900"/>
    <cellStyle name="Normal 4 2 6 3 2 3 4" xfId="9004"/>
    <cellStyle name="Normal 4 2 6 3 2 4" xfId="2268"/>
    <cellStyle name="Normal 4 2 6 3 2 4 2" xfId="4716"/>
    <cellStyle name="Normal 4 2 6 3 2 4 2 2" xfId="12064"/>
    <cellStyle name="Normal 4 2 6 3 2 4 3" xfId="7164"/>
    <cellStyle name="Normal 4 2 6 3 2 4 3 2" xfId="14512"/>
    <cellStyle name="Normal 4 2 6 3 2 4 4" xfId="9616"/>
    <cellStyle name="Normal 4 2 6 3 2 5" xfId="2880"/>
    <cellStyle name="Normal 4 2 6 3 2 5 2" xfId="10228"/>
    <cellStyle name="Normal 4 2 6 3 2 6" xfId="5328"/>
    <cellStyle name="Normal 4 2 6 3 2 6 2" xfId="12676"/>
    <cellStyle name="Normal 4 2 6 3 2 7" xfId="7780"/>
    <cellStyle name="Normal 4 2 6 3 3" xfId="585"/>
    <cellStyle name="Normal 4 2 6 3 3 2" xfId="1197"/>
    <cellStyle name="Normal 4 2 6 3 3 2 2" xfId="3645"/>
    <cellStyle name="Normal 4 2 6 3 3 2 2 2" xfId="10993"/>
    <cellStyle name="Normal 4 2 6 3 3 2 3" xfId="6093"/>
    <cellStyle name="Normal 4 2 6 3 3 2 3 2" xfId="13441"/>
    <cellStyle name="Normal 4 2 6 3 3 2 4" xfId="8545"/>
    <cellStyle name="Normal 4 2 6 3 3 3" xfId="1809"/>
    <cellStyle name="Normal 4 2 6 3 3 3 2" xfId="4257"/>
    <cellStyle name="Normal 4 2 6 3 3 3 2 2" xfId="11605"/>
    <cellStyle name="Normal 4 2 6 3 3 3 3" xfId="6705"/>
    <cellStyle name="Normal 4 2 6 3 3 3 3 2" xfId="14053"/>
    <cellStyle name="Normal 4 2 6 3 3 3 4" xfId="9157"/>
    <cellStyle name="Normal 4 2 6 3 3 4" xfId="2421"/>
    <cellStyle name="Normal 4 2 6 3 3 4 2" xfId="4869"/>
    <cellStyle name="Normal 4 2 6 3 3 4 2 2" xfId="12217"/>
    <cellStyle name="Normal 4 2 6 3 3 4 3" xfId="7317"/>
    <cellStyle name="Normal 4 2 6 3 3 4 3 2" xfId="14665"/>
    <cellStyle name="Normal 4 2 6 3 3 4 4" xfId="9769"/>
    <cellStyle name="Normal 4 2 6 3 3 5" xfId="3033"/>
    <cellStyle name="Normal 4 2 6 3 3 5 2" xfId="10381"/>
    <cellStyle name="Normal 4 2 6 3 3 6" xfId="5481"/>
    <cellStyle name="Normal 4 2 6 3 3 6 2" xfId="12829"/>
    <cellStyle name="Normal 4 2 6 3 3 7" xfId="7933"/>
    <cellStyle name="Normal 4 2 6 3 4" xfId="738"/>
    <cellStyle name="Normal 4 2 6 3 4 2" xfId="1350"/>
    <cellStyle name="Normal 4 2 6 3 4 2 2" xfId="3798"/>
    <cellStyle name="Normal 4 2 6 3 4 2 2 2" xfId="11146"/>
    <cellStyle name="Normal 4 2 6 3 4 2 3" xfId="6246"/>
    <cellStyle name="Normal 4 2 6 3 4 2 3 2" xfId="13594"/>
    <cellStyle name="Normal 4 2 6 3 4 2 4" xfId="8698"/>
    <cellStyle name="Normal 4 2 6 3 4 3" xfId="1962"/>
    <cellStyle name="Normal 4 2 6 3 4 3 2" xfId="4410"/>
    <cellStyle name="Normal 4 2 6 3 4 3 2 2" xfId="11758"/>
    <cellStyle name="Normal 4 2 6 3 4 3 3" xfId="6858"/>
    <cellStyle name="Normal 4 2 6 3 4 3 3 2" xfId="14206"/>
    <cellStyle name="Normal 4 2 6 3 4 3 4" xfId="9310"/>
    <cellStyle name="Normal 4 2 6 3 4 4" xfId="2574"/>
    <cellStyle name="Normal 4 2 6 3 4 4 2" xfId="5022"/>
    <cellStyle name="Normal 4 2 6 3 4 4 2 2" xfId="12370"/>
    <cellStyle name="Normal 4 2 6 3 4 4 3" xfId="7470"/>
    <cellStyle name="Normal 4 2 6 3 4 4 3 2" xfId="14818"/>
    <cellStyle name="Normal 4 2 6 3 4 4 4" xfId="9922"/>
    <cellStyle name="Normal 4 2 6 3 4 5" xfId="3186"/>
    <cellStyle name="Normal 4 2 6 3 4 5 2" xfId="10534"/>
    <cellStyle name="Normal 4 2 6 3 4 6" xfId="5634"/>
    <cellStyle name="Normal 4 2 6 3 4 6 2" xfId="12982"/>
    <cellStyle name="Normal 4 2 6 3 4 7" xfId="8086"/>
    <cellStyle name="Normal 4 2 6 3 5" xfId="891"/>
    <cellStyle name="Normal 4 2 6 3 5 2" xfId="3339"/>
    <cellStyle name="Normal 4 2 6 3 5 2 2" xfId="10687"/>
    <cellStyle name="Normal 4 2 6 3 5 3" xfId="5787"/>
    <cellStyle name="Normal 4 2 6 3 5 3 2" xfId="13135"/>
    <cellStyle name="Normal 4 2 6 3 5 4" xfId="8239"/>
    <cellStyle name="Normal 4 2 6 3 6" xfId="1503"/>
    <cellStyle name="Normal 4 2 6 3 6 2" xfId="3951"/>
    <cellStyle name="Normal 4 2 6 3 6 2 2" xfId="11299"/>
    <cellStyle name="Normal 4 2 6 3 6 3" xfId="6399"/>
    <cellStyle name="Normal 4 2 6 3 6 3 2" xfId="13747"/>
    <cellStyle name="Normal 4 2 6 3 6 4" xfId="8851"/>
    <cellStyle name="Normal 4 2 6 3 7" xfId="2115"/>
    <cellStyle name="Normal 4 2 6 3 7 2" xfId="4563"/>
    <cellStyle name="Normal 4 2 6 3 7 2 2" xfId="11911"/>
    <cellStyle name="Normal 4 2 6 3 7 3" xfId="7011"/>
    <cellStyle name="Normal 4 2 6 3 7 3 2" xfId="14359"/>
    <cellStyle name="Normal 4 2 6 3 7 4" xfId="9463"/>
    <cellStyle name="Normal 4 2 6 3 8" xfId="2727"/>
    <cellStyle name="Normal 4 2 6 3 8 2" xfId="10075"/>
    <cellStyle name="Normal 4 2 6 3 9" xfId="5175"/>
    <cellStyle name="Normal 4 2 6 3 9 2" xfId="12523"/>
    <cellStyle name="Normal 4 2 6 4" xfId="330"/>
    <cellStyle name="Normal 4 2 6 4 2" xfId="942"/>
    <cellStyle name="Normal 4 2 6 4 2 2" xfId="3390"/>
    <cellStyle name="Normal 4 2 6 4 2 2 2" xfId="10738"/>
    <cellStyle name="Normal 4 2 6 4 2 3" xfId="5838"/>
    <cellStyle name="Normal 4 2 6 4 2 3 2" xfId="13186"/>
    <cellStyle name="Normal 4 2 6 4 2 4" xfId="8290"/>
    <cellStyle name="Normal 4 2 6 4 3" xfId="1554"/>
    <cellStyle name="Normal 4 2 6 4 3 2" xfId="4002"/>
    <cellStyle name="Normal 4 2 6 4 3 2 2" xfId="11350"/>
    <cellStyle name="Normal 4 2 6 4 3 3" xfId="6450"/>
    <cellStyle name="Normal 4 2 6 4 3 3 2" xfId="13798"/>
    <cellStyle name="Normal 4 2 6 4 3 4" xfId="8902"/>
    <cellStyle name="Normal 4 2 6 4 4" xfId="2166"/>
    <cellStyle name="Normal 4 2 6 4 4 2" xfId="4614"/>
    <cellStyle name="Normal 4 2 6 4 4 2 2" xfId="11962"/>
    <cellStyle name="Normal 4 2 6 4 4 3" xfId="7062"/>
    <cellStyle name="Normal 4 2 6 4 4 3 2" xfId="14410"/>
    <cellStyle name="Normal 4 2 6 4 4 4" xfId="9514"/>
    <cellStyle name="Normal 4 2 6 4 5" xfId="2778"/>
    <cellStyle name="Normal 4 2 6 4 5 2" xfId="10126"/>
    <cellStyle name="Normal 4 2 6 4 6" xfId="5226"/>
    <cellStyle name="Normal 4 2 6 4 6 2" xfId="12574"/>
    <cellStyle name="Normal 4 2 6 4 7" xfId="7678"/>
    <cellStyle name="Normal 4 2 6 5" xfId="483"/>
    <cellStyle name="Normal 4 2 6 5 2" xfId="1095"/>
    <cellStyle name="Normal 4 2 6 5 2 2" xfId="3543"/>
    <cellStyle name="Normal 4 2 6 5 2 2 2" xfId="10891"/>
    <cellStyle name="Normal 4 2 6 5 2 3" xfId="5991"/>
    <cellStyle name="Normal 4 2 6 5 2 3 2" xfId="13339"/>
    <cellStyle name="Normal 4 2 6 5 2 4" xfId="8443"/>
    <cellStyle name="Normal 4 2 6 5 3" xfId="1707"/>
    <cellStyle name="Normal 4 2 6 5 3 2" xfId="4155"/>
    <cellStyle name="Normal 4 2 6 5 3 2 2" xfId="11503"/>
    <cellStyle name="Normal 4 2 6 5 3 3" xfId="6603"/>
    <cellStyle name="Normal 4 2 6 5 3 3 2" xfId="13951"/>
    <cellStyle name="Normal 4 2 6 5 3 4" xfId="9055"/>
    <cellStyle name="Normal 4 2 6 5 4" xfId="2319"/>
    <cellStyle name="Normal 4 2 6 5 4 2" xfId="4767"/>
    <cellStyle name="Normal 4 2 6 5 4 2 2" xfId="12115"/>
    <cellStyle name="Normal 4 2 6 5 4 3" xfId="7215"/>
    <cellStyle name="Normal 4 2 6 5 4 3 2" xfId="14563"/>
    <cellStyle name="Normal 4 2 6 5 4 4" xfId="9667"/>
    <cellStyle name="Normal 4 2 6 5 5" xfId="2931"/>
    <cellStyle name="Normal 4 2 6 5 5 2" xfId="10279"/>
    <cellStyle name="Normal 4 2 6 5 6" xfId="5379"/>
    <cellStyle name="Normal 4 2 6 5 6 2" xfId="12727"/>
    <cellStyle name="Normal 4 2 6 5 7" xfId="7831"/>
    <cellStyle name="Normal 4 2 6 6" xfId="636"/>
    <cellStyle name="Normal 4 2 6 6 2" xfId="1248"/>
    <cellStyle name="Normal 4 2 6 6 2 2" xfId="3696"/>
    <cellStyle name="Normal 4 2 6 6 2 2 2" xfId="11044"/>
    <cellStyle name="Normal 4 2 6 6 2 3" xfId="6144"/>
    <cellStyle name="Normal 4 2 6 6 2 3 2" xfId="13492"/>
    <cellStyle name="Normal 4 2 6 6 2 4" xfId="8596"/>
    <cellStyle name="Normal 4 2 6 6 3" xfId="1860"/>
    <cellStyle name="Normal 4 2 6 6 3 2" xfId="4308"/>
    <cellStyle name="Normal 4 2 6 6 3 2 2" xfId="11656"/>
    <cellStyle name="Normal 4 2 6 6 3 3" xfId="6756"/>
    <cellStyle name="Normal 4 2 6 6 3 3 2" xfId="14104"/>
    <cellStyle name="Normal 4 2 6 6 3 4" xfId="9208"/>
    <cellStyle name="Normal 4 2 6 6 4" xfId="2472"/>
    <cellStyle name="Normal 4 2 6 6 4 2" xfId="4920"/>
    <cellStyle name="Normal 4 2 6 6 4 2 2" xfId="12268"/>
    <cellStyle name="Normal 4 2 6 6 4 3" xfId="7368"/>
    <cellStyle name="Normal 4 2 6 6 4 3 2" xfId="14716"/>
    <cellStyle name="Normal 4 2 6 6 4 4" xfId="9820"/>
    <cellStyle name="Normal 4 2 6 6 5" xfId="3084"/>
    <cellStyle name="Normal 4 2 6 6 5 2" xfId="10432"/>
    <cellStyle name="Normal 4 2 6 6 6" xfId="5532"/>
    <cellStyle name="Normal 4 2 6 6 6 2" xfId="12880"/>
    <cellStyle name="Normal 4 2 6 6 7" xfId="7984"/>
    <cellStyle name="Normal 4 2 6 7" xfId="789"/>
    <cellStyle name="Normal 4 2 6 7 2" xfId="3237"/>
    <cellStyle name="Normal 4 2 6 7 2 2" xfId="10585"/>
    <cellStyle name="Normal 4 2 6 7 3" xfId="5685"/>
    <cellStyle name="Normal 4 2 6 7 3 2" xfId="13033"/>
    <cellStyle name="Normal 4 2 6 7 4" xfId="8137"/>
    <cellStyle name="Normal 4 2 6 8" xfId="1401"/>
    <cellStyle name="Normal 4 2 6 8 2" xfId="3849"/>
    <cellStyle name="Normal 4 2 6 8 2 2" xfId="11197"/>
    <cellStyle name="Normal 4 2 6 8 3" xfId="6297"/>
    <cellStyle name="Normal 4 2 6 8 3 2" xfId="13645"/>
    <cellStyle name="Normal 4 2 6 8 4" xfId="8749"/>
    <cellStyle name="Normal 4 2 6 9" xfId="2013"/>
    <cellStyle name="Normal 4 2 6 9 2" xfId="4461"/>
    <cellStyle name="Normal 4 2 6 9 2 2" xfId="11809"/>
    <cellStyle name="Normal 4 2 6 9 3" xfId="6909"/>
    <cellStyle name="Normal 4 2 6 9 3 2" xfId="14257"/>
    <cellStyle name="Normal 4 2 6 9 4" xfId="9361"/>
    <cellStyle name="Normal 4 2 7" xfId="189"/>
    <cellStyle name="Normal 4 2 7 10" xfId="7537"/>
    <cellStyle name="Normal 4 2 7 2" xfId="342"/>
    <cellStyle name="Normal 4 2 7 2 2" xfId="954"/>
    <cellStyle name="Normal 4 2 7 2 2 2" xfId="3402"/>
    <cellStyle name="Normal 4 2 7 2 2 2 2" xfId="10750"/>
    <cellStyle name="Normal 4 2 7 2 2 3" xfId="5850"/>
    <cellStyle name="Normal 4 2 7 2 2 3 2" xfId="13198"/>
    <cellStyle name="Normal 4 2 7 2 2 4" xfId="8302"/>
    <cellStyle name="Normal 4 2 7 2 3" xfId="1566"/>
    <cellStyle name="Normal 4 2 7 2 3 2" xfId="4014"/>
    <cellStyle name="Normal 4 2 7 2 3 2 2" xfId="11362"/>
    <cellStyle name="Normal 4 2 7 2 3 3" xfId="6462"/>
    <cellStyle name="Normal 4 2 7 2 3 3 2" xfId="13810"/>
    <cellStyle name="Normal 4 2 7 2 3 4" xfId="8914"/>
    <cellStyle name="Normal 4 2 7 2 4" xfId="2178"/>
    <cellStyle name="Normal 4 2 7 2 4 2" xfId="4626"/>
    <cellStyle name="Normal 4 2 7 2 4 2 2" xfId="11974"/>
    <cellStyle name="Normal 4 2 7 2 4 3" xfId="7074"/>
    <cellStyle name="Normal 4 2 7 2 4 3 2" xfId="14422"/>
    <cellStyle name="Normal 4 2 7 2 4 4" xfId="9526"/>
    <cellStyle name="Normal 4 2 7 2 5" xfId="2790"/>
    <cellStyle name="Normal 4 2 7 2 5 2" xfId="10138"/>
    <cellStyle name="Normal 4 2 7 2 6" xfId="5238"/>
    <cellStyle name="Normal 4 2 7 2 6 2" xfId="12586"/>
    <cellStyle name="Normal 4 2 7 2 7" xfId="7690"/>
    <cellStyle name="Normal 4 2 7 3" xfId="495"/>
    <cellStyle name="Normal 4 2 7 3 2" xfId="1107"/>
    <cellStyle name="Normal 4 2 7 3 2 2" xfId="3555"/>
    <cellStyle name="Normal 4 2 7 3 2 2 2" xfId="10903"/>
    <cellStyle name="Normal 4 2 7 3 2 3" xfId="6003"/>
    <cellStyle name="Normal 4 2 7 3 2 3 2" xfId="13351"/>
    <cellStyle name="Normal 4 2 7 3 2 4" xfId="8455"/>
    <cellStyle name="Normal 4 2 7 3 3" xfId="1719"/>
    <cellStyle name="Normal 4 2 7 3 3 2" xfId="4167"/>
    <cellStyle name="Normal 4 2 7 3 3 2 2" xfId="11515"/>
    <cellStyle name="Normal 4 2 7 3 3 3" xfId="6615"/>
    <cellStyle name="Normal 4 2 7 3 3 3 2" xfId="13963"/>
    <cellStyle name="Normal 4 2 7 3 3 4" xfId="9067"/>
    <cellStyle name="Normal 4 2 7 3 4" xfId="2331"/>
    <cellStyle name="Normal 4 2 7 3 4 2" xfId="4779"/>
    <cellStyle name="Normal 4 2 7 3 4 2 2" xfId="12127"/>
    <cellStyle name="Normal 4 2 7 3 4 3" xfId="7227"/>
    <cellStyle name="Normal 4 2 7 3 4 3 2" xfId="14575"/>
    <cellStyle name="Normal 4 2 7 3 4 4" xfId="9679"/>
    <cellStyle name="Normal 4 2 7 3 5" xfId="2943"/>
    <cellStyle name="Normal 4 2 7 3 5 2" xfId="10291"/>
    <cellStyle name="Normal 4 2 7 3 6" xfId="5391"/>
    <cellStyle name="Normal 4 2 7 3 6 2" xfId="12739"/>
    <cellStyle name="Normal 4 2 7 3 7" xfId="7843"/>
    <cellStyle name="Normal 4 2 7 4" xfId="648"/>
    <cellStyle name="Normal 4 2 7 4 2" xfId="1260"/>
    <cellStyle name="Normal 4 2 7 4 2 2" xfId="3708"/>
    <cellStyle name="Normal 4 2 7 4 2 2 2" xfId="11056"/>
    <cellStyle name="Normal 4 2 7 4 2 3" xfId="6156"/>
    <cellStyle name="Normal 4 2 7 4 2 3 2" xfId="13504"/>
    <cellStyle name="Normal 4 2 7 4 2 4" xfId="8608"/>
    <cellStyle name="Normal 4 2 7 4 3" xfId="1872"/>
    <cellStyle name="Normal 4 2 7 4 3 2" xfId="4320"/>
    <cellStyle name="Normal 4 2 7 4 3 2 2" xfId="11668"/>
    <cellStyle name="Normal 4 2 7 4 3 3" xfId="6768"/>
    <cellStyle name="Normal 4 2 7 4 3 3 2" xfId="14116"/>
    <cellStyle name="Normal 4 2 7 4 3 4" xfId="9220"/>
    <cellStyle name="Normal 4 2 7 4 4" xfId="2484"/>
    <cellStyle name="Normal 4 2 7 4 4 2" xfId="4932"/>
    <cellStyle name="Normal 4 2 7 4 4 2 2" xfId="12280"/>
    <cellStyle name="Normal 4 2 7 4 4 3" xfId="7380"/>
    <cellStyle name="Normal 4 2 7 4 4 3 2" xfId="14728"/>
    <cellStyle name="Normal 4 2 7 4 4 4" xfId="9832"/>
    <cellStyle name="Normal 4 2 7 4 5" xfId="3096"/>
    <cellStyle name="Normal 4 2 7 4 5 2" xfId="10444"/>
    <cellStyle name="Normal 4 2 7 4 6" xfId="5544"/>
    <cellStyle name="Normal 4 2 7 4 6 2" xfId="12892"/>
    <cellStyle name="Normal 4 2 7 4 7" xfId="7996"/>
    <cellStyle name="Normal 4 2 7 5" xfId="801"/>
    <cellStyle name="Normal 4 2 7 5 2" xfId="3249"/>
    <cellStyle name="Normal 4 2 7 5 2 2" xfId="10597"/>
    <cellStyle name="Normal 4 2 7 5 3" xfId="5697"/>
    <cellStyle name="Normal 4 2 7 5 3 2" xfId="13045"/>
    <cellStyle name="Normal 4 2 7 5 4" xfId="8149"/>
    <cellStyle name="Normal 4 2 7 6" xfId="1413"/>
    <cellStyle name="Normal 4 2 7 6 2" xfId="3861"/>
    <cellStyle name="Normal 4 2 7 6 2 2" xfId="11209"/>
    <cellStyle name="Normal 4 2 7 6 3" xfId="6309"/>
    <cellStyle name="Normal 4 2 7 6 3 2" xfId="13657"/>
    <cellStyle name="Normal 4 2 7 6 4" xfId="8761"/>
    <cellStyle name="Normal 4 2 7 7" xfId="2025"/>
    <cellStyle name="Normal 4 2 7 7 2" xfId="4473"/>
    <cellStyle name="Normal 4 2 7 7 2 2" xfId="11821"/>
    <cellStyle name="Normal 4 2 7 7 3" xfId="6921"/>
    <cellStyle name="Normal 4 2 7 7 3 2" xfId="14269"/>
    <cellStyle name="Normal 4 2 7 7 4" xfId="9373"/>
    <cellStyle name="Normal 4 2 7 8" xfId="2637"/>
    <cellStyle name="Normal 4 2 7 8 2" xfId="9985"/>
    <cellStyle name="Normal 4 2 7 9" xfId="5085"/>
    <cellStyle name="Normal 4 2 7 9 2" xfId="12433"/>
    <cellStyle name="Normal 4 2 8" xfId="240"/>
    <cellStyle name="Normal 4 2 8 10" xfId="7588"/>
    <cellStyle name="Normal 4 2 8 2" xfId="393"/>
    <cellStyle name="Normal 4 2 8 2 2" xfId="1005"/>
    <cellStyle name="Normal 4 2 8 2 2 2" xfId="3453"/>
    <cellStyle name="Normal 4 2 8 2 2 2 2" xfId="10801"/>
    <cellStyle name="Normal 4 2 8 2 2 3" xfId="5901"/>
    <cellStyle name="Normal 4 2 8 2 2 3 2" xfId="13249"/>
    <cellStyle name="Normal 4 2 8 2 2 4" xfId="8353"/>
    <cellStyle name="Normal 4 2 8 2 3" xfId="1617"/>
    <cellStyle name="Normal 4 2 8 2 3 2" xfId="4065"/>
    <cellStyle name="Normal 4 2 8 2 3 2 2" xfId="11413"/>
    <cellStyle name="Normal 4 2 8 2 3 3" xfId="6513"/>
    <cellStyle name="Normal 4 2 8 2 3 3 2" xfId="13861"/>
    <cellStyle name="Normal 4 2 8 2 3 4" xfId="8965"/>
    <cellStyle name="Normal 4 2 8 2 4" xfId="2229"/>
    <cellStyle name="Normal 4 2 8 2 4 2" xfId="4677"/>
    <cellStyle name="Normal 4 2 8 2 4 2 2" xfId="12025"/>
    <cellStyle name="Normal 4 2 8 2 4 3" xfId="7125"/>
    <cellStyle name="Normal 4 2 8 2 4 3 2" xfId="14473"/>
    <cellStyle name="Normal 4 2 8 2 4 4" xfId="9577"/>
    <cellStyle name="Normal 4 2 8 2 5" xfId="2841"/>
    <cellStyle name="Normal 4 2 8 2 5 2" xfId="10189"/>
    <cellStyle name="Normal 4 2 8 2 6" xfId="5289"/>
    <cellStyle name="Normal 4 2 8 2 6 2" xfId="12637"/>
    <cellStyle name="Normal 4 2 8 2 7" xfId="7741"/>
    <cellStyle name="Normal 4 2 8 3" xfId="546"/>
    <cellStyle name="Normal 4 2 8 3 2" xfId="1158"/>
    <cellStyle name="Normal 4 2 8 3 2 2" xfId="3606"/>
    <cellStyle name="Normal 4 2 8 3 2 2 2" xfId="10954"/>
    <cellStyle name="Normal 4 2 8 3 2 3" xfId="6054"/>
    <cellStyle name="Normal 4 2 8 3 2 3 2" xfId="13402"/>
    <cellStyle name="Normal 4 2 8 3 2 4" xfId="8506"/>
    <cellStyle name="Normal 4 2 8 3 3" xfId="1770"/>
    <cellStyle name="Normal 4 2 8 3 3 2" xfId="4218"/>
    <cellStyle name="Normal 4 2 8 3 3 2 2" xfId="11566"/>
    <cellStyle name="Normal 4 2 8 3 3 3" xfId="6666"/>
    <cellStyle name="Normal 4 2 8 3 3 3 2" xfId="14014"/>
    <cellStyle name="Normal 4 2 8 3 3 4" xfId="9118"/>
    <cellStyle name="Normal 4 2 8 3 4" xfId="2382"/>
    <cellStyle name="Normal 4 2 8 3 4 2" xfId="4830"/>
    <cellStyle name="Normal 4 2 8 3 4 2 2" xfId="12178"/>
    <cellStyle name="Normal 4 2 8 3 4 3" xfId="7278"/>
    <cellStyle name="Normal 4 2 8 3 4 3 2" xfId="14626"/>
    <cellStyle name="Normal 4 2 8 3 4 4" xfId="9730"/>
    <cellStyle name="Normal 4 2 8 3 5" xfId="2994"/>
    <cellStyle name="Normal 4 2 8 3 5 2" xfId="10342"/>
    <cellStyle name="Normal 4 2 8 3 6" xfId="5442"/>
    <cellStyle name="Normal 4 2 8 3 6 2" xfId="12790"/>
    <cellStyle name="Normal 4 2 8 3 7" xfId="7894"/>
    <cellStyle name="Normal 4 2 8 4" xfId="699"/>
    <cellStyle name="Normal 4 2 8 4 2" xfId="1311"/>
    <cellStyle name="Normal 4 2 8 4 2 2" xfId="3759"/>
    <cellStyle name="Normal 4 2 8 4 2 2 2" xfId="11107"/>
    <cellStyle name="Normal 4 2 8 4 2 3" xfId="6207"/>
    <cellStyle name="Normal 4 2 8 4 2 3 2" xfId="13555"/>
    <cellStyle name="Normal 4 2 8 4 2 4" xfId="8659"/>
    <cellStyle name="Normal 4 2 8 4 3" xfId="1923"/>
    <cellStyle name="Normal 4 2 8 4 3 2" xfId="4371"/>
    <cellStyle name="Normal 4 2 8 4 3 2 2" xfId="11719"/>
    <cellStyle name="Normal 4 2 8 4 3 3" xfId="6819"/>
    <cellStyle name="Normal 4 2 8 4 3 3 2" xfId="14167"/>
    <cellStyle name="Normal 4 2 8 4 3 4" xfId="9271"/>
    <cellStyle name="Normal 4 2 8 4 4" xfId="2535"/>
    <cellStyle name="Normal 4 2 8 4 4 2" xfId="4983"/>
    <cellStyle name="Normal 4 2 8 4 4 2 2" xfId="12331"/>
    <cellStyle name="Normal 4 2 8 4 4 3" xfId="7431"/>
    <cellStyle name="Normal 4 2 8 4 4 3 2" xfId="14779"/>
    <cellStyle name="Normal 4 2 8 4 4 4" xfId="9883"/>
    <cellStyle name="Normal 4 2 8 4 5" xfId="3147"/>
    <cellStyle name="Normal 4 2 8 4 5 2" xfId="10495"/>
    <cellStyle name="Normal 4 2 8 4 6" xfId="5595"/>
    <cellStyle name="Normal 4 2 8 4 6 2" xfId="12943"/>
    <cellStyle name="Normal 4 2 8 4 7" xfId="8047"/>
    <cellStyle name="Normal 4 2 8 5" xfId="852"/>
    <cellStyle name="Normal 4 2 8 5 2" xfId="3300"/>
    <cellStyle name="Normal 4 2 8 5 2 2" xfId="10648"/>
    <cellStyle name="Normal 4 2 8 5 3" xfId="5748"/>
    <cellStyle name="Normal 4 2 8 5 3 2" xfId="13096"/>
    <cellStyle name="Normal 4 2 8 5 4" xfId="8200"/>
    <cellStyle name="Normal 4 2 8 6" xfId="1464"/>
    <cellStyle name="Normal 4 2 8 6 2" xfId="3912"/>
    <cellStyle name="Normal 4 2 8 6 2 2" xfId="11260"/>
    <cellStyle name="Normal 4 2 8 6 3" xfId="6360"/>
    <cellStyle name="Normal 4 2 8 6 3 2" xfId="13708"/>
    <cellStyle name="Normal 4 2 8 6 4" xfId="8812"/>
    <cellStyle name="Normal 4 2 8 7" xfId="2076"/>
    <cellStyle name="Normal 4 2 8 7 2" xfId="4524"/>
    <cellStyle name="Normal 4 2 8 7 2 2" xfId="11872"/>
    <cellStyle name="Normal 4 2 8 7 3" xfId="6972"/>
    <cellStyle name="Normal 4 2 8 7 3 2" xfId="14320"/>
    <cellStyle name="Normal 4 2 8 7 4" xfId="9424"/>
    <cellStyle name="Normal 4 2 8 8" xfId="2688"/>
    <cellStyle name="Normal 4 2 8 8 2" xfId="10036"/>
    <cellStyle name="Normal 4 2 8 9" xfId="5136"/>
    <cellStyle name="Normal 4 2 8 9 2" xfId="12484"/>
    <cellStyle name="Normal 4 2 9" xfId="291"/>
    <cellStyle name="Normal 4 2 9 2" xfId="903"/>
    <cellStyle name="Normal 4 2 9 2 2" xfId="3351"/>
    <cellStyle name="Normal 4 2 9 2 2 2" xfId="10699"/>
    <cellStyle name="Normal 4 2 9 2 3" xfId="5799"/>
    <cellStyle name="Normal 4 2 9 2 3 2" xfId="13147"/>
    <cellStyle name="Normal 4 2 9 2 4" xfId="8251"/>
    <cellStyle name="Normal 4 2 9 3" xfId="1515"/>
    <cellStyle name="Normal 4 2 9 3 2" xfId="3963"/>
    <cellStyle name="Normal 4 2 9 3 2 2" xfId="11311"/>
    <cellStyle name="Normal 4 2 9 3 3" xfId="6411"/>
    <cellStyle name="Normal 4 2 9 3 3 2" xfId="13759"/>
    <cellStyle name="Normal 4 2 9 3 4" xfId="8863"/>
    <cellStyle name="Normal 4 2 9 4" xfId="2127"/>
    <cellStyle name="Normal 4 2 9 4 2" xfId="4575"/>
    <cellStyle name="Normal 4 2 9 4 2 2" xfId="11923"/>
    <cellStyle name="Normal 4 2 9 4 3" xfId="7023"/>
    <cellStyle name="Normal 4 2 9 4 3 2" xfId="14371"/>
    <cellStyle name="Normal 4 2 9 4 4" xfId="9475"/>
    <cellStyle name="Normal 4 2 9 5" xfId="2739"/>
    <cellStyle name="Normal 4 2 9 5 2" xfId="10087"/>
    <cellStyle name="Normal 4 2 9 6" xfId="5187"/>
    <cellStyle name="Normal 4 2 9 6 2" xfId="12535"/>
    <cellStyle name="Normal 4 2 9 7" xfId="7639"/>
    <cellStyle name="Normal 4 20" xfId="7485"/>
    <cellStyle name="Normal 4 3" xfId="139"/>
    <cellStyle name="Normal 4 3 10" xfId="445"/>
    <cellStyle name="Normal 4 3 10 2" xfId="1057"/>
    <cellStyle name="Normal 4 3 10 2 2" xfId="3505"/>
    <cellStyle name="Normal 4 3 10 2 2 2" xfId="10853"/>
    <cellStyle name="Normal 4 3 10 2 3" xfId="5953"/>
    <cellStyle name="Normal 4 3 10 2 3 2" xfId="13301"/>
    <cellStyle name="Normal 4 3 10 2 4" xfId="8405"/>
    <cellStyle name="Normal 4 3 10 3" xfId="1669"/>
    <cellStyle name="Normal 4 3 10 3 2" xfId="4117"/>
    <cellStyle name="Normal 4 3 10 3 2 2" xfId="11465"/>
    <cellStyle name="Normal 4 3 10 3 3" xfId="6565"/>
    <cellStyle name="Normal 4 3 10 3 3 2" xfId="13913"/>
    <cellStyle name="Normal 4 3 10 3 4" xfId="9017"/>
    <cellStyle name="Normal 4 3 10 4" xfId="2281"/>
    <cellStyle name="Normal 4 3 10 4 2" xfId="4729"/>
    <cellStyle name="Normal 4 3 10 4 2 2" xfId="12077"/>
    <cellStyle name="Normal 4 3 10 4 3" xfId="7177"/>
    <cellStyle name="Normal 4 3 10 4 3 2" xfId="14525"/>
    <cellStyle name="Normal 4 3 10 4 4" xfId="9629"/>
    <cellStyle name="Normal 4 3 10 5" xfId="2893"/>
    <cellStyle name="Normal 4 3 10 5 2" xfId="10241"/>
    <cellStyle name="Normal 4 3 10 6" xfId="5341"/>
    <cellStyle name="Normal 4 3 10 6 2" xfId="12689"/>
    <cellStyle name="Normal 4 3 10 7" xfId="7793"/>
    <cellStyle name="Normal 4 3 11" xfId="598"/>
    <cellStyle name="Normal 4 3 11 2" xfId="1210"/>
    <cellStyle name="Normal 4 3 11 2 2" xfId="3658"/>
    <cellStyle name="Normal 4 3 11 2 2 2" xfId="11006"/>
    <cellStyle name="Normal 4 3 11 2 3" xfId="6106"/>
    <cellStyle name="Normal 4 3 11 2 3 2" xfId="13454"/>
    <cellStyle name="Normal 4 3 11 2 4" xfId="8558"/>
    <cellStyle name="Normal 4 3 11 3" xfId="1822"/>
    <cellStyle name="Normal 4 3 11 3 2" xfId="4270"/>
    <cellStyle name="Normal 4 3 11 3 2 2" xfId="11618"/>
    <cellStyle name="Normal 4 3 11 3 3" xfId="6718"/>
    <cellStyle name="Normal 4 3 11 3 3 2" xfId="14066"/>
    <cellStyle name="Normal 4 3 11 3 4" xfId="9170"/>
    <cellStyle name="Normal 4 3 11 4" xfId="2434"/>
    <cellStyle name="Normal 4 3 11 4 2" xfId="4882"/>
    <cellStyle name="Normal 4 3 11 4 2 2" xfId="12230"/>
    <cellStyle name="Normal 4 3 11 4 3" xfId="7330"/>
    <cellStyle name="Normal 4 3 11 4 3 2" xfId="14678"/>
    <cellStyle name="Normal 4 3 11 4 4" xfId="9782"/>
    <cellStyle name="Normal 4 3 11 5" xfId="3046"/>
    <cellStyle name="Normal 4 3 11 5 2" xfId="10394"/>
    <cellStyle name="Normal 4 3 11 6" xfId="5494"/>
    <cellStyle name="Normal 4 3 11 6 2" xfId="12842"/>
    <cellStyle name="Normal 4 3 11 7" xfId="7946"/>
    <cellStyle name="Normal 4 3 12" xfId="751"/>
    <cellStyle name="Normal 4 3 12 2" xfId="3199"/>
    <cellStyle name="Normal 4 3 12 2 2" xfId="10547"/>
    <cellStyle name="Normal 4 3 12 3" xfId="5647"/>
    <cellStyle name="Normal 4 3 12 3 2" xfId="12995"/>
    <cellStyle name="Normal 4 3 12 4" xfId="8099"/>
    <cellStyle name="Normal 4 3 13" xfId="1363"/>
    <cellStyle name="Normal 4 3 13 2" xfId="3811"/>
    <cellStyle name="Normal 4 3 13 2 2" xfId="11159"/>
    <cellStyle name="Normal 4 3 13 3" xfId="6259"/>
    <cellStyle name="Normal 4 3 13 3 2" xfId="13607"/>
    <cellStyle name="Normal 4 3 13 4" xfId="8711"/>
    <cellStyle name="Normal 4 3 14" xfId="1975"/>
    <cellStyle name="Normal 4 3 14 2" xfId="4423"/>
    <cellStyle name="Normal 4 3 14 2 2" xfId="11771"/>
    <cellStyle name="Normal 4 3 14 3" xfId="6871"/>
    <cellStyle name="Normal 4 3 14 3 2" xfId="14219"/>
    <cellStyle name="Normal 4 3 14 4" xfId="9323"/>
    <cellStyle name="Normal 4 3 15" xfId="2587"/>
    <cellStyle name="Normal 4 3 15 2" xfId="9935"/>
    <cellStyle name="Normal 4 3 16" xfId="5035"/>
    <cellStyle name="Normal 4 3 16 2" xfId="12383"/>
    <cellStyle name="Normal 4 3 17" xfId="7487"/>
    <cellStyle name="Normal 4 3 2" xfId="143"/>
    <cellStyle name="Normal 4 3 2 10" xfId="755"/>
    <cellStyle name="Normal 4 3 2 10 2" xfId="3203"/>
    <cellStyle name="Normal 4 3 2 10 2 2" xfId="10551"/>
    <cellStyle name="Normal 4 3 2 10 3" xfId="5651"/>
    <cellStyle name="Normal 4 3 2 10 3 2" xfId="12999"/>
    <cellStyle name="Normal 4 3 2 10 4" xfId="8103"/>
    <cellStyle name="Normal 4 3 2 11" xfId="1367"/>
    <cellStyle name="Normal 4 3 2 11 2" xfId="3815"/>
    <cellStyle name="Normal 4 3 2 11 2 2" xfId="11163"/>
    <cellStyle name="Normal 4 3 2 11 3" xfId="6263"/>
    <cellStyle name="Normal 4 3 2 11 3 2" xfId="13611"/>
    <cellStyle name="Normal 4 3 2 11 4" xfId="8715"/>
    <cellStyle name="Normal 4 3 2 12" xfId="1979"/>
    <cellStyle name="Normal 4 3 2 12 2" xfId="4427"/>
    <cellStyle name="Normal 4 3 2 12 2 2" xfId="11775"/>
    <cellStyle name="Normal 4 3 2 12 3" xfId="6875"/>
    <cellStyle name="Normal 4 3 2 12 3 2" xfId="14223"/>
    <cellStyle name="Normal 4 3 2 12 4" xfId="9327"/>
    <cellStyle name="Normal 4 3 2 13" xfId="2591"/>
    <cellStyle name="Normal 4 3 2 13 2" xfId="9939"/>
    <cellStyle name="Normal 4 3 2 14" xfId="5039"/>
    <cellStyle name="Normal 4 3 2 14 2" xfId="12387"/>
    <cellStyle name="Normal 4 3 2 15" xfId="7491"/>
    <cellStyle name="Normal 4 3 2 2" xfId="155"/>
    <cellStyle name="Normal 4 3 2 2 10" xfId="2603"/>
    <cellStyle name="Normal 4 3 2 2 10 2" xfId="9951"/>
    <cellStyle name="Normal 4 3 2 2 11" xfId="5051"/>
    <cellStyle name="Normal 4 3 2 2 11 2" xfId="12399"/>
    <cellStyle name="Normal 4 3 2 2 12" xfId="7503"/>
    <cellStyle name="Normal 4 3 2 2 2" xfId="206"/>
    <cellStyle name="Normal 4 3 2 2 2 10" xfId="7554"/>
    <cellStyle name="Normal 4 3 2 2 2 2" xfId="359"/>
    <cellStyle name="Normal 4 3 2 2 2 2 2" xfId="971"/>
    <cellStyle name="Normal 4 3 2 2 2 2 2 2" xfId="3419"/>
    <cellStyle name="Normal 4 3 2 2 2 2 2 2 2" xfId="10767"/>
    <cellStyle name="Normal 4 3 2 2 2 2 2 3" xfId="5867"/>
    <cellStyle name="Normal 4 3 2 2 2 2 2 3 2" xfId="13215"/>
    <cellStyle name="Normal 4 3 2 2 2 2 2 4" xfId="8319"/>
    <cellStyle name="Normal 4 3 2 2 2 2 3" xfId="1583"/>
    <cellStyle name="Normal 4 3 2 2 2 2 3 2" xfId="4031"/>
    <cellStyle name="Normal 4 3 2 2 2 2 3 2 2" xfId="11379"/>
    <cellStyle name="Normal 4 3 2 2 2 2 3 3" xfId="6479"/>
    <cellStyle name="Normal 4 3 2 2 2 2 3 3 2" xfId="13827"/>
    <cellStyle name="Normal 4 3 2 2 2 2 3 4" xfId="8931"/>
    <cellStyle name="Normal 4 3 2 2 2 2 4" xfId="2195"/>
    <cellStyle name="Normal 4 3 2 2 2 2 4 2" xfId="4643"/>
    <cellStyle name="Normal 4 3 2 2 2 2 4 2 2" xfId="11991"/>
    <cellStyle name="Normal 4 3 2 2 2 2 4 3" xfId="7091"/>
    <cellStyle name="Normal 4 3 2 2 2 2 4 3 2" xfId="14439"/>
    <cellStyle name="Normal 4 3 2 2 2 2 4 4" xfId="9543"/>
    <cellStyle name="Normal 4 3 2 2 2 2 5" xfId="2807"/>
    <cellStyle name="Normal 4 3 2 2 2 2 5 2" xfId="10155"/>
    <cellStyle name="Normal 4 3 2 2 2 2 6" xfId="5255"/>
    <cellStyle name="Normal 4 3 2 2 2 2 6 2" xfId="12603"/>
    <cellStyle name="Normal 4 3 2 2 2 2 7" xfId="7707"/>
    <cellStyle name="Normal 4 3 2 2 2 3" xfId="512"/>
    <cellStyle name="Normal 4 3 2 2 2 3 2" xfId="1124"/>
    <cellStyle name="Normal 4 3 2 2 2 3 2 2" xfId="3572"/>
    <cellStyle name="Normal 4 3 2 2 2 3 2 2 2" xfId="10920"/>
    <cellStyle name="Normal 4 3 2 2 2 3 2 3" xfId="6020"/>
    <cellStyle name="Normal 4 3 2 2 2 3 2 3 2" xfId="13368"/>
    <cellStyle name="Normal 4 3 2 2 2 3 2 4" xfId="8472"/>
    <cellStyle name="Normal 4 3 2 2 2 3 3" xfId="1736"/>
    <cellStyle name="Normal 4 3 2 2 2 3 3 2" xfId="4184"/>
    <cellStyle name="Normal 4 3 2 2 2 3 3 2 2" xfId="11532"/>
    <cellStyle name="Normal 4 3 2 2 2 3 3 3" xfId="6632"/>
    <cellStyle name="Normal 4 3 2 2 2 3 3 3 2" xfId="13980"/>
    <cellStyle name="Normal 4 3 2 2 2 3 3 4" xfId="9084"/>
    <cellStyle name="Normal 4 3 2 2 2 3 4" xfId="2348"/>
    <cellStyle name="Normal 4 3 2 2 2 3 4 2" xfId="4796"/>
    <cellStyle name="Normal 4 3 2 2 2 3 4 2 2" xfId="12144"/>
    <cellStyle name="Normal 4 3 2 2 2 3 4 3" xfId="7244"/>
    <cellStyle name="Normal 4 3 2 2 2 3 4 3 2" xfId="14592"/>
    <cellStyle name="Normal 4 3 2 2 2 3 4 4" xfId="9696"/>
    <cellStyle name="Normal 4 3 2 2 2 3 5" xfId="2960"/>
    <cellStyle name="Normal 4 3 2 2 2 3 5 2" xfId="10308"/>
    <cellStyle name="Normal 4 3 2 2 2 3 6" xfId="5408"/>
    <cellStyle name="Normal 4 3 2 2 2 3 6 2" xfId="12756"/>
    <cellStyle name="Normal 4 3 2 2 2 3 7" xfId="7860"/>
    <cellStyle name="Normal 4 3 2 2 2 4" xfId="665"/>
    <cellStyle name="Normal 4 3 2 2 2 4 2" xfId="1277"/>
    <cellStyle name="Normal 4 3 2 2 2 4 2 2" xfId="3725"/>
    <cellStyle name="Normal 4 3 2 2 2 4 2 2 2" xfId="11073"/>
    <cellStyle name="Normal 4 3 2 2 2 4 2 3" xfId="6173"/>
    <cellStyle name="Normal 4 3 2 2 2 4 2 3 2" xfId="13521"/>
    <cellStyle name="Normal 4 3 2 2 2 4 2 4" xfId="8625"/>
    <cellStyle name="Normal 4 3 2 2 2 4 3" xfId="1889"/>
    <cellStyle name="Normal 4 3 2 2 2 4 3 2" xfId="4337"/>
    <cellStyle name="Normal 4 3 2 2 2 4 3 2 2" xfId="11685"/>
    <cellStyle name="Normal 4 3 2 2 2 4 3 3" xfId="6785"/>
    <cellStyle name="Normal 4 3 2 2 2 4 3 3 2" xfId="14133"/>
    <cellStyle name="Normal 4 3 2 2 2 4 3 4" xfId="9237"/>
    <cellStyle name="Normal 4 3 2 2 2 4 4" xfId="2501"/>
    <cellStyle name="Normal 4 3 2 2 2 4 4 2" xfId="4949"/>
    <cellStyle name="Normal 4 3 2 2 2 4 4 2 2" xfId="12297"/>
    <cellStyle name="Normal 4 3 2 2 2 4 4 3" xfId="7397"/>
    <cellStyle name="Normal 4 3 2 2 2 4 4 3 2" xfId="14745"/>
    <cellStyle name="Normal 4 3 2 2 2 4 4 4" xfId="9849"/>
    <cellStyle name="Normal 4 3 2 2 2 4 5" xfId="3113"/>
    <cellStyle name="Normal 4 3 2 2 2 4 5 2" xfId="10461"/>
    <cellStyle name="Normal 4 3 2 2 2 4 6" xfId="5561"/>
    <cellStyle name="Normal 4 3 2 2 2 4 6 2" xfId="12909"/>
    <cellStyle name="Normal 4 3 2 2 2 4 7" xfId="8013"/>
    <cellStyle name="Normal 4 3 2 2 2 5" xfId="818"/>
    <cellStyle name="Normal 4 3 2 2 2 5 2" xfId="3266"/>
    <cellStyle name="Normal 4 3 2 2 2 5 2 2" xfId="10614"/>
    <cellStyle name="Normal 4 3 2 2 2 5 3" xfId="5714"/>
    <cellStyle name="Normal 4 3 2 2 2 5 3 2" xfId="13062"/>
    <cellStyle name="Normal 4 3 2 2 2 5 4" xfId="8166"/>
    <cellStyle name="Normal 4 3 2 2 2 6" xfId="1430"/>
    <cellStyle name="Normal 4 3 2 2 2 6 2" xfId="3878"/>
    <cellStyle name="Normal 4 3 2 2 2 6 2 2" xfId="11226"/>
    <cellStyle name="Normal 4 3 2 2 2 6 3" xfId="6326"/>
    <cellStyle name="Normal 4 3 2 2 2 6 3 2" xfId="13674"/>
    <cellStyle name="Normal 4 3 2 2 2 6 4" xfId="8778"/>
    <cellStyle name="Normal 4 3 2 2 2 7" xfId="2042"/>
    <cellStyle name="Normal 4 3 2 2 2 7 2" xfId="4490"/>
    <cellStyle name="Normal 4 3 2 2 2 7 2 2" xfId="11838"/>
    <cellStyle name="Normal 4 3 2 2 2 7 3" xfId="6938"/>
    <cellStyle name="Normal 4 3 2 2 2 7 3 2" xfId="14286"/>
    <cellStyle name="Normal 4 3 2 2 2 7 4" xfId="9390"/>
    <cellStyle name="Normal 4 3 2 2 2 8" xfId="2654"/>
    <cellStyle name="Normal 4 3 2 2 2 8 2" xfId="10002"/>
    <cellStyle name="Normal 4 3 2 2 2 9" xfId="5102"/>
    <cellStyle name="Normal 4 3 2 2 2 9 2" xfId="12450"/>
    <cellStyle name="Normal 4 3 2 2 3" xfId="257"/>
    <cellStyle name="Normal 4 3 2 2 3 10" xfId="7605"/>
    <cellStyle name="Normal 4 3 2 2 3 2" xfId="410"/>
    <cellStyle name="Normal 4 3 2 2 3 2 2" xfId="1022"/>
    <cellStyle name="Normal 4 3 2 2 3 2 2 2" xfId="3470"/>
    <cellStyle name="Normal 4 3 2 2 3 2 2 2 2" xfId="10818"/>
    <cellStyle name="Normal 4 3 2 2 3 2 2 3" xfId="5918"/>
    <cellStyle name="Normal 4 3 2 2 3 2 2 3 2" xfId="13266"/>
    <cellStyle name="Normal 4 3 2 2 3 2 2 4" xfId="8370"/>
    <cellStyle name="Normal 4 3 2 2 3 2 3" xfId="1634"/>
    <cellStyle name="Normal 4 3 2 2 3 2 3 2" xfId="4082"/>
    <cellStyle name="Normal 4 3 2 2 3 2 3 2 2" xfId="11430"/>
    <cellStyle name="Normal 4 3 2 2 3 2 3 3" xfId="6530"/>
    <cellStyle name="Normal 4 3 2 2 3 2 3 3 2" xfId="13878"/>
    <cellStyle name="Normal 4 3 2 2 3 2 3 4" xfId="8982"/>
    <cellStyle name="Normal 4 3 2 2 3 2 4" xfId="2246"/>
    <cellStyle name="Normal 4 3 2 2 3 2 4 2" xfId="4694"/>
    <cellStyle name="Normal 4 3 2 2 3 2 4 2 2" xfId="12042"/>
    <cellStyle name="Normal 4 3 2 2 3 2 4 3" xfId="7142"/>
    <cellStyle name="Normal 4 3 2 2 3 2 4 3 2" xfId="14490"/>
    <cellStyle name="Normal 4 3 2 2 3 2 4 4" xfId="9594"/>
    <cellStyle name="Normal 4 3 2 2 3 2 5" xfId="2858"/>
    <cellStyle name="Normal 4 3 2 2 3 2 5 2" xfId="10206"/>
    <cellStyle name="Normal 4 3 2 2 3 2 6" xfId="5306"/>
    <cellStyle name="Normal 4 3 2 2 3 2 6 2" xfId="12654"/>
    <cellStyle name="Normal 4 3 2 2 3 2 7" xfId="7758"/>
    <cellStyle name="Normal 4 3 2 2 3 3" xfId="563"/>
    <cellStyle name="Normal 4 3 2 2 3 3 2" xfId="1175"/>
    <cellStyle name="Normal 4 3 2 2 3 3 2 2" xfId="3623"/>
    <cellStyle name="Normal 4 3 2 2 3 3 2 2 2" xfId="10971"/>
    <cellStyle name="Normal 4 3 2 2 3 3 2 3" xfId="6071"/>
    <cellStyle name="Normal 4 3 2 2 3 3 2 3 2" xfId="13419"/>
    <cellStyle name="Normal 4 3 2 2 3 3 2 4" xfId="8523"/>
    <cellStyle name="Normal 4 3 2 2 3 3 3" xfId="1787"/>
    <cellStyle name="Normal 4 3 2 2 3 3 3 2" xfId="4235"/>
    <cellStyle name="Normal 4 3 2 2 3 3 3 2 2" xfId="11583"/>
    <cellStyle name="Normal 4 3 2 2 3 3 3 3" xfId="6683"/>
    <cellStyle name="Normal 4 3 2 2 3 3 3 3 2" xfId="14031"/>
    <cellStyle name="Normal 4 3 2 2 3 3 3 4" xfId="9135"/>
    <cellStyle name="Normal 4 3 2 2 3 3 4" xfId="2399"/>
    <cellStyle name="Normal 4 3 2 2 3 3 4 2" xfId="4847"/>
    <cellStyle name="Normal 4 3 2 2 3 3 4 2 2" xfId="12195"/>
    <cellStyle name="Normal 4 3 2 2 3 3 4 3" xfId="7295"/>
    <cellStyle name="Normal 4 3 2 2 3 3 4 3 2" xfId="14643"/>
    <cellStyle name="Normal 4 3 2 2 3 3 4 4" xfId="9747"/>
    <cellStyle name="Normal 4 3 2 2 3 3 5" xfId="3011"/>
    <cellStyle name="Normal 4 3 2 2 3 3 5 2" xfId="10359"/>
    <cellStyle name="Normal 4 3 2 2 3 3 6" xfId="5459"/>
    <cellStyle name="Normal 4 3 2 2 3 3 6 2" xfId="12807"/>
    <cellStyle name="Normal 4 3 2 2 3 3 7" xfId="7911"/>
    <cellStyle name="Normal 4 3 2 2 3 4" xfId="716"/>
    <cellStyle name="Normal 4 3 2 2 3 4 2" xfId="1328"/>
    <cellStyle name="Normal 4 3 2 2 3 4 2 2" xfId="3776"/>
    <cellStyle name="Normal 4 3 2 2 3 4 2 2 2" xfId="11124"/>
    <cellStyle name="Normal 4 3 2 2 3 4 2 3" xfId="6224"/>
    <cellStyle name="Normal 4 3 2 2 3 4 2 3 2" xfId="13572"/>
    <cellStyle name="Normal 4 3 2 2 3 4 2 4" xfId="8676"/>
    <cellStyle name="Normal 4 3 2 2 3 4 3" xfId="1940"/>
    <cellStyle name="Normal 4 3 2 2 3 4 3 2" xfId="4388"/>
    <cellStyle name="Normal 4 3 2 2 3 4 3 2 2" xfId="11736"/>
    <cellStyle name="Normal 4 3 2 2 3 4 3 3" xfId="6836"/>
    <cellStyle name="Normal 4 3 2 2 3 4 3 3 2" xfId="14184"/>
    <cellStyle name="Normal 4 3 2 2 3 4 3 4" xfId="9288"/>
    <cellStyle name="Normal 4 3 2 2 3 4 4" xfId="2552"/>
    <cellStyle name="Normal 4 3 2 2 3 4 4 2" xfId="5000"/>
    <cellStyle name="Normal 4 3 2 2 3 4 4 2 2" xfId="12348"/>
    <cellStyle name="Normal 4 3 2 2 3 4 4 3" xfId="7448"/>
    <cellStyle name="Normal 4 3 2 2 3 4 4 3 2" xfId="14796"/>
    <cellStyle name="Normal 4 3 2 2 3 4 4 4" xfId="9900"/>
    <cellStyle name="Normal 4 3 2 2 3 4 5" xfId="3164"/>
    <cellStyle name="Normal 4 3 2 2 3 4 5 2" xfId="10512"/>
    <cellStyle name="Normal 4 3 2 2 3 4 6" xfId="5612"/>
    <cellStyle name="Normal 4 3 2 2 3 4 6 2" xfId="12960"/>
    <cellStyle name="Normal 4 3 2 2 3 4 7" xfId="8064"/>
    <cellStyle name="Normal 4 3 2 2 3 5" xfId="869"/>
    <cellStyle name="Normal 4 3 2 2 3 5 2" xfId="3317"/>
    <cellStyle name="Normal 4 3 2 2 3 5 2 2" xfId="10665"/>
    <cellStyle name="Normal 4 3 2 2 3 5 3" xfId="5765"/>
    <cellStyle name="Normal 4 3 2 2 3 5 3 2" xfId="13113"/>
    <cellStyle name="Normal 4 3 2 2 3 5 4" xfId="8217"/>
    <cellStyle name="Normal 4 3 2 2 3 6" xfId="1481"/>
    <cellStyle name="Normal 4 3 2 2 3 6 2" xfId="3929"/>
    <cellStyle name="Normal 4 3 2 2 3 6 2 2" xfId="11277"/>
    <cellStyle name="Normal 4 3 2 2 3 6 3" xfId="6377"/>
    <cellStyle name="Normal 4 3 2 2 3 6 3 2" xfId="13725"/>
    <cellStyle name="Normal 4 3 2 2 3 6 4" xfId="8829"/>
    <cellStyle name="Normal 4 3 2 2 3 7" xfId="2093"/>
    <cellStyle name="Normal 4 3 2 2 3 7 2" xfId="4541"/>
    <cellStyle name="Normal 4 3 2 2 3 7 2 2" xfId="11889"/>
    <cellStyle name="Normal 4 3 2 2 3 7 3" xfId="6989"/>
    <cellStyle name="Normal 4 3 2 2 3 7 3 2" xfId="14337"/>
    <cellStyle name="Normal 4 3 2 2 3 7 4" xfId="9441"/>
    <cellStyle name="Normal 4 3 2 2 3 8" xfId="2705"/>
    <cellStyle name="Normal 4 3 2 2 3 8 2" xfId="10053"/>
    <cellStyle name="Normal 4 3 2 2 3 9" xfId="5153"/>
    <cellStyle name="Normal 4 3 2 2 3 9 2" xfId="12501"/>
    <cellStyle name="Normal 4 3 2 2 4" xfId="308"/>
    <cellStyle name="Normal 4 3 2 2 4 2" xfId="920"/>
    <cellStyle name="Normal 4 3 2 2 4 2 2" xfId="3368"/>
    <cellStyle name="Normal 4 3 2 2 4 2 2 2" xfId="10716"/>
    <cellStyle name="Normal 4 3 2 2 4 2 3" xfId="5816"/>
    <cellStyle name="Normal 4 3 2 2 4 2 3 2" xfId="13164"/>
    <cellStyle name="Normal 4 3 2 2 4 2 4" xfId="8268"/>
    <cellStyle name="Normal 4 3 2 2 4 3" xfId="1532"/>
    <cellStyle name="Normal 4 3 2 2 4 3 2" xfId="3980"/>
    <cellStyle name="Normal 4 3 2 2 4 3 2 2" xfId="11328"/>
    <cellStyle name="Normal 4 3 2 2 4 3 3" xfId="6428"/>
    <cellStyle name="Normal 4 3 2 2 4 3 3 2" xfId="13776"/>
    <cellStyle name="Normal 4 3 2 2 4 3 4" xfId="8880"/>
    <cellStyle name="Normal 4 3 2 2 4 4" xfId="2144"/>
    <cellStyle name="Normal 4 3 2 2 4 4 2" xfId="4592"/>
    <cellStyle name="Normal 4 3 2 2 4 4 2 2" xfId="11940"/>
    <cellStyle name="Normal 4 3 2 2 4 4 3" xfId="7040"/>
    <cellStyle name="Normal 4 3 2 2 4 4 3 2" xfId="14388"/>
    <cellStyle name="Normal 4 3 2 2 4 4 4" xfId="9492"/>
    <cellStyle name="Normal 4 3 2 2 4 5" xfId="2756"/>
    <cellStyle name="Normal 4 3 2 2 4 5 2" xfId="10104"/>
    <cellStyle name="Normal 4 3 2 2 4 6" xfId="5204"/>
    <cellStyle name="Normal 4 3 2 2 4 6 2" xfId="12552"/>
    <cellStyle name="Normal 4 3 2 2 4 7" xfId="7656"/>
    <cellStyle name="Normal 4 3 2 2 5" xfId="461"/>
    <cellStyle name="Normal 4 3 2 2 5 2" xfId="1073"/>
    <cellStyle name="Normal 4 3 2 2 5 2 2" xfId="3521"/>
    <cellStyle name="Normal 4 3 2 2 5 2 2 2" xfId="10869"/>
    <cellStyle name="Normal 4 3 2 2 5 2 3" xfId="5969"/>
    <cellStyle name="Normal 4 3 2 2 5 2 3 2" xfId="13317"/>
    <cellStyle name="Normal 4 3 2 2 5 2 4" xfId="8421"/>
    <cellStyle name="Normal 4 3 2 2 5 3" xfId="1685"/>
    <cellStyle name="Normal 4 3 2 2 5 3 2" xfId="4133"/>
    <cellStyle name="Normal 4 3 2 2 5 3 2 2" xfId="11481"/>
    <cellStyle name="Normal 4 3 2 2 5 3 3" xfId="6581"/>
    <cellStyle name="Normal 4 3 2 2 5 3 3 2" xfId="13929"/>
    <cellStyle name="Normal 4 3 2 2 5 3 4" xfId="9033"/>
    <cellStyle name="Normal 4 3 2 2 5 4" xfId="2297"/>
    <cellStyle name="Normal 4 3 2 2 5 4 2" xfId="4745"/>
    <cellStyle name="Normal 4 3 2 2 5 4 2 2" xfId="12093"/>
    <cellStyle name="Normal 4 3 2 2 5 4 3" xfId="7193"/>
    <cellStyle name="Normal 4 3 2 2 5 4 3 2" xfId="14541"/>
    <cellStyle name="Normal 4 3 2 2 5 4 4" xfId="9645"/>
    <cellStyle name="Normal 4 3 2 2 5 5" xfId="2909"/>
    <cellStyle name="Normal 4 3 2 2 5 5 2" xfId="10257"/>
    <cellStyle name="Normal 4 3 2 2 5 6" xfId="5357"/>
    <cellStyle name="Normal 4 3 2 2 5 6 2" xfId="12705"/>
    <cellStyle name="Normal 4 3 2 2 5 7" xfId="7809"/>
    <cellStyle name="Normal 4 3 2 2 6" xfId="614"/>
    <cellStyle name="Normal 4 3 2 2 6 2" xfId="1226"/>
    <cellStyle name="Normal 4 3 2 2 6 2 2" xfId="3674"/>
    <cellStyle name="Normal 4 3 2 2 6 2 2 2" xfId="11022"/>
    <cellStyle name="Normal 4 3 2 2 6 2 3" xfId="6122"/>
    <cellStyle name="Normal 4 3 2 2 6 2 3 2" xfId="13470"/>
    <cellStyle name="Normal 4 3 2 2 6 2 4" xfId="8574"/>
    <cellStyle name="Normal 4 3 2 2 6 3" xfId="1838"/>
    <cellStyle name="Normal 4 3 2 2 6 3 2" xfId="4286"/>
    <cellStyle name="Normal 4 3 2 2 6 3 2 2" xfId="11634"/>
    <cellStyle name="Normal 4 3 2 2 6 3 3" xfId="6734"/>
    <cellStyle name="Normal 4 3 2 2 6 3 3 2" xfId="14082"/>
    <cellStyle name="Normal 4 3 2 2 6 3 4" xfId="9186"/>
    <cellStyle name="Normal 4 3 2 2 6 4" xfId="2450"/>
    <cellStyle name="Normal 4 3 2 2 6 4 2" xfId="4898"/>
    <cellStyle name="Normal 4 3 2 2 6 4 2 2" xfId="12246"/>
    <cellStyle name="Normal 4 3 2 2 6 4 3" xfId="7346"/>
    <cellStyle name="Normal 4 3 2 2 6 4 3 2" xfId="14694"/>
    <cellStyle name="Normal 4 3 2 2 6 4 4" xfId="9798"/>
    <cellStyle name="Normal 4 3 2 2 6 5" xfId="3062"/>
    <cellStyle name="Normal 4 3 2 2 6 5 2" xfId="10410"/>
    <cellStyle name="Normal 4 3 2 2 6 6" xfId="5510"/>
    <cellStyle name="Normal 4 3 2 2 6 6 2" xfId="12858"/>
    <cellStyle name="Normal 4 3 2 2 6 7" xfId="7962"/>
    <cellStyle name="Normal 4 3 2 2 7" xfId="767"/>
    <cellStyle name="Normal 4 3 2 2 7 2" xfId="3215"/>
    <cellStyle name="Normal 4 3 2 2 7 2 2" xfId="10563"/>
    <cellStyle name="Normal 4 3 2 2 7 3" xfId="5663"/>
    <cellStyle name="Normal 4 3 2 2 7 3 2" xfId="13011"/>
    <cellStyle name="Normal 4 3 2 2 7 4" xfId="8115"/>
    <cellStyle name="Normal 4 3 2 2 8" xfId="1379"/>
    <cellStyle name="Normal 4 3 2 2 8 2" xfId="3827"/>
    <cellStyle name="Normal 4 3 2 2 8 2 2" xfId="11175"/>
    <cellStyle name="Normal 4 3 2 2 8 3" xfId="6275"/>
    <cellStyle name="Normal 4 3 2 2 8 3 2" xfId="13623"/>
    <cellStyle name="Normal 4 3 2 2 8 4" xfId="8727"/>
    <cellStyle name="Normal 4 3 2 2 9" xfId="1991"/>
    <cellStyle name="Normal 4 3 2 2 9 2" xfId="4439"/>
    <cellStyle name="Normal 4 3 2 2 9 2 2" xfId="11787"/>
    <cellStyle name="Normal 4 3 2 2 9 3" xfId="6887"/>
    <cellStyle name="Normal 4 3 2 2 9 3 2" xfId="14235"/>
    <cellStyle name="Normal 4 3 2 2 9 4" xfId="9339"/>
    <cellStyle name="Normal 4 3 2 3" xfId="167"/>
    <cellStyle name="Normal 4 3 2 3 10" xfId="2615"/>
    <cellStyle name="Normal 4 3 2 3 10 2" xfId="9963"/>
    <cellStyle name="Normal 4 3 2 3 11" xfId="5063"/>
    <cellStyle name="Normal 4 3 2 3 11 2" xfId="12411"/>
    <cellStyle name="Normal 4 3 2 3 12" xfId="7515"/>
    <cellStyle name="Normal 4 3 2 3 2" xfId="218"/>
    <cellStyle name="Normal 4 3 2 3 2 10" xfId="7566"/>
    <cellStyle name="Normal 4 3 2 3 2 2" xfId="371"/>
    <cellStyle name="Normal 4 3 2 3 2 2 2" xfId="983"/>
    <cellStyle name="Normal 4 3 2 3 2 2 2 2" xfId="3431"/>
    <cellStyle name="Normal 4 3 2 3 2 2 2 2 2" xfId="10779"/>
    <cellStyle name="Normal 4 3 2 3 2 2 2 3" xfId="5879"/>
    <cellStyle name="Normal 4 3 2 3 2 2 2 3 2" xfId="13227"/>
    <cellStyle name="Normal 4 3 2 3 2 2 2 4" xfId="8331"/>
    <cellStyle name="Normal 4 3 2 3 2 2 3" xfId="1595"/>
    <cellStyle name="Normal 4 3 2 3 2 2 3 2" xfId="4043"/>
    <cellStyle name="Normal 4 3 2 3 2 2 3 2 2" xfId="11391"/>
    <cellStyle name="Normal 4 3 2 3 2 2 3 3" xfId="6491"/>
    <cellStyle name="Normal 4 3 2 3 2 2 3 3 2" xfId="13839"/>
    <cellStyle name="Normal 4 3 2 3 2 2 3 4" xfId="8943"/>
    <cellStyle name="Normal 4 3 2 3 2 2 4" xfId="2207"/>
    <cellStyle name="Normal 4 3 2 3 2 2 4 2" xfId="4655"/>
    <cellStyle name="Normal 4 3 2 3 2 2 4 2 2" xfId="12003"/>
    <cellStyle name="Normal 4 3 2 3 2 2 4 3" xfId="7103"/>
    <cellStyle name="Normal 4 3 2 3 2 2 4 3 2" xfId="14451"/>
    <cellStyle name="Normal 4 3 2 3 2 2 4 4" xfId="9555"/>
    <cellStyle name="Normal 4 3 2 3 2 2 5" xfId="2819"/>
    <cellStyle name="Normal 4 3 2 3 2 2 5 2" xfId="10167"/>
    <cellStyle name="Normal 4 3 2 3 2 2 6" xfId="5267"/>
    <cellStyle name="Normal 4 3 2 3 2 2 6 2" xfId="12615"/>
    <cellStyle name="Normal 4 3 2 3 2 2 7" xfId="7719"/>
    <cellStyle name="Normal 4 3 2 3 2 3" xfId="524"/>
    <cellStyle name="Normal 4 3 2 3 2 3 2" xfId="1136"/>
    <cellStyle name="Normal 4 3 2 3 2 3 2 2" xfId="3584"/>
    <cellStyle name="Normal 4 3 2 3 2 3 2 2 2" xfId="10932"/>
    <cellStyle name="Normal 4 3 2 3 2 3 2 3" xfId="6032"/>
    <cellStyle name="Normal 4 3 2 3 2 3 2 3 2" xfId="13380"/>
    <cellStyle name="Normal 4 3 2 3 2 3 2 4" xfId="8484"/>
    <cellStyle name="Normal 4 3 2 3 2 3 3" xfId="1748"/>
    <cellStyle name="Normal 4 3 2 3 2 3 3 2" xfId="4196"/>
    <cellStyle name="Normal 4 3 2 3 2 3 3 2 2" xfId="11544"/>
    <cellStyle name="Normal 4 3 2 3 2 3 3 3" xfId="6644"/>
    <cellStyle name="Normal 4 3 2 3 2 3 3 3 2" xfId="13992"/>
    <cellStyle name="Normal 4 3 2 3 2 3 3 4" xfId="9096"/>
    <cellStyle name="Normal 4 3 2 3 2 3 4" xfId="2360"/>
    <cellStyle name="Normal 4 3 2 3 2 3 4 2" xfId="4808"/>
    <cellStyle name="Normal 4 3 2 3 2 3 4 2 2" xfId="12156"/>
    <cellStyle name="Normal 4 3 2 3 2 3 4 3" xfId="7256"/>
    <cellStyle name="Normal 4 3 2 3 2 3 4 3 2" xfId="14604"/>
    <cellStyle name="Normal 4 3 2 3 2 3 4 4" xfId="9708"/>
    <cellStyle name="Normal 4 3 2 3 2 3 5" xfId="2972"/>
    <cellStyle name="Normal 4 3 2 3 2 3 5 2" xfId="10320"/>
    <cellStyle name="Normal 4 3 2 3 2 3 6" xfId="5420"/>
    <cellStyle name="Normal 4 3 2 3 2 3 6 2" xfId="12768"/>
    <cellStyle name="Normal 4 3 2 3 2 3 7" xfId="7872"/>
    <cellStyle name="Normal 4 3 2 3 2 4" xfId="677"/>
    <cellStyle name="Normal 4 3 2 3 2 4 2" xfId="1289"/>
    <cellStyle name="Normal 4 3 2 3 2 4 2 2" xfId="3737"/>
    <cellStyle name="Normal 4 3 2 3 2 4 2 2 2" xfId="11085"/>
    <cellStyle name="Normal 4 3 2 3 2 4 2 3" xfId="6185"/>
    <cellStyle name="Normal 4 3 2 3 2 4 2 3 2" xfId="13533"/>
    <cellStyle name="Normal 4 3 2 3 2 4 2 4" xfId="8637"/>
    <cellStyle name="Normal 4 3 2 3 2 4 3" xfId="1901"/>
    <cellStyle name="Normal 4 3 2 3 2 4 3 2" xfId="4349"/>
    <cellStyle name="Normal 4 3 2 3 2 4 3 2 2" xfId="11697"/>
    <cellStyle name="Normal 4 3 2 3 2 4 3 3" xfId="6797"/>
    <cellStyle name="Normal 4 3 2 3 2 4 3 3 2" xfId="14145"/>
    <cellStyle name="Normal 4 3 2 3 2 4 3 4" xfId="9249"/>
    <cellStyle name="Normal 4 3 2 3 2 4 4" xfId="2513"/>
    <cellStyle name="Normal 4 3 2 3 2 4 4 2" xfId="4961"/>
    <cellStyle name="Normal 4 3 2 3 2 4 4 2 2" xfId="12309"/>
    <cellStyle name="Normal 4 3 2 3 2 4 4 3" xfId="7409"/>
    <cellStyle name="Normal 4 3 2 3 2 4 4 3 2" xfId="14757"/>
    <cellStyle name="Normal 4 3 2 3 2 4 4 4" xfId="9861"/>
    <cellStyle name="Normal 4 3 2 3 2 4 5" xfId="3125"/>
    <cellStyle name="Normal 4 3 2 3 2 4 5 2" xfId="10473"/>
    <cellStyle name="Normal 4 3 2 3 2 4 6" xfId="5573"/>
    <cellStyle name="Normal 4 3 2 3 2 4 6 2" xfId="12921"/>
    <cellStyle name="Normal 4 3 2 3 2 4 7" xfId="8025"/>
    <cellStyle name="Normal 4 3 2 3 2 5" xfId="830"/>
    <cellStyle name="Normal 4 3 2 3 2 5 2" xfId="3278"/>
    <cellStyle name="Normal 4 3 2 3 2 5 2 2" xfId="10626"/>
    <cellStyle name="Normal 4 3 2 3 2 5 3" xfId="5726"/>
    <cellStyle name="Normal 4 3 2 3 2 5 3 2" xfId="13074"/>
    <cellStyle name="Normal 4 3 2 3 2 5 4" xfId="8178"/>
    <cellStyle name="Normal 4 3 2 3 2 6" xfId="1442"/>
    <cellStyle name="Normal 4 3 2 3 2 6 2" xfId="3890"/>
    <cellStyle name="Normal 4 3 2 3 2 6 2 2" xfId="11238"/>
    <cellStyle name="Normal 4 3 2 3 2 6 3" xfId="6338"/>
    <cellStyle name="Normal 4 3 2 3 2 6 3 2" xfId="13686"/>
    <cellStyle name="Normal 4 3 2 3 2 6 4" xfId="8790"/>
    <cellStyle name="Normal 4 3 2 3 2 7" xfId="2054"/>
    <cellStyle name="Normal 4 3 2 3 2 7 2" xfId="4502"/>
    <cellStyle name="Normal 4 3 2 3 2 7 2 2" xfId="11850"/>
    <cellStyle name="Normal 4 3 2 3 2 7 3" xfId="6950"/>
    <cellStyle name="Normal 4 3 2 3 2 7 3 2" xfId="14298"/>
    <cellStyle name="Normal 4 3 2 3 2 7 4" xfId="9402"/>
    <cellStyle name="Normal 4 3 2 3 2 8" xfId="2666"/>
    <cellStyle name="Normal 4 3 2 3 2 8 2" xfId="10014"/>
    <cellStyle name="Normal 4 3 2 3 2 9" xfId="5114"/>
    <cellStyle name="Normal 4 3 2 3 2 9 2" xfId="12462"/>
    <cellStyle name="Normal 4 3 2 3 3" xfId="269"/>
    <cellStyle name="Normal 4 3 2 3 3 10" xfId="7617"/>
    <cellStyle name="Normal 4 3 2 3 3 2" xfId="422"/>
    <cellStyle name="Normal 4 3 2 3 3 2 2" xfId="1034"/>
    <cellStyle name="Normal 4 3 2 3 3 2 2 2" xfId="3482"/>
    <cellStyle name="Normal 4 3 2 3 3 2 2 2 2" xfId="10830"/>
    <cellStyle name="Normal 4 3 2 3 3 2 2 3" xfId="5930"/>
    <cellStyle name="Normal 4 3 2 3 3 2 2 3 2" xfId="13278"/>
    <cellStyle name="Normal 4 3 2 3 3 2 2 4" xfId="8382"/>
    <cellStyle name="Normal 4 3 2 3 3 2 3" xfId="1646"/>
    <cellStyle name="Normal 4 3 2 3 3 2 3 2" xfId="4094"/>
    <cellStyle name="Normal 4 3 2 3 3 2 3 2 2" xfId="11442"/>
    <cellStyle name="Normal 4 3 2 3 3 2 3 3" xfId="6542"/>
    <cellStyle name="Normal 4 3 2 3 3 2 3 3 2" xfId="13890"/>
    <cellStyle name="Normal 4 3 2 3 3 2 3 4" xfId="8994"/>
    <cellStyle name="Normal 4 3 2 3 3 2 4" xfId="2258"/>
    <cellStyle name="Normal 4 3 2 3 3 2 4 2" xfId="4706"/>
    <cellStyle name="Normal 4 3 2 3 3 2 4 2 2" xfId="12054"/>
    <cellStyle name="Normal 4 3 2 3 3 2 4 3" xfId="7154"/>
    <cellStyle name="Normal 4 3 2 3 3 2 4 3 2" xfId="14502"/>
    <cellStyle name="Normal 4 3 2 3 3 2 4 4" xfId="9606"/>
    <cellStyle name="Normal 4 3 2 3 3 2 5" xfId="2870"/>
    <cellStyle name="Normal 4 3 2 3 3 2 5 2" xfId="10218"/>
    <cellStyle name="Normal 4 3 2 3 3 2 6" xfId="5318"/>
    <cellStyle name="Normal 4 3 2 3 3 2 6 2" xfId="12666"/>
    <cellStyle name="Normal 4 3 2 3 3 2 7" xfId="7770"/>
    <cellStyle name="Normal 4 3 2 3 3 3" xfId="575"/>
    <cellStyle name="Normal 4 3 2 3 3 3 2" xfId="1187"/>
    <cellStyle name="Normal 4 3 2 3 3 3 2 2" xfId="3635"/>
    <cellStyle name="Normal 4 3 2 3 3 3 2 2 2" xfId="10983"/>
    <cellStyle name="Normal 4 3 2 3 3 3 2 3" xfId="6083"/>
    <cellStyle name="Normal 4 3 2 3 3 3 2 3 2" xfId="13431"/>
    <cellStyle name="Normal 4 3 2 3 3 3 2 4" xfId="8535"/>
    <cellStyle name="Normal 4 3 2 3 3 3 3" xfId="1799"/>
    <cellStyle name="Normal 4 3 2 3 3 3 3 2" xfId="4247"/>
    <cellStyle name="Normal 4 3 2 3 3 3 3 2 2" xfId="11595"/>
    <cellStyle name="Normal 4 3 2 3 3 3 3 3" xfId="6695"/>
    <cellStyle name="Normal 4 3 2 3 3 3 3 3 2" xfId="14043"/>
    <cellStyle name="Normal 4 3 2 3 3 3 3 4" xfId="9147"/>
    <cellStyle name="Normal 4 3 2 3 3 3 4" xfId="2411"/>
    <cellStyle name="Normal 4 3 2 3 3 3 4 2" xfId="4859"/>
    <cellStyle name="Normal 4 3 2 3 3 3 4 2 2" xfId="12207"/>
    <cellStyle name="Normal 4 3 2 3 3 3 4 3" xfId="7307"/>
    <cellStyle name="Normal 4 3 2 3 3 3 4 3 2" xfId="14655"/>
    <cellStyle name="Normal 4 3 2 3 3 3 4 4" xfId="9759"/>
    <cellStyle name="Normal 4 3 2 3 3 3 5" xfId="3023"/>
    <cellStyle name="Normal 4 3 2 3 3 3 5 2" xfId="10371"/>
    <cellStyle name="Normal 4 3 2 3 3 3 6" xfId="5471"/>
    <cellStyle name="Normal 4 3 2 3 3 3 6 2" xfId="12819"/>
    <cellStyle name="Normal 4 3 2 3 3 3 7" xfId="7923"/>
    <cellStyle name="Normal 4 3 2 3 3 4" xfId="728"/>
    <cellStyle name="Normal 4 3 2 3 3 4 2" xfId="1340"/>
    <cellStyle name="Normal 4 3 2 3 3 4 2 2" xfId="3788"/>
    <cellStyle name="Normal 4 3 2 3 3 4 2 2 2" xfId="11136"/>
    <cellStyle name="Normal 4 3 2 3 3 4 2 3" xfId="6236"/>
    <cellStyle name="Normal 4 3 2 3 3 4 2 3 2" xfId="13584"/>
    <cellStyle name="Normal 4 3 2 3 3 4 2 4" xfId="8688"/>
    <cellStyle name="Normal 4 3 2 3 3 4 3" xfId="1952"/>
    <cellStyle name="Normal 4 3 2 3 3 4 3 2" xfId="4400"/>
    <cellStyle name="Normal 4 3 2 3 3 4 3 2 2" xfId="11748"/>
    <cellStyle name="Normal 4 3 2 3 3 4 3 3" xfId="6848"/>
    <cellStyle name="Normal 4 3 2 3 3 4 3 3 2" xfId="14196"/>
    <cellStyle name="Normal 4 3 2 3 3 4 3 4" xfId="9300"/>
    <cellStyle name="Normal 4 3 2 3 3 4 4" xfId="2564"/>
    <cellStyle name="Normal 4 3 2 3 3 4 4 2" xfId="5012"/>
    <cellStyle name="Normal 4 3 2 3 3 4 4 2 2" xfId="12360"/>
    <cellStyle name="Normal 4 3 2 3 3 4 4 3" xfId="7460"/>
    <cellStyle name="Normal 4 3 2 3 3 4 4 3 2" xfId="14808"/>
    <cellStyle name="Normal 4 3 2 3 3 4 4 4" xfId="9912"/>
    <cellStyle name="Normal 4 3 2 3 3 4 5" xfId="3176"/>
    <cellStyle name="Normal 4 3 2 3 3 4 5 2" xfId="10524"/>
    <cellStyle name="Normal 4 3 2 3 3 4 6" xfId="5624"/>
    <cellStyle name="Normal 4 3 2 3 3 4 6 2" xfId="12972"/>
    <cellStyle name="Normal 4 3 2 3 3 4 7" xfId="8076"/>
    <cellStyle name="Normal 4 3 2 3 3 5" xfId="881"/>
    <cellStyle name="Normal 4 3 2 3 3 5 2" xfId="3329"/>
    <cellStyle name="Normal 4 3 2 3 3 5 2 2" xfId="10677"/>
    <cellStyle name="Normal 4 3 2 3 3 5 3" xfId="5777"/>
    <cellStyle name="Normal 4 3 2 3 3 5 3 2" xfId="13125"/>
    <cellStyle name="Normal 4 3 2 3 3 5 4" xfId="8229"/>
    <cellStyle name="Normal 4 3 2 3 3 6" xfId="1493"/>
    <cellStyle name="Normal 4 3 2 3 3 6 2" xfId="3941"/>
    <cellStyle name="Normal 4 3 2 3 3 6 2 2" xfId="11289"/>
    <cellStyle name="Normal 4 3 2 3 3 6 3" xfId="6389"/>
    <cellStyle name="Normal 4 3 2 3 3 6 3 2" xfId="13737"/>
    <cellStyle name="Normal 4 3 2 3 3 6 4" xfId="8841"/>
    <cellStyle name="Normal 4 3 2 3 3 7" xfId="2105"/>
    <cellStyle name="Normal 4 3 2 3 3 7 2" xfId="4553"/>
    <cellStyle name="Normal 4 3 2 3 3 7 2 2" xfId="11901"/>
    <cellStyle name="Normal 4 3 2 3 3 7 3" xfId="7001"/>
    <cellStyle name="Normal 4 3 2 3 3 7 3 2" xfId="14349"/>
    <cellStyle name="Normal 4 3 2 3 3 7 4" xfId="9453"/>
    <cellStyle name="Normal 4 3 2 3 3 8" xfId="2717"/>
    <cellStyle name="Normal 4 3 2 3 3 8 2" xfId="10065"/>
    <cellStyle name="Normal 4 3 2 3 3 9" xfId="5165"/>
    <cellStyle name="Normal 4 3 2 3 3 9 2" xfId="12513"/>
    <cellStyle name="Normal 4 3 2 3 4" xfId="320"/>
    <cellStyle name="Normal 4 3 2 3 4 2" xfId="932"/>
    <cellStyle name="Normal 4 3 2 3 4 2 2" xfId="3380"/>
    <cellStyle name="Normal 4 3 2 3 4 2 2 2" xfId="10728"/>
    <cellStyle name="Normal 4 3 2 3 4 2 3" xfId="5828"/>
    <cellStyle name="Normal 4 3 2 3 4 2 3 2" xfId="13176"/>
    <cellStyle name="Normal 4 3 2 3 4 2 4" xfId="8280"/>
    <cellStyle name="Normal 4 3 2 3 4 3" xfId="1544"/>
    <cellStyle name="Normal 4 3 2 3 4 3 2" xfId="3992"/>
    <cellStyle name="Normal 4 3 2 3 4 3 2 2" xfId="11340"/>
    <cellStyle name="Normal 4 3 2 3 4 3 3" xfId="6440"/>
    <cellStyle name="Normal 4 3 2 3 4 3 3 2" xfId="13788"/>
    <cellStyle name="Normal 4 3 2 3 4 3 4" xfId="8892"/>
    <cellStyle name="Normal 4 3 2 3 4 4" xfId="2156"/>
    <cellStyle name="Normal 4 3 2 3 4 4 2" xfId="4604"/>
    <cellStyle name="Normal 4 3 2 3 4 4 2 2" xfId="11952"/>
    <cellStyle name="Normal 4 3 2 3 4 4 3" xfId="7052"/>
    <cellStyle name="Normal 4 3 2 3 4 4 3 2" xfId="14400"/>
    <cellStyle name="Normal 4 3 2 3 4 4 4" xfId="9504"/>
    <cellStyle name="Normal 4 3 2 3 4 5" xfId="2768"/>
    <cellStyle name="Normal 4 3 2 3 4 5 2" xfId="10116"/>
    <cellStyle name="Normal 4 3 2 3 4 6" xfId="5216"/>
    <cellStyle name="Normal 4 3 2 3 4 6 2" xfId="12564"/>
    <cellStyle name="Normal 4 3 2 3 4 7" xfId="7668"/>
    <cellStyle name="Normal 4 3 2 3 5" xfId="473"/>
    <cellStyle name="Normal 4 3 2 3 5 2" xfId="1085"/>
    <cellStyle name="Normal 4 3 2 3 5 2 2" xfId="3533"/>
    <cellStyle name="Normal 4 3 2 3 5 2 2 2" xfId="10881"/>
    <cellStyle name="Normal 4 3 2 3 5 2 3" xfId="5981"/>
    <cellStyle name="Normal 4 3 2 3 5 2 3 2" xfId="13329"/>
    <cellStyle name="Normal 4 3 2 3 5 2 4" xfId="8433"/>
    <cellStyle name="Normal 4 3 2 3 5 3" xfId="1697"/>
    <cellStyle name="Normal 4 3 2 3 5 3 2" xfId="4145"/>
    <cellStyle name="Normal 4 3 2 3 5 3 2 2" xfId="11493"/>
    <cellStyle name="Normal 4 3 2 3 5 3 3" xfId="6593"/>
    <cellStyle name="Normal 4 3 2 3 5 3 3 2" xfId="13941"/>
    <cellStyle name="Normal 4 3 2 3 5 3 4" xfId="9045"/>
    <cellStyle name="Normal 4 3 2 3 5 4" xfId="2309"/>
    <cellStyle name="Normal 4 3 2 3 5 4 2" xfId="4757"/>
    <cellStyle name="Normal 4 3 2 3 5 4 2 2" xfId="12105"/>
    <cellStyle name="Normal 4 3 2 3 5 4 3" xfId="7205"/>
    <cellStyle name="Normal 4 3 2 3 5 4 3 2" xfId="14553"/>
    <cellStyle name="Normal 4 3 2 3 5 4 4" xfId="9657"/>
    <cellStyle name="Normal 4 3 2 3 5 5" xfId="2921"/>
    <cellStyle name="Normal 4 3 2 3 5 5 2" xfId="10269"/>
    <cellStyle name="Normal 4 3 2 3 5 6" xfId="5369"/>
    <cellStyle name="Normal 4 3 2 3 5 6 2" xfId="12717"/>
    <cellStyle name="Normal 4 3 2 3 5 7" xfId="7821"/>
    <cellStyle name="Normal 4 3 2 3 6" xfId="626"/>
    <cellStyle name="Normal 4 3 2 3 6 2" xfId="1238"/>
    <cellStyle name="Normal 4 3 2 3 6 2 2" xfId="3686"/>
    <cellStyle name="Normal 4 3 2 3 6 2 2 2" xfId="11034"/>
    <cellStyle name="Normal 4 3 2 3 6 2 3" xfId="6134"/>
    <cellStyle name="Normal 4 3 2 3 6 2 3 2" xfId="13482"/>
    <cellStyle name="Normal 4 3 2 3 6 2 4" xfId="8586"/>
    <cellStyle name="Normal 4 3 2 3 6 3" xfId="1850"/>
    <cellStyle name="Normal 4 3 2 3 6 3 2" xfId="4298"/>
    <cellStyle name="Normal 4 3 2 3 6 3 2 2" xfId="11646"/>
    <cellStyle name="Normal 4 3 2 3 6 3 3" xfId="6746"/>
    <cellStyle name="Normal 4 3 2 3 6 3 3 2" xfId="14094"/>
    <cellStyle name="Normal 4 3 2 3 6 3 4" xfId="9198"/>
    <cellStyle name="Normal 4 3 2 3 6 4" xfId="2462"/>
    <cellStyle name="Normal 4 3 2 3 6 4 2" xfId="4910"/>
    <cellStyle name="Normal 4 3 2 3 6 4 2 2" xfId="12258"/>
    <cellStyle name="Normal 4 3 2 3 6 4 3" xfId="7358"/>
    <cellStyle name="Normal 4 3 2 3 6 4 3 2" xfId="14706"/>
    <cellStyle name="Normal 4 3 2 3 6 4 4" xfId="9810"/>
    <cellStyle name="Normal 4 3 2 3 6 5" xfId="3074"/>
    <cellStyle name="Normal 4 3 2 3 6 5 2" xfId="10422"/>
    <cellStyle name="Normal 4 3 2 3 6 6" xfId="5522"/>
    <cellStyle name="Normal 4 3 2 3 6 6 2" xfId="12870"/>
    <cellStyle name="Normal 4 3 2 3 6 7" xfId="7974"/>
    <cellStyle name="Normal 4 3 2 3 7" xfId="779"/>
    <cellStyle name="Normal 4 3 2 3 7 2" xfId="3227"/>
    <cellStyle name="Normal 4 3 2 3 7 2 2" xfId="10575"/>
    <cellStyle name="Normal 4 3 2 3 7 3" xfId="5675"/>
    <cellStyle name="Normal 4 3 2 3 7 3 2" xfId="13023"/>
    <cellStyle name="Normal 4 3 2 3 7 4" xfId="8127"/>
    <cellStyle name="Normal 4 3 2 3 8" xfId="1391"/>
    <cellStyle name="Normal 4 3 2 3 8 2" xfId="3839"/>
    <cellStyle name="Normal 4 3 2 3 8 2 2" xfId="11187"/>
    <cellStyle name="Normal 4 3 2 3 8 3" xfId="6287"/>
    <cellStyle name="Normal 4 3 2 3 8 3 2" xfId="13635"/>
    <cellStyle name="Normal 4 3 2 3 8 4" xfId="8739"/>
    <cellStyle name="Normal 4 3 2 3 9" xfId="2003"/>
    <cellStyle name="Normal 4 3 2 3 9 2" xfId="4451"/>
    <cellStyle name="Normal 4 3 2 3 9 2 2" xfId="11799"/>
    <cellStyle name="Normal 4 3 2 3 9 3" xfId="6899"/>
    <cellStyle name="Normal 4 3 2 3 9 3 2" xfId="14247"/>
    <cellStyle name="Normal 4 3 2 3 9 4" xfId="9351"/>
    <cellStyle name="Normal 4 3 2 4" xfId="182"/>
    <cellStyle name="Normal 4 3 2 4 10" xfId="2630"/>
    <cellStyle name="Normal 4 3 2 4 10 2" xfId="9978"/>
    <cellStyle name="Normal 4 3 2 4 11" xfId="5078"/>
    <cellStyle name="Normal 4 3 2 4 11 2" xfId="12426"/>
    <cellStyle name="Normal 4 3 2 4 12" xfId="7530"/>
    <cellStyle name="Normal 4 3 2 4 2" xfId="233"/>
    <cellStyle name="Normal 4 3 2 4 2 10" xfId="7581"/>
    <cellStyle name="Normal 4 3 2 4 2 2" xfId="386"/>
    <cellStyle name="Normal 4 3 2 4 2 2 2" xfId="998"/>
    <cellStyle name="Normal 4 3 2 4 2 2 2 2" xfId="3446"/>
    <cellStyle name="Normal 4 3 2 4 2 2 2 2 2" xfId="10794"/>
    <cellStyle name="Normal 4 3 2 4 2 2 2 3" xfId="5894"/>
    <cellStyle name="Normal 4 3 2 4 2 2 2 3 2" xfId="13242"/>
    <cellStyle name="Normal 4 3 2 4 2 2 2 4" xfId="8346"/>
    <cellStyle name="Normal 4 3 2 4 2 2 3" xfId="1610"/>
    <cellStyle name="Normal 4 3 2 4 2 2 3 2" xfId="4058"/>
    <cellStyle name="Normal 4 3 2 4 2 2 3 2 2" xfId="11406"/>
    <cellStyle name="Normal 4 3 2 4 2 2 3 3" xfId="6506"/>
    <cellStyle name="Normal 4 3 2 4 2 2 3 3 2" xfId="13854"/>
    <cellStyle name="Normal 4 3 2 4 2 2 3 4" xfId="8958"/>
    <cellStyle name="Normal 4 3 2 4 2 2 4" xfId="2222"/>
    <cellStyle name="Normal 4 3 2 4 2 2 4 2" xfId="4670"/>
    <cellStyle name="Normal 4 3 2 4 2 2 4 2 2" xfId="12018"/>
    <cellStyle name="Normal 4 3 2 4 2 2 4 3" xfId="7118"/>
    <cellStyle name="Normal 4 3 2 4 2 2 4 3 2" xfId="14466"/>
    <cellStyle name="Normal 4 3 2 4 2 2 4 4" xfId="9570"/>
    <cellStyle name="Normal 4 3 2 4 2 2 5" xfId="2834"/>
    <cellStyle name="Normal 4 3 2 4 2 2 5 2" xfId="10182"/>
    <cellStyle name="Normal 4 3 2 4 2 2 6" xfId="5282"/>
    <cellStyle name="Normal 4 3 2 4 2 2 6 2" xfId="12630"/>
    <cellStyle name="Normal 4 3 2 4 2 2 7" xfId="7734"/>
    <cellStyle name="Normal 4 3 2 4 2 3" xfId="539"/>
    <cellStyle name="Normal 4 3 2 4 2 3 2" xfId="1151"/>
    <cellStyle name="Normal 4 3 2 4 2 3 2 2" xfId="3599"/>
    <cellStyle name="Normal 4 3 2 4 2 3 2 2 2" xfId="10947"/>
    <cellStyle name="Normal 4 3 2 4 2 3 2 3" xfId="6047"/>
    <cellStyle name="Normal 4 3 2 4 2 3 2 3 2" xfId="13395"/>
    <cellStyle name="Normal 4 3 2 4 2 3 2 4" xfId="8499"/>
    <cellStyle name="Normal 4 3 2 4 2 3 3" xfId="1763"/>
    <cellStyle name="Normal 4 3 2 4 2 3 3 2" xfId="4211"/>
    <cellStyle name="Normal 4 3 2 4 2 3 3 2 2" xfId="11559"/>
    <cellStyle name="Normal 4 3 2 4 2 3 3 3" xfId="6659"/>
    <cellStyle name="Normal 4 3 2 4 2 3 3 3 2" xfId="14007"/>
    <cellStyle name="Normal 4 3 2 4 2 3 3 4" xfId="9111"/>
    <cellStyle name="Normal 4 3 2 4 2 3 4" xfId="2375"/>
    <cellStyle name="Normal 4 3 2 4 2 3 4 2" xfId="4823"/>
    <cellStyle name="Normal 4 3 2 4 2 3 4 2 2" xfId="12171"/>
    <cellStyle name="Normal 4 3 2 4 2 3 4 3" xfId="7271"/>
    <cellStyle name="Normal 4 3 2 4 2 3 4 3 2" xfId="14619"/>
    <cellStyle name="Normal 4 3 2 4 2 3 4 4" xfId="9723"/>
    <cellStyle name="Normal 4 3 2 4 2 3 5" xfId="2987"/>
    <cellStyle name="Normal 4 3 2 4 2 3 5 2" xfId="10335"/>
    <cellStyle name="Normal 4 3 2 4 2 3 6" xfId="5435"/>
    <cellStyle name="Normal 4 3 2 4 2 3 6 2" xfId="12783"/>
    <cellStyle name="Normal 4 3 2 4 2 3 7" xfId="7887"/>
    <cellStyle name="Normal 4 3 2 4 2 4" xfId="692"/>
    <cellStyle name="Normal 4 3 2 4 2 4 2" xfId="1304"/>
    <cellStyle name="Normal 4 3 2 4 2 4 2 2" xfId="3752"/>
    <cellStyle name="Normal 4 3 2 4 2 4 2 2 2" xfId="11100"/>
    <cellStyle name="Normal 4 3 2 4 2 4 2 3" xfId="6200"/>
    <cellStyle name="Normal 4 3 2 4 2 4 2 3 2" xfId="13548"/>
    <cellStyle name="Normal 4 3 2 4 2 4 2 4" xfId="8652"/>
    <cellStyle name="Normal 4 3 2 4 2 4 3" xfId="1916"/>
    <cellStyle name="Normal 4 3 2 4 2 4 3 2" xfId="4364"/>
    <cellStyle name="Normal 4 3 2 4 2 4 3 2 2" xfId="11712"/>
    <cellStyle name="Normal 4 3 2 4 2 4 3 3" xfId="6812"/>
    <cellStyle name="Normal 4 3 2 4 2 4 3 3 2" xfId="14160"/>
    <cellStyle name="Normal 4 3 2 4 2 4 3 4" xfId="9264"/>
    <cellStyle name="Normal 4 3 2 4 2 4 4" xfId="2528"/>
    <cellStyle name="Normal 4 3 2 4 2 4 4 2" xfId="4976"/>
    <cellStyle name="Normal 4 3 2 4 2 4 4 2 2" xfId="12324"/>
    <cellStyle name="Normal 4 3 2 4 2 4 4 3" xfId="7424"/>
    <cellStyle name="Normal 4 3 2 4 2 4 4 3 2" xfId="14772"/>
    <cellStyle name="Normal 4 3 2 4 2 4 4 4" xfId="9876"/>
    <cellStyle name="Normal 4 3 2 4 2 4 5" xfId="3140"/>
    <cellStyle name="Normal 4 3 2 4 2 4 5 2" xfId="10488"/>
    <cellStyle name="Normal 4 3 2 4 2 4 6" xfId="5588"/>
    <cellStyle name="Normal 4 3 2 4 2 4 6 2" xfId="12936"/>
    <cellStyle name="Normal 4 3 2 4 2 4 7" xfId="8040"/>
    <cellStyle name="Normal 4 3 2 4 2 5" xfId="845"/>
    <cellStyle name="Normal 4 3 2 4 2 5 2" xfId="3293"/>
    <cellStyle name="Normal 4 3 2 4 2 5 2 2" xfId="10641"/>
    <cellStyle name="Normal 4 3 2 4 2 5 3" xfId="5741"/>
    <cellStyle name="Normal 4 3 2 4 2 5 3 2" xfId="13089"/>
    <cellStyle name="Normal 4 3 2 4 2 5 4" xfId="8193"/>
    <cellStyle name="Normal 4 3 2 4 2 6" xfId="1457"/>
    <cellStyle name="Normal 4 3 2 4 2 6 2" xfId="3905"/>
    <cellStyle name="Normal 4 3 2 4 2 6 2 2" xfId="11253"/>
    <cellStyle name="Normal 4 3 2 4 2 6 3" xfId="6353"/>
    <cellStyle name="Normal 4 3 2 4 2 6 3 2" xfId="13701"/>
    <cellStyle name="Normal 4 3 2 4 2 6 4" xfId="8805"/>
    <cellStyle name="Normal 4 3 2 4 2 7" xfId="2069"/>
    <cellStyle name="Normal 4 3 2 4 2 7 2" xfId="4517"/>
    <cellStyle name="Normal 4 3 2 4 2 7 2 2" xfId="11865"/>
    <cellStyle name="Normal 4 3 2 4 2 7 3" xfId="6965"/>
    <cellStyle name="Normal 4 3 2 4 2 7 3 2" xfId="14313"/>
    <cellStyle name="Normal 4 3 2 4 2 7 4" xfId="9417"/>
    <cellStyle name="Normal 4 3 2 4 2 8" xfId="2681"/>
    <cellStyle name="Normal 4 3 2 4 2 8 2" xfId="10029"/>
    <cellStyle name="Normal 4 3 2 4 2 9" xfId="5129"/>
    <cellStyle name="Normal 4 3 2 4 2 9 2" xfId="12477"/>
    <cellStyle name="Normal 4 3 2 4 3" xfId="284"/>
    <cellStyle name="Normal 4 3 2 4 3 10" xfId="7632"/>
    <cellStyle name="Normal 4 3 2 4 3 2" xfId="437"/>
    <cellStyle name="Normal 4 3 2 4 3 2 2" xfId="1049"/>
    <cellStyle name="Normal 4 3 2 4 3 2 2 2" xfId="3497"/>
    <cellStyle name="Normal 4 3 2 4 3 2 2 2 2" xfId="10845"/>
    <cellStyle name="Normal 4 3 2 4 3 2 2 3" xfId="5945"/>
    <cellStyle name="Normal 4 3 2 4 3 2 2 3 2" xfId="13293"/>
    <cellStyle name="Normal 4 3 2 4 3 2 2 4" xfId="8397"/>
    <cellStyle name="Normal 4 3 2 4 3 2 3" xfId="1661"/>
    <cellStyle name="Normal 4 3 2 4 3 2 3 2" xfId="4109"/>
    <cellStyle name="Normal 4 3 2 4 3 2 3 2 2" xfId="11457"/>
    <cellStyle name="Normal 4 3 2 4 3 2 3 3" xfId="6557"/>
    <cellStyle name="Normal 4 3 2 4 3 2 3 3 2" xfId="13905"/>
    <cellStyle name="Normal 4 3 2 4 3 2 3 4" xfId="9009"/>
    <cellStyle name="Normal 4 3 2 4 3 2 4" xfId="2273"/>
    <cellStyle name="Normal 4 3 2 4 3 2 4 2" xfId="4721"/>
    <cellStyle name="Normal 4 3 2 4 3 2 4 2 2" xfId="12069"/>
    <cellStyle name="Normal 4 3 2 4 3 2 4 3" xfId="7169"/>
    <cellStyle name="Normal 4 3 2 4 3 2 4 3 2" xfId="14517"/>
    <cellStyle name="Normal 4 3 2 4 3 2 4 4" xfId="9621"/>
    <cellStyle name="Normal 4 3 2 4 3 2 5" xfId="2885"/>
    <cellStyle name="Normal 4 3 2 4 3 2 5 2" xfId="10233"/>
    <cellStyle name="Normal 4 3 2 4 3 2 6" xfId="5333"/>
    <cellStyle name="Normal 4 3 2 4 3 2 6 2" xfId="12681"/>
    <cellStyle name="Normal 4 3 2 4 3 2 7" xfId="7785"/>
    <cellStyle name="Normal 4 3 2 4 3 3" xfId="590"/>
    <cellStyle name="Normal 4 3 2 4 3 3 2" xfId="1202"/>
    <cellStyle name="Normal 4 3 2 4 3 3 2 2" xfId="3650"/>
    <cellStyle name="Normal 4 3 2 4 3 3 2 2 2" xfId="10998"/>
    <cellStyle name="Normal 4 3 2 4 3 3 2 3" xfId="6098"/>
    <cellStyle name="Normal 4 3 2 4 3 3 2 3 2" xfId="13446"/>
    <cellStyle name="Normal 4 3 2 4 3 3 2 4" xfId="8550"/>
    <cellStyle name="Normal 4 3 2 4 3 3 3" xfId="1814"/>
    <cellStyle name="Normal 4 3 2 4 3 3 3 2" xfId="4262"/>
    <cellStyle name="Normal 4 3 2 4 3 3 3 2 2" xfId="11610"/>
    <cellStyle name="Normal 4 3 2 4 3 3 3 3" xfId="6710"/>
    <cellStyle name="Normal 4 3 2 4 3 3 3 3 2" xfId="14058"/>
    <cellStyle name="Normal 4 3 2 4 3 3 3 4" xfId="9162"/>
    <cellStyle name="Normal 4 3 2 4 3 3 4" xfId="2426"/>
    <cellStyle name="Normal 4 3 2 4 3 3 4 2" xfId="4874"/>
    <cellStyle name="Normal 4 3 2 4 3 3 4 2 2" xfId="12222"/>
    <cellStyle name="Normal 4 3 2 4 3 3 4 3" xfId="7322"/>
    <cellStyle name="Normal 4 3 2 4 3 3 4 3 2" xfId="14670"/>
    <cellStyle name="Normal 4 3 2 4 3 3 4 4" xfId="9774"/>
    <cellStyle name="Normal 4 3 2 4 3 3 5" xfId="3038"/>
    <cellStyle name="Normal 4 3 2 4 3 3 5 2" xfId="10386"/>
    <cellStyle name="Normal 4 3 2 4 3 3 6" xfId="5486"/>
    <cellStyle name="Normal 4 3 2 4 3 3 6 2" xfId="12834"/>
    <cellStyle name="Normal 4 3 2 4 3 3 7" xfId="7938"/>
    <cellStyle name="Normal 4 3 2 4 3 4" xfId="743"/>
    <cellStyle name="Normal 4 3 2 4 3 4 2" xfId="1355"/>
    <cellStyle name="Normal 4 3 2 4 3 4 2 2" xfId="3803"/>
    <cellStyle name="Normal 4 3 2 4 3 4 2 2 2" xfId="11151"/>
    <cellStyle name="Normal 4 3 2 4 3 4 2 3" xfId="6251"/>
    <cellStyle name="Normal 4 3 2 4 3 4 2 3 2" xfId="13599"/>
    <cellStyle name="Normal 4 3 2 4 3 4 2 4" xfId="8703"/>
    <cellStyle name="Normal 4 3 2 4 3 4 3" xfId="1967"/>
    <cellStyle name="Normal 4 3 2 4 3 4 3 2" xfId="4415"/>
    <cellStyle name="Normal 4 3 2 4 3 4 3 2 2" xfId="11763"/>
    <cellStyle name="Normal 4 3 2 4 3 4 3 3" xfId="6863"/>
    <cellStyle name="Normal 4 3 2 4 3 4 3 3 2" xfId="14211"/>
    <cellStyle name="Normal 4 3 2 4 3 4 3 4" xfId="9315"/>
    <cellStyle name="Normal 4 3 2 4 3 4 4" xfId="2579"/>
    <cellStyle name="Normal 4 3 2 4 3 4 4 2" xfId="5027"/>
    <cellStyle name="Normal 4 3 2 4 3 4 4 2 2" xfId="12375"/>
    <cellStyle name="Normal 4 3 2 4 3 4 4 3" xfId="7475"/>
    <cellStyle name="Normal 4 3 2 4 3 4 4 3 2" xfId="14823"/>
    <cellStyle name="Normal 4 3 2 4 3 4 4 4" xfId="9927"/>
    <cellStyle name="Normal 4 3 2 4 3 4 5" xfId="3191"/>
    <cellStyle name="Normal 4 3 2 4 3 4 5 2" xfId="10539"/>
    <cellStyle name="Normal 4 3 2 4 3 4 6" xfId="5639"/>
    <cellStyle name="Normal 4 3 2 4 3 4 6 2" xfId="12987"/>
    <cellStyle name="Normal 4 3 2 4 3 4 7" xfId="8091"/>
    <cellStyle name="Normal 4 3 2 4 3 5" xfId="896"/>
    <cellStyle name="Normal 4 3 2 4 3 5 2" xfId="3344"/>
    <cellStyle name="Normal 4 3 2 4 3 5 2 2" xfId="10692"/>
    <cellStyle name="Normal 4 3 2 4 3 5 3" xfId="5792"/>
    <cellStyle name="Normal 4 3 2 4 3 5 3 2" xfId="13140"/>
    <cellStyle name="Normal 4 3 2 4 3 5 4" xfId="8244"/>
    <cellStyle name="Normal 4 3 2 4 3 6" xfId="1508"/>
    <cellStyle name="Normal 4 3 2 4 3 6 2" xfId="3956"/>
    <cellStyle name="Normal 4 3 2 4 3 6 2 2" xfId="11304"/>
    <cellStyle name="Normal 4 3 2 4 3 6 3" xfId="6404"/>
    <cellStyle name="Normal 4 3 2 4 3 6 3 2" xfId="13752"/>
    <cellStyle name="Normal 4 3 2 4 3 6 4" xfId="8856"/>
    <cellStyle name="Normal 4 3 2 4 3 7" xfId="2120"/>
    <cellStyle name="Normal 4 3 2 4 3 7 2" xfId="4568"/>
    <cellStyle name="Normal 4 3 2 4 3 7 2 2" xfId="11916"/>
    <cellStyle name="Normal 4 3 2 4 3 7 3" xfId="7016"/>
    <cellStyle name="Normal 4 3 2 4 3 7 3 2" xfId="14364"/>
    <cellStyle name="Normal 4 3 2 4 3 7 4" xfId="9468"/>
    <cellStyle name="Normal 4 3 2 4 3 8" xfId="2732"/>
    <cellStyle name="Normal 4 3 2 4 3 8 2" xfId="10080"/>
    <cellStyle name="Normal 4 3 2 4 3 9" xfId="5180"/>
    <cellStyle name="Normal 4 3 2 4 3 9 2" xfId="12528"/>
    <cellStyle name="Normal 4 3 2 4 4" xfId="335"/>
    <cellStyle name="Normal 4 3 2 4 4 2" xfId="947"/>
    <cellStyle name="Normal 4 3 2 4 4 2 2" xfId="3395"/>
    <cellStyle name="Normal 4 3 2 4 4 2 2 2" xfId="10743"/>
    <cellStyle name="Normal 4 3 2 4 4 2 3" xfId="5843"/>
    <cellStyle name="Normal 4 3 2 4 4 2 3 2" xfId="13191"/>
    <cellStyle name="Normal 4 3 2 4 4 2 4" xfId="8295"/>
    <cellStyle name="Normal 4 3 2 4 4 3" xfId="1559"/>
    <cellStyle name="Normal 4 3 2 4 4 3 2" xfId="4007"/>
    <cellStyle name="Normal 4 3 2 4 4 3 2 2" xfId="11355"/>
    <cellStyle name="Normal 4 3 2 4 4 3 3" xfId="6455"/>
    <cellStyle name="Normal 4 3 2 4 4 3 3 2" xfId="13803"/>
    <cellStyle name="Normal 4 3 2 4 4 3 4" xfId="8907"/>
    <cellStyle name="Normal 4 3 2 4 4 4" xfId="2171"/>
    <cellStyle name="Normal 4 3 2 4 4 4 2" xfId="4619"/>
    <cellStyle name="Normal 4 3 2 4 4 4 2 2" xfId="11967"/>
    <cellStyle name="Normal 4 3 2 4 4 4 3" xfId="7067"/>
    <cellStyle name="Normal 4 3 2 4 4 4 3 2" xfId="14415"/>
    <cellStyle name="Normal 4 3 2 4 4 4 4" xfId="9519"/>
    <cellStyle name="Normal 4 3 2 4 4 5" xfId="2783"/>
    <cellStyle name="Normal 4 3 2 4 4 5 2" xfId="10131"/>
    <cellStyle name="Normal 4 3 2 4 4 6" xfId="5231"/>
    <cellStyle name="Normal 4 3 2 4 4 6 2" xfId="12579"/>
    <cellStyle name="Normal 4 3 2 4 4 7" xfId="7683"/>
    <cellStyle name="Normal 4 3 2 4 5" xfId="488"/>
    <cellStyle name="Normal 4 3 2 4 5 2" xfId="1100"/>
    <cellStyle name="Normal 4 3 2 4 5 2 2" xfId="3548"/>
    <cellStyle name="Normal 4 3 2 4 5 2 2 2" xfId="10896"/>
    <cellStyle name="Normal 4 3 2 4 5 2 3" xfId="5996"/>
    <cellStyle name="Normal 4 3 2 4 5 2 3 2" xfId="13344"/>
    <cellStyle name="Normal 4 3 2 4 5 2 4" xfId="8448"/>
    <cellStyle name="Normal 4 3 2 4 5 3" xfId="1712"/>
    <cellStyle name="Normal 4 3 2 4 5 3 2" xfId="4160"/>
    <cellStyle name="Normal 4 3 2 4 5 3 2 2" xfId="11508"/>
    <cellStyle name="Normal 4 3 2 4 5 3 3" xfId="6608"/>
    <cellStyle name="Normal 4 3 2 4 5 3 3 2" xfId="13956"/>
    <cellStyle name="Normal 4 3 2 4 5 3 4" xfId="9060"/>
    <cellStyle name="Normal 4 3 2 4 5 4" xfId="2324"/>
    <cellStyle name="Normal 4 3 2 4 5 4 2" xfId="4772"/>
    <cellStyle name="Normal 4 3 2 4 5 4 2 2" xfId="12120"/>
    <cellStyle name="Normal 4 3 2 4 5 4 3" xfId="7220"/>
    <cellStyle name="Normal 4 3 2 4 5 4 3 2" xfId="14568"/>
    <cellStyle name="Normal 4 3 2 4 5 4 4" xfId="9672"/>
    <cellStyle name="Normal 4 3 2 4 5 5" xfId="2936"/>
    <cellStyle name="Normal 4 3 2 4 5 5 2" xfId="10284"/>
    <cellStyle name="Normal 4 3 2 4 5 6" xfId="5384"/>
    <cellStyle name="Normal 4 3 2 4 5 6 2" xfId="12732"/>
    <cellStyle name="Normal 4 3 2 4 5 7" xfId="7836"/>
    <cellStyle name="Normal 4 3 2 4 6" xfId="641"/>
    <cellStyle name="Normal 4 3 2 4 6 2" xfId="1253"/>
    <cellStyle name="Normal 4 3 2 4 6 2 2" xfId="3701"/>
    <cellStyle name="Normal 4 3 2 4 6 2 2 2" xfId="11049"/>
    <cellStyle name="Normal 4 3 2 4 6 2 3" xfId="6149"/>
    <cellStyle name="Normal 4 3 2 4 6 2 3 2" xfId="13497"/>
    <cellStyle name="Normal 4 3 2 4 6 2 4" xfId="8601"/>
    <cellStyle name="Normal 4 3 2 4 6 3" xfId="1865"/>
    <cellStyle name="Normal 4 3 2 4 6 3 2" xfId="4313"/>
    <cellStyle name="Normal 4 3 2 4 6 3 2 2" xfId="11661"/>
    <cellStyle name="Normal 4 3 2 4 6 3 3" xfId="6761"/>
    <cellStyle name="Normal 4 3 2 4 6 3 3 2" xfId="14109"/>
    <cellStyle name="Normal 4 3 2 4 6 3 4" xfId="9213"/>
    <cellStyle name="Normal 4 3 2 4 6 4" xfId="2477"/>
    <cellStyle name="Normal 4 3 2 4 6 4 2" xfId="4925"/>
    <cellStyle name="Normal 4 3 2 4 6 4 2 2" xfId="12273"/>
    <cellStyle name="Normal 4 3 2 4 6 4 3" xfId="7373"/>
    <cellStyle name="Normal 4 3 2 4 6 4 3 2" xfId="14721"/>
    <cellStyle name="Normal 4 3 2 4 6 4 4" xfId="9825"/>
    <cellStyle name="Normal 4 3 2 4 6 5" xfId="3089"/>
    <cellStyle name="Normal 4 3 2 4 6 5 2" xfId="10437"/>
    <cellStyle name="Normal 4 3 2 4 6 6" xfId="5537"/>
    <cellStyle name="Normal 4 3 2 4 6 6 2" xfId="12885"/>
    <cellStyle name="Normal 4 3 2 4 6 7" xfId="7989"/>
    <cellStyle name="Normal 4 3 2 4 7" xfId="794"/>
    <cellStyle name="Normal 4 3 2 4 7 2" xfId="3242"/>
    <cellStyle name="Normal 4 3 2 4 7 2 2" xfId="10590"/>
    <cellStyle name="Normal 4 3 2 4 7 3" xfId="5690"/>
    <cellStyle name="Normal 4 3 2 4 7 3 2" xfId="13038"/>
    <cellStyle name="Normal 4 3 2 4 7 4" xfId="8142"/>
    <cellStyle name="Normal 4 3 2 4 8" xfId="1406"/>
    <cellStyle name="Normal 4 3 2 4 8 2" xfId="3854"/>
    <cellStyle name="Normal 4 3 2 4 8 2 2" xfId="11202"/>
    <cellStyle name="Normal 4 3 2 4 8 3" xfId="6302"/>
    <cellStyle name="Normal 4 3 2 4 8 3 2" xfId="13650"/>
    <cellStyle name="Normal 4 3 2 4 8 4" xfId="8754"/>
    <cellStyle name="Normal 4 3 2 4 9" xfId="2018"/>
    <cellStyle name="Normal 4 3 2 4 9 2" xfId="4466"/>
    <cellStyle name="Normal 4 3 2 4 9 2 2" xfId="11814"/>
    <cellStyle name="Normal 4 3 2 4 9 3" xfId="6914"/>
    <cellStyle name="Normal 4 3 2 4 9 3 2" xfId="14262"/>
    <cellStyle name="Normal 4 3 2 4 9 4" xfId="9366"/>
    <cellStyle name="Normal 4 3 2 5" xfId="194"/>
    <cellStyle name="Normal 4 3 2 5 10" xfId="7542"/>
    <cellStyle name="Normal 4 3 2 5 2" xfId="347"/>
    <cellStyle name="Normal 4 3 2 5 2 2" xfId="959"/>
    <cellStyle name="Normal 4 3 2 5 2 2 2" xfId="3407"/>
    <cellStyle name="Normal 4 3 2 5 2 2 2 2" xfId="10755"/>
    <cellStyle name="Normal 4 3 2 5 2 2 3" xfId="5855"/>
    <cellStyle name="Normal 4 3 2 5 2 2 3 2" xfId="13203"/>
    <cellStyle name="Normal 4 3 2 5 2 2 4" xfId="8307"/>
    <cellStyle name="Normal 4 3 2 5 2 3" xfId="1571"/>
    <cellStyle name="Normal 4 3 2 5 2 3 2" xfId="4019"/>
    <cellStyle name="Normal 4 3 2 5 2 3 2 2" xfId="11367"/>
    <cellStyle name="Normal 4 3 2 5 2 3 3" xfId="6467"/>
    <cellStyle name="Normal 4 3 2 5 2 3 3 2" xfId="13815"/>
    <cellStyle name="Normal 4 3 2 5 2 3 4" xfId="8919"/>
    <cellStyle name="Normal 4 3 2 5 2 4" xfId="2183"/>
    <cellStyle name="Normal 4 3 2 5 2 4 2" xfId="4631"/>
    <cellStyle name="Normal 4 3 2 5 2 4 2 2" xfId="11979"/>
    <cellStyle name="Normal 4 3 2 5 2 4 3" xfId="7079"/>
    <cellStyle name="Normal 4 3 2 5 2 4 3 2" xfId="14427"/>
    <cellStyle name="Normal 4 3 2 5 2 4 4" xfId="9531"/>
    <cellStyle name="Normal 4 3 2 5 2 5" xfId="2795"/>
    <cellStyle name="Normal 4 3 2 5 2 5 2" xfId="10143"/>
    <cellStyle name="Normal 4 3 2 5 2 6" xfId="5243"/>
    <cellStyle name="Normal 4 3 2 5 2 6 2" xfId="12591"/>
    <cellStyle name="Normal 4 3 2 5 2 7" xfId="7695"/>
    <cellStyle name="Normal 4 3 2 5 3" xfId="500"/>
    <cellStyle name="Normal 4 3 2 5 3 2" xfId="1112"/>
    <cellStyle name="Normal 4 3 2 5 3 2 2" xfId="3560"/>
    <cellStyle name="Normal 4 3 2 5 3 2 2 2" xfId="10908"/>
    <cellStyle name="Normal 4 3 2 5 3 2 3" xfId="6008"/>
    <cellStyle name="Normal 4 3 2 5 3 2 3 2" xfId="13356"/>
    <cellStyle name="Normal 4 3 2 5 3 2 4" xfId="8460"/>
    <cellStyle name="Normal 4 3 2 5 3 3" xfId="1724"/>
    <cellStyle name="Normal 4 3 2 5 3 3 2" xfId="4172"/>
    <cellStyle name="Normal 4 3 2 5 3 3 2 2" xfId="11520"/>
    <cellStyle name="Normal 4 3 2 5 3 3 3" xfId="6620"/>
    <cellStyle name="Normal 4 3 2 5 3 3 3 2" xfId="13968"/>
    <cellStyle name="Normal 4 3 2 5 3 3 4" xfId="9072"/>
    <cellStyle name="Normal 4 3 2 5 3 4" xfId="2336"/>
    <cellStyle name="Normal 4 3 2 5 3 4 2" xfId="4784"/>
    <cellStyle name="Normal 4 3 2 5 3 4 2 2" xfId="12132"/>
    <cellStyle name="Normal 4 3 2 5 3 4 3" xfId="7232"/>
    <cellStyle name="Normal 4 3 2 5 3 4 3 2" xfId="14580"/>
    <cellStyle name="Normal 4 3 2 5 3 4 4" xfId="9684"/>
    <cellStyle name="Normal 4 3 2 5 3 5" xfId="2948"/>
    <cellStyle name="Normal 4 3 2 5 3 5 2" xfId="10296"/>
    <cellStyle name="Normal 4 3 2 5 3 6" xfId="5396"/>
    <cellStyle name="Normal 4 3 2 5 3 6 2" xfId="12744"/>
    <cellStyle name="Normal 4 3 2 5 3 7" xfId="7848"/>
    <cellStyle name="Normal 4 3 2 5 4" xfId="653"/>
    <cellStyle name="Normal 4 3 2 5 4 2" xfId="1265"/>
    <cellStyle name="Normal 4 3 2 5 4 2 2" xfId="3713"/>
    <cellStyle name="Normal 4 3 2 5 4 2 2 2" xfId="11061"/>
    <cellStyle name="Normal 4 3 2 5 4 2 3" xfId="6161"/>
    <cellStyle name="Normal 4 3 2 5 4 2 3 2" xfId="13509"/>
    <cellStyle name="Normal 4 3 2 5 4 2 4" xfId="8613"/>
    <cellStyle name="Normal 4 3 2 5 4 3" xfId="1877"/>
    <cellStyle name="Normal 4 3 2 5 4 3 2" xfId="4325"/>
    <cellStyle name="Normal 4 3 2 5 4 3 2 2" xfId="11673"/>
    <cellStyle name="Normal 4 3 2 5 4 3 3" xfId="6773"/>
    <cellStyle name="Normal 4 3 2 5 4 3 3 2" xfId="14121"/>
    <cellStyle name="Normal 4 3 2 5 4 3 4" xfId="9225"/>
    <cellStyle name="Normal 4 3 2 5 4 4" xfId="2489"/>
    <cellStyle name="Normal 4 3 2 5 4 4 2" xfId="4937"/>
    <cellStyle name="Normal 4 3 2 5 4 4 2 2" xfId="12285"/>
    <cellStyle name="Normal 4 3 2 5 4 4 3" xfId="7385"/>
    <cellStyle name="Normal 4 3 2 5 4 4 3 2" xfId="14733"/>
    <cellStyle name="Normal 4 3 2 5 4 4 4" xfId="9837"/>
    <cellStyle name="Normal 4 3 2 5 4 5" xfId="3101"/>
    <cellStyle name="Normal 4 3 2 5 4 5 2" xfId="10449"/>
    <cellStyle name="Normal 4 3 2 5 4 6" xfId="5549"/>
    <cellStyle name="Normal 4 3 2 5 4 6 2" xfId="12897"/>
    <cellStyle name="Normal 4 3 2 5 4 7" xfId="8001"/>
    <cellStyle name="Normal 4 3 2 5 5" xfId="806"/>
    <cellStyle name="Normal 4 3 2 5 5 2" xfId="3254"/>
    <cellStyle name="Normal 4 3 2 5 5 2 2" xfId="10602"/>
    <cellStyle name="Normal 4 3 2 5 5 3" xfId="5702"/>
    <cellStyle name="Normal 4 3 2 5 5 3 2" xfId="13050"/>
    <cellStyle name="Normal 4 3 2 5 5 4" xfId="8154"/>
    <cellStyle name="Normal 4 3 2 5 6" xfId="1418"/>
    <cellStyle name="Normal 4 3 2 5 6 2" xfId="3866"/>
    <cellStyle name="Normal 4 3 2 5 6 2 2" xfId="11214"/>
    <cellStyle name="Normal 4 3 2 5 6 3" xfId="6314"/>
    <cellStyle name="Normal 4 3 2 5 6 3 2" xfId="13662"/>
    <cellStyle name="Normal 4 3 2 5 6 4" xfId="8766"/>
    <cellStyle name="Normal 4 3 2 5 7" xfId="2030"/>
    <cellStyle name="Normal 4 3 2 5 7 2" xfId="4478"/>
    <cellStyle name="Normal 4 3 2 5 7 2 2" xfId="11826"/>
    <cellStyle name="Normal 4 3 2 5 7 3" xfId="6926"/>
    <cellStyle name="Normal 4 3 2 5 7 3 2" xfId="14274"/>
    <cellStyle name="Normal 4 3 2 5 7 4" xfId="9378"/>
    <cellStyle name="Normal 4 3 2 5 8" xfId="2642"/>
    <cellStyle name="Normal 4 3 2 5 8 2" xfId="9990"/>
    <cellStyle name="Normal 4 3 2 5 9" xfId="5090"/>
    <cellStyle name="Normal 4 3 2 5 9 2" xfId="12438"/>
    <cellStyle name="Normal 4 3 2 6" xfId="245"/>
    <cellStyle name="Normal 4 3 2 6 10" xfId="7593"/>
    <cellStyle name="Normal 4 3 2 6 2" xfId="398"/>
    <cellStyle name="Normal 4 3 2 6 2 2" xfId="1010"/>
    <cellStyle name="Normal 4 3 2 6 2 2 2" xfId="3458"/>
    <cellStyle name="Normal 4 3 2 6 2 2 2 2" xfId="10806"/>
    <cellStyle name="Normal 4 3 2 6 2 2 3" xfId="5906"/>
    <cellStyle name="Normal 4 3 2 6 2 2 3 2" xfId="13254"/>
    <cellStyle name="Normal 4 3 2 6 2 2 4" xfId="8358"/>
    <cellStyle name="Normal 4 3 2 6 2 3" xfId="1622"/>
    <cellStyle name="Normal 4 3 2 6 2 3 2" xfId="4070"/>
    <cellStyle name="Normal 4 3 2 6 2 3 2 2" xfId="11418"/>
    <cellStyle name="Normal 4 3 2 6 2 3 3" xfId="6518"/>
    <cellStyle name="Normal 4 3 2 6 2 3 3 2" xfId="13866"/>
    <cellStyle name="Normal 4 3 2 6 2 3 4" xfId="8970"/>
    <cellStyle name="Normal 4 3 2 6 2 4" xfId="2234"/>
    <cellStyle name="Normal 4 3 2 6 2 4 2" xfId="4682"/>
    <cellStyle name="Normal 4 3 2 6 2 4 2 2" xfId="12030"/>
    <cellStyle name="Normal 4 3 2 6 2 4 3" xfId="7130"/>
    <cellStyle name="Normal 4 3 2 6 2 4 3 2" xfId="14478"/>
    <cellStyle name="Normal 4 3 2 6 2 4 4" xfId="9582"/>
    <cellStyle name="Normal 4 3 2 6 2 5" xfId="2846"/>
    <cellStyle name="Normal 4 3 2 6 2 5 2" xfId="10194"/>
    <cellStyle name="Normal 4 3 2 6 2 6" xfId="5294"/>
    <cellStyle name="Normal 4 3 2 6 2 6 2" xfId="12642"/>
    <cellStyle name="Normal 4 3 2 6 2 7" xfId="7746"/>
    <cellStyle name="Normal 4 3 2 6 3" xfId="551"/>
    <cellStyle name="Normal 4 3 2 6 3 2" xfId="1163"/>
    <cellStyle name="Normal 4 3 2 6 3 2 2" xfId="3611"/>
    <cellStyle name="Normal 4 3 2 6 3 2 2 2" xfId="10959"/>
    <cellStyle name="Normal 4 3 2 6 3 2 3" xfId="6059"/>
    <cellStyle name="Normal 4 3 2 6 3 2 3 2" xfId="13407"/>
    <cellStyle name="Normal 4 3 2 6 3 2 4" xfId="8511"/>
    <cellStyle name="Normal 4 3 2 6 3 3" xfId="1775"/>
    <cellStyle name="Normal 4 3 2 6 3 3 2" xfId="4223"/>
    <cellStyle name="Normal 4 3 2 6 3 3 2 2" xfId="11571"/>
    <cellStyle name="Normal 4 3 2 6 3 3 3" xfId="6671"/>
    <cellStyle name="Normal 4 3 2 6 3 3 3 2" xfId="14019"/>
    <cellStyle name="Normal 4 3 2 6 3 3 4" xfId="9123"/>
    <cellStyle name="Normal 4 3 2 6 3 4" xfId="2387"/>
    <cellStyle name="Normal 4 3 2 6 3 4 2" xfId="4835"/>
    <cellStyle name="Normal 4 3 2 6 3 4 2 2" xfId="12183"/>
    <cellStyle name="Normal 4 3 2 6 3 4 3" xfId="7283"/>
    <cellStyle name="Normal 4 3 2 6 3 4 3 2" xfId="14631"/>
    <cellStyle name="Normal 4 3 2 6 3 4 4" xfId="9735"/>
    <cellStyle name="Normal 4 3 2 6 3 5" xfId="2999"/>
    <cellStyle name="Normal 4 3 2 6 3 5 2" xfId="10347"/>
    <cellStyle name="Normal 4 3 2 6 3 6" xfId="5447"/>
    <cellStyle name="Normal 4 3 2 6 3 6 2" xfId="12795"/>
    <cellStyle name="Normal 4 3 2 6 3 7" xfId="7899"/>
    <cellStyle name="Normal 4 3 2 6 4" xfId="704"/>
    <cellStyle name="Normal 4 3 2 6 4 2" xfId="1316"/>
    <cellStyle name="Normal 4 3 2 6 4 2 2" xfId="3764"/>
    <cellStyle name="Normal 4 3 2 6 4 2 2 2" xfId="11112"/>
    <cellStyle name="Normal 4 3 2 6 4 2 3" xfId="6212"/>
    <cellStyle name="Normal 4 3 2 6 4 2 3 2" xfId="13560"/>
    <cellStyle name="Normal 4 3 2 6 4 2 4" xfId="8664"/>
    <cellStyle name="Normal 4 3 2 6 4 3" xfId="1928"/>
    <cellStyle name="Normal 4 3 2 6 4 3 2" xfId="4376"/>
    <cellStyle name="Normal 4 3 2 6 4 3 2 2" xfId="11724"/>
    <cellStyle name="Normal 4 3 2 6 4 3 3" xfId="6824"/>
    <cellStyle name="Normal 4 3 2 6 4 3 3 2" xfId="14172"/>
    <cellStyle name="Normal 4 3 2 6 4 3 4" xfId="9276"/>
    <cellStyle name="Normal 4 3 2 6 4 4" xfId="2540"/>
    <cellStyle name="Normal 4 3 2 6 4 4 2" xfId="4988"/>
    <cellStyle name="Normal 4 3 2 6 4 4 2 2" xfId="12336"/>
    <cellStyle name="Normal 4 3 2 6 4 4 3" xfId="7436"/>
    <cellStyle name="Normal 4 3 2 6 4 4 3 2" xfId="14784"/>
    <cellStyle name="Normal 4 3 2 6 4 4 4" xfId="9888"/>
    <cellStyle name="Normal 4 3 2 6 4 5" xfId="3152"/>
    <cellStyle name="Normal 4 3 2 6 4 5 2" xfId="10500"/>
    <cellStyle name="Normal 4 3 2 6 4 6" xfId="5600"/>
    <cellStyle name="Normal 4 3 2 6 4 6 2" xfId="12948"/>
    <cellStyle name="Normal 4 3 2 6 4 7" xfId="8052"/>
    <cellStyle name="Normal 4 3 2 6 5" xfId="857"/>
    <cellStyle name="Normal 4 3 2 6 5 2" xfId="3305"/>
    <cellStyle name="Normal 4 3 2 6 5 2 2" xfId="10653"/>
    <cellStyle name="Normal 4 3 2 6 5 3" xfId="5753"/>
    <cellStyle name="Normal 4 3 2 6 5 3 2" xfId="13101"/>
    <cellStyle name="Normal 4 3 2 6 5 4" xfId="8205"/>
    <cellStyle name="Normal 4 3 2 6 6" xfId="1469"/>
    <cellStyle name="Normal 4 3 2 6 6 2" xfId="3917"/>
    <cellStyle name="Normal 4 3 2 6 6 2 2" xfId="11265"/>
    <cellStyle name="Normal 4 3 2 6 6 3" xfId="6365"/>
    <cellStyle name="Normal 4 3 2 6 6 3 2" xfId="13713"/>
    <cellStyle name="Normal 4 3 2 6 6 4" xfId="8817"/>
    <cellStyle name="Normal 4 3 2 6 7" xfId="2081"/>
    <cellStyle name="Normal 4 3 2 6 7 2" xfId="4529"/>
    <cellStyle name="Normal 4 3 2 6 7 2 2" xfId="11877"/>
    <cellStyle name="Normal 4 3 2 6 7 3" xfId="6977"/>
    <cellStyle name="Normal 4 3 2 6 7 3 2" xfId="14325"/>
    <cellStyle name="Normal 4 3 2 6 7 4" xfId="9429"/>
    <cellStyle name="Normal 4 3 2 6 8" xfId="2693"/>
    <cellStyle name="Normal 4 3 2 6 8 2" xfId="10041"/>
    <cellStyle name="Normal 4 3 2 6 9" xfId="5141"/>
    <cellStyle name="Normal 4 3 2 6 9 2" xfId="12489"/>
    <cellStyle name="Normal 4 3 2 7" xfId="296"/>
    <cellStyle name="Normal 4 3 2 7 2" xfId="908"/>
    <cellStyle name="Normal 4 3 2 7 2 2" xfId="3356"/>
    <cellStyle name="Normal 4 3 2 7 2 2 2" xfId="10704"/>
    <cellStyle name="Normal 4 3 2 7 2 3" xfId="5804"/>
    <cellStyle name="Normal 4 3 2 7 2 3 2" xfId="13152"/>
    <cellStyle name="Normal 4 3 2 7 2 4" xfId="8256"/>
    <cellStyle name="Normal 4 3 2 7 3" xfId="1520"/>
    <cellStyle name="Normal 4 3 2 7 3 2" xfId="3968"/>
    <cellStyle name="Normal 4 3 2 7 3 2 2" xfId="11316"/>
    <cellStyle name="Normal 4 3 2 7 3 3" xfId="6416"/>
    <cellStyle name="Normal 4 3 2 7 3 3 2" xfId="13764"/>
    <cellStyle name="Normal 4 3 2 7 3 4" xfId="8868"/>
    <cellStyle name="Normal 4 3 2 7 4" xfId="2132"/>
    <cellStyle name="Normal 4 3 2 7 4 2" xfId="4580"/>
    <cellStyle name="Normal 4 3 2 7 4 2 2" xfId="11928"/>
    <cellStyle name="Normal 4 3 2 7 4 3" xfId="7028"/>
    <cellStyle name="Normal 4 3 2 7 4 3 2" xfId="14376"/>
    <cellStyle name="Normal 4 3 2 7 4 4" xfId="9480"/>
    <cellStyle name="Normal 4 3 2 7 5" xfId="2744"/>
    <cellStyle name="Normal 4 3 2 7 5 2" xfId="10092"/>
    <cellStyle name="Normal 4 3 2 7 6" xfId="5192"/>
    <cellStyle name="Normal 4 3 2 7 6 2" xfId="12540"/>
    <cellStyle name="Normal 4 3 2 7 7" xfId="7644"/>
    <cellStyle name="Normal 4 3 2 8" xfId="449"/>
    <cellStyle name="Normal 4 3 2 8 2" xfId="1061"/>
    <cellStyle name="Normal 4 3 2 8 2 2" xfId="3509"/>
    <cellStyle name="Normal 4 3 2 8 2 2 2" xfId="10857"/>
    <cellStyle name="Normal 4 3 2 8 2 3" xfId="5957"/>
    <cellStyle name="Normal 4 3 2 8 2 3 2" xfId="13305"/>
    <cellStyle name="Normal 4 3 2 8 2 4" xfId="8409"/>
    <cellStyle name="Normal 4 3 2 8 3" xfId="1673"/>
    <cellStyle name="Normal 4 3 2 8 3 2" xfId="4121"/>
    <cellStyle name="Normal 4 3 2 8 3 2 2" xfId="11469"/>
    <cellStyle name="Normal 4 3 2 8 3 3" xfId="6569"/>
    <cellStyle name="Normal 4 3 2 8 3 3 2" xfId="13917"/>
    <cellStyle name="Normal 4 3 2 8 3 4" xfId="9021"/>
    <cellStyle name="Normal 4 3 2 8 4" xfId="2285"/>
    <cellStyle name="Normal 4 3 2 8 4 2" xfId="4733"/>
    <cellStyle name="Normal 4 3 2 8 4 2 2" xfId="12081"/>
    <cellStyle name="Normal 4 3 2 8 4 3" xfId="7181"/>
    <cellStyle name="Normal 4 3 2 8 4 3 2" xfId="14529"/>
    <cellStyle name="Normal 4 3 2 8 4 4" xfId="9633"/>
    <cellStyle name="Normal 4 3 2 8 5" xfId="2897"/>
    <cellStyle name="Normal 4 3 2 8 5 2" xfId="10245"/>
    <cellStyle name="Normal 4 3 2 8 6" xfId="5345"/>
    <cellStyle name="Normal 4 3 2 8 6 2" xfId="12693"/>
    <cellStyle name="Normal 4 3 2 8 7" xfId="7797"/>
    <cellStyle name="Normal 4 3 2 9" xfId="602"/>
    <cellStyle name="Normal 4 3 2 9 2" xfId="1214"/>
    <cellStyle name="Normal 4 3 2 9 2 2" xfId="3662"/>
    <cellStyle name="Normal 4 3 2 9 2 2 2" xfId="11010"/>
    <cellStyle name="Normal 4 3 2 9 2 3" xfId="6110"/>
    <cellStyle name="Normal 4 3 2 9 2 3 2" xfId="13458"/>
    <cellStyle name="Normal 4 3 2 9 2 4" xfId="8562"/>
    <cellStyle name="Normal 4 3 2 9 3" xfId="1826"/>
    <cellStyle name="Normal 4 3 2 9 3 2" xfId="4274"/>
    <cellStyle name="Normal 4 3 2 9 3 2 2" xfId="11622"/>
    <cellStyle name="Normal 4 3 2 9 3 3" xfId="6722"/>
    <cellStyle name="Normal 4 3 2 9 3 3 2" xfId="14070"/>
    <cellStyle name="Normal 4 3 2 9 3 4" xfId="9174"/>
    <cellStyle name="Normal 4 3 2 9 4" xfId="2438"/>
    <cellStyle name="Normal 4 3 2 9 4 2" xfId="4886"/>
    <cellStyle name="Normal 4 3 2 9 4 2 2" xfId="12234"/>
    <cellStyle name="Normal 4 3 2 9 4 3" xfId="7334"/>
    <cellStyle name="Normal 4 3 2 9 4 3 2" xfId="14682"/>
    <cellStyle name="Normal 4 3 2 9 4 4" xfId="9786"/>
    <cellStyle name="Normal 4 3 2 9 5" xfId="3050"/>
    <cellStyle name="Normal 4 3 2 9 5 2" xfId="10398"/>
    <cellStyle name="Normal 4 3 2 9 6" xfId="5498"/>
    <cellStyle name="Normal 4 3 2 9 6 2" xfId="12846"/>
    <cellStyle name="Normal 4 3 2 9 7" xfId="7950"/>
    <cellStyle name="Normal 4 3 3" xfId="147"/>
    <cellStyle name="Normal 4 3 3 10" xfId="759"/>
    <cellStyle name="Normal 4 3 3 10 2" xfId="3207"/>
    <cellStyle name="Normal 4 3 3 10 2 2" xfId="10555"/>
    <cellStyle name="Normal 4 3 3 10 3" xfId="5655"/>
    <cellStyle name="Normal 4 3 3 10 3 2" xfId="13003"/>
    <cellStyle name="Normal 4 3 3 10 4" xfId="8107"/>
    <cellStyle name="Normal 4 3 3 11" xfId="1371"/>
    <cellStyle name="Normal 4 3 3 11 2" xfId="3819"/>
    <cellStyle name="Normal 4 3 3 11 2 2" xfId="11167"/>
    <cellStyle name="Normal 4 3 3 11 3" xfId="6267"/>
    <cellStyle name="Normal 4 3 3 11 3 2" xfId="13615"/>
    <cellStyle name="Normal 4 3 3 11 4" xfId="8719"/>
    <cellStyle name="Normal 4 3 3 12" xfId="1983"/>
    <cellStyle name="Normal 4 3 3 12 2" xfId="4431"/>
    <cellStyle name="Normal 4 3 3 12 2 2" xfId="11779"/>
    <cellStyle name="Normal 4 3 3 12 3" xfId="6879"/>
    <cellStyle name="Normal 4 3 3 12 3 2" xfId="14227"/>
    <cellStyle name="Normal 4 3 3 12 4" xfId="9331"/>
    <cellStyle name="Normal 4 3 3 13" xfId="2595"/>
    <cellStyle name="Normal 4 3 3 13 2" xfId="9943"/>
    <cellStyle name="Normal 4 3 3 14" xfId="5043"/>
    <cellStyle name="Normal 4 3 3 14 2" xfId="12391"/>
    <cellStyle name="Normal 4 3 3 15" xfId="7495"/>
    <cellStyle name="Normal 4 3 3 2" xfId="159"/>
    <cellStyle name="Normal 4 3 3 2 10" xfId="2607"/>
    <cellStyle name="Normal 4 3 3 2 10 2" xfId="9955"/>
    <cellStyle name="Normal 4 3 3 2 11" xfId="5055"/>
    <cellStyle name="Normal 4 3 3 2 11 2" xfId="12403"/>
    <cellStyle name="Normal 4 3 3 2 12" xfId="7507"/>
    <cellStyle name="Normal 4 3 3 2 2" xfId="210"/>
    <cellStyle name="Normal 4 3 3 2 2 10" xfId="7558"/>
    <cellStyle name="Normal 4 3 3 2 2 2" xfId="363"/>
    <cellStyle name="Normal 4 3 3 2 2 2 2" xfId="975"/>
    <cellStyle name="Normal 4 3 3 2 2 2 2 2" xfId="3423"/>
    <cellStyle name="Normal 4 3 3 2 2 2 2 2 2" xfId="10771"/>
    <cellStyle name="Normal 4 3 3 2 2 2 2 3" xfId="5871"/>
    <cellStyle name="Normal 4 3 3 2 2 2 2 3 2" xfId="13219"/>
    <cellStyle name="Normal 4 3 3 2 2 2 2 4" xfId="8323"/>
    <cellStyle name="Normal 4 3 3 2 2 2 3" xfId="1587"/>
    <cellStyle name="Normal 4 3 3 2 2 2 3 2" xfId="4035"/>
    <cellStyle name="Normal 4 3 3 2 2 2 3 2 2" xfId="11383"/>
    <cellStyle name="Normal 4 3 3 2 2 2 3 3" xfId="6483"/>
    <cellStyle name="Normal 4 3 3 2 2 2 3 3 2" xfId="13831"/>
    <cellStyle name="Normal 4 3 3 2 2 2 3 4" xfId="8935"/>
    <cellStyle name="Normal 4 3 3 2 2 2 4" xfId="2199"/>
    <cellStyle name="Normal 4 3 3 2 2 2 4 2" xfId="4647"/>
    <cellStyle name="Normal 4 3 3 2 2 2 4 2 2" xfId="11995"/>
    <cellStyle name="Normal 4 3 3 2 2 2 4 3" xfId="7095"/>
    <cellStyle name="Normal 4 3 3 2 2 2 4 3 2" xfId="14443"/>
    <cellStyle name="Normal 4 3 3 2 2 2 4 4" xfId="9547"/>
    <cellStyle name="Normal 4 3 3 2 2 2 5" xfId="2811"/>
    <cellStyle name="Normal 4 3 3 2 2 2 5 2" xfId="10159"/>
    <cellStyle name="Normal 4 3 3 2 2 2 6" xfId="5259"/>
    <cellStyle name="Normal 4 3 3 2 2 2 6 2" xfId="12607"/>
    <cellStyle name="Normal 4 3 3 2 2 2 7" xfId="7711"/>
    <cellStyle name="Normal 4 3 3 2 2 3" xfId="516"/>
    <cellStyle name="Normal 4 3 3 2 2 3 2" xfId="1128"/>
    <cellStyle name="Normal 4 3 3 2 2 3 2 2" xfId="3576"/>
    <cellStyle name="Normal 4 3 3 2 2 3 2 2 2" xfId="10924"/>
    <cellStyle name="Normal 4 3 3 2 2 3 2 3" xfId="6024"/>
    <cellStyle name="Normal 4 3 3 2 2 3 2 3 2" xfId="13372"/>
    <cellStyle name="Normal 4 3 3 2 2 3 2 4" xfId="8476"/>
    <cellStyle name="Normal 4 3 3 2 2 3 3" xfId="1740"/>
    <cellStyle name="Normal 4 3 3 2 2 3 3 2" xfId="4188"/>
    <cellStyle name="Normal 4 3 3 2 2 3 3 2 2" xfId="11536"/>
    <cellStyle name="Normal 4 3 3 2 2 3 3 3" xfId="6636"/>
    <cellStyle name="Normal 4 3 3 2 2 3 3 3 2" xfId="13984"/>
    <cellStyle name="Normal 4 3 3 2 2 3 3 4" xfId="9088"/>
    <cellStyle name="Normal 4 3 3 2 2 3 4" xfId="2352"/>
    <cellStyle name="Normal 4 3 3 2 2 3 4 2" xfId="4800"/>
    <cellStyle name="Normal 4 3 3 2 2 3 4 2 2" xfId="12148"/>
    <cellStyle name="Normal 4 3 3 2 2 3 4 3" xfId="7248"/>
    <cellStyle name="Normal 4 3 3 2 2 3 4 3 2" xfId="14596"/>
    <cellStyle name="Normal 4 3 3 2 2 3 4 4" xfId="9700"/>
    <cellStyle name="Normal 4 3 3 2 2 3 5" xfId="2964"/>
    <cellStyle name="Normal 4 3 3 2 2 3 5 2" xfId="10312"/>
    <cellStyle name="Normal 4 3 3 2 2 3 6" xfId="5412"/>
    <cellStyle name="Normal 4 3 3 2 2 3 6 2" xfId="12760"/>
    <cellStyle name="Normal 4 3 3 2 2 3 7" xfId="7864"/>
    <cellStyle name="Normal 4 3 3 2 2 4" xfId="669"/>
    <cellStyle name="Normal 4 3 3 2 2 4 2" xfId="1281"/>
    <cellStyle name="Normal 4 3 3 2 2 4 2 2" xfId="3729"/>
    <cellStyle name="Normal 4 3 3 2 2 4 2 2 2" xfId="11077"/>
    <cellStyle name="Normal 4 3 3 2 2 4 2 3" xfId="6177"/>
    <cellStyle name="Normal 4 3 3 2 2 4 2 3 2" xfId="13525"/>
    <cellStyle name="Normal 4 3 3 2 2 4 2 4" xfId="8629"/>
    <cellStyle name="Normal 4 3 3 2 2 4 3" xfId="1893"/>
    <cellStyle name="Normal 4 3 3 2 2 4 3 2" xfId="4341"/>
    <cellStyle name="Normal 4 3 3 2 2 4 3 2 2" xfId="11689"/>
    <cellStyle name="Normal 4 3 3 2 2 4 3 3" xfId="6789"/>
    <cellStyle name="Normal 4 3 3 2 2 4 3 3 2" xfId="14137"/>
    <cellStyle name="Normal 4 3 3 2 2 4 3 4" xfId="9241"/>
    <cellStyle name="Normal 4 3 3 2 2 4 4" xfId="2505"/>
    <cellStyle name="Normal 4 3 3 2 2 4 4 2" xfId="4953"/>
    <cellStyle name="Normal 4 3 3 2 2 4 4 2 2" xfId="12301"/>
    <cellStyle name="Normal 4 3 3 2 2 4 4 3" xfId="7401"/>
    <cellStyle name="Normal 4 3 3 2 2 4 4 3 2" xfId="14749"/>
    <cellStyle name="Normal 4 3 3 2 2 4 4 4" xfId="9853"/>
    <cellStyle name="Normal 4 3 3 2 2 4 5" xfId="3117"/>
    <cellStyle name="Normal 4 3 3 2 2 4 5 2" xfId="10465"/>
    <cellStyle name="Normal 4 3 3 2 2 4 6" xfId="5565"/>
    <cellStyle name="Normal 4 3 3 2 2 4 6 2" xfId="12913"/>
    <cellStyle name="Normal 4 3 3 2 2 4 7" xfId="8017"/>
    <cellStyle name="Normal 4 3 3 2 2 5" xfId="822"/>
    <cellStyle name="Normal 4 3 3 2 2 5 2" xfId="3270"/>
    <cellStyle name="Normal 4 3 3 2 2 5 2 2" xfId="10618"/>
    <cellStyle name="Normal 4 3 3 2 2 5 3" xfId="5718"/>
    <cellStyle name="Normal 4 3 3 2 2 5 3 2" xfId="13066"/>
    <cellStyle name="Normal 4 3 3 2 2 5 4" xfId="8170"/>
    <cellStyle name="Normal 4 3 3 2 2 6" xfId="1434"/>
    <cellStyle name="Normal 4 3 3 2 2 6 2" xfId="3882"/>
    <cellStyle name="Normal 4 3 3 2 2 6 2 2" xfId="11230"/>
    <cellStyle name="Normal 4 3 3 2 2 6 3" xfId="6330"/>
    <cellStyle name="Normal 4 3 3 2 2 6 3 2" xfId="13678"/>
    <cellStyle name="Normal 4 3 3 2 2 6 4" xfId="8782"/>
    <cellStyle name="Normal 4 3 3 2 2 7" xfId="2046"/>
    <cellStyle name="Normal 4 3 3 2 2 7 2" xfId="4494"/>
    <cellStyle name="Normal 4 3 3 2 2 7 2 2" xfId="11842"/>
    <cellStyle name="Normal 4 3 3 2 2 7 3" xfId="6942"/>
    <cellStyle name="Normal 4 3 3 2 2 7 3 2" xfId="14290"/>
    <cellStyle name="Normal 4 3 3 2 2 7 4" xfId="9394"/>
    <cellStyle name="Normal 4 3 3 2 2 8" xfId="2658"/>
    <cellStyle name="Normal 4 3 3 2 2 8 2" xfId="10006"/>
    <cellStyle name="Normal 4 3 3 2 2 9" xfId="5106"/>
    <cellStyle name="Normal 4 3 3 2 2 9 2" xfId="12454"/>
    <cellStyle name="Normal 4 3 3 2 3" xfId="261"/>
    <cellStyle name="Normal 4 3 3 2 3 10" xfId="7609"/>
    <cellStyle name="Normal 4 3 3 2 3 2" xfId="414"/>
    <cellStyle name="Normal 4 3 3 2 3 2 2" xfId="1026"/>
    <cellStyle name="Normal 4 3 3 2 3 2 2 2" xfId="3474"/>
    <cellStyle name="Normal 4 3 3 2 3 2 2 2 2" xfId="10822"/>
    <cellStyle name="Normal 4 3 3 2 3 2 2 3" xfId="5922"/>
    <cellStyle name="Normal 4 3 3 2 3 2 2 3 2" xfId="13270"/>
    <cellStyle name="Normal 4 3 3 2 3 2 2 4" xfId="8374"/>
    <cellStyle name="Normal 4 3 3 2 3 2 3" xfId="1638"/>
    <cellStyle name="Normal 4 3 3 2 3 2 3 2" xfId="4086"/>
    <cellStyle name="Normal 4 3 3 2 3 2 3 2 2" xfId="11434"/>
    <cellStyle name="Normal 4 3 3 2 3 2 3 3" xfId="6534"/>
    <cellStyle name="Normal 4 3 3 2 3 2 3 3 2" xfId="13882"/>
    <cellStyle name="Normal 4 3 3 2 3 2 3 4" xfId="8986"/>
    <cellStyle name="Normal 4 3 3 2 3 2 4" xfId="2250"/>
    <cellStyle name="Normal 4 3 3 2 3 2 4 2" xfId="4698"/>
    <cellStyle name="Normal 4 3 3 2 3 2 4 2 2" xfId="12046"/>
    <cellStyle name="Normal 4 3 3 2 3 2 4 3" xfId="7146"/>
    <cellStyle name="Normal 4 3 3 2 3 2 4 3 2" xfId="14494"/>
    <cellStyle name="Normal 4 3 3 2 3 2 4 4" xfId="9598"/>
    <cellStyle name="Normal 4 3 3 2 3 2 5" xfId="2862"/>
    <cellStyle name="Normal 4 3 3 2 3 2 5 2" xfId="10210"/>
    <cellStyle name="Normal 4 3 3 2 3 2 6" xfId="5310"/>
    <cellStyle name="Normal 4 3 3 2 3 2 6 2" xfId="12658"/>
    <cellStyle name="Normal 4 3 3 2 3 2 7" xfId="7762"/>
    <cellStyle name="Normal 4 3 3 2 3 3" xfId="567"/>
    <cellStyle name="Normal 4 3 3 2 3 3 2" xfId="1179"/>
    <cellStyle name="Normal 4 3 3 2 3 3 2 2" xfId="3627"/>
    <cellStyle name="Normal 4 3 3 2 3 3 2 2 2" xfId="10975"/>
    <cellStyle name="Normal 4 3 3 2 3 3 2 3" xfId="6075"/>
    <cellStyle name="Normal 4 3 3 2 3 3 2 3 2" xfId="13423"/>
    <cellStyle name="Normal 4 3 3 2 3 3 2 4" xfId="8527"/>
    <cellStyle name="Normal 4 3 3 2 3 3 3" xfId="1791"/>
    <cellStyle name="Normal 4 3 3 2 3 3 3 2" xfId="4239"/>
    <cellStyle name="Normal 4 3 3 2 3 3 3 2 2" xfId="11587"/>
    <cellStyle name="Normal 4 3 3 2 3 3 3 3" xfId="6687"/>
    <cellStyle name="Normal 4 3 3 2 3 3 3 3 2" xfId="14035"/>
    <cellStyle name="Normal 4 3 3 2 3 3 3 4" xfId="9139"/>
    <cellStyle name="Normal 4 3 3 2 3 3 4" xfId="2403"/>
    <cellStyle name="Normal 4 3 3 2 3 3 4 2" xfId="4851"/>
    <cellStyle name="Normal 4 3 3 2 3 3 4 2 2" xfId="12199"/>
    <cellStyle name="Normal 4 3 3 2 3 3 4 3" xfId="7299"/>
    <cellStyle name="Normal 4 3 3 2 3 3 4 3 2" xfId="14647"/>
    <cellStyle name="Normal 4 3 3 2 3 3 4 4" xfId="9751"/>
    <cellStyle name="Normal 4 3 3 2 3 3 5" xfId="3015"/>
    <cellStyle name="Normal 4 3 3 2 3 3 5 2" xfId="10363"/>
    <cellStyle name="Normal 4 3 3 2 3 3 6" xfId="5463"/>
    <cellStyle name="Normal 4 3 3 2 3 3 6 2" xfId="12811"/>
    <cellStyle name="Normal 4 3 3 2 3 3 7" xfId="7915"/>
    <cellStyle name="Normal 4 3 3 2 3 4" xfId="720"/>
    <cellStyle name="Normal 4 3 3 2 3 4 2" xfId="1332"/>
    <cellStyle name="Normal 4 3 3 2 3 4 2 2" xfId="3780"/>
    <cellStyle name="Normal 4 3 3 2 3 4 2 2 2" xfId="11128"/>
    <cellStyle name="Normal 4 3 3 2 3 4 2 3" xfId="6228"/>
    <cellStyle name="Normal 4 3 3 2 3 4 2 3 2" xfId="13576"/>
    <cellStyle name="Normal 4 3 3 2 3 4 2 4" xfId="8680"/>
    <cellStyle name="Normal 4 3 3 2 3 4 3" xfId="1944"/>
    <cellStyle name="Normal 4 3 3 2 3 4 3 2" xfId="4392"/>
    <cellStyle name="Normal 4 3 3 2 3 4 3 2 2" xfId="11740"/>
    <cellStyle name="Normal 4 3 3 2 3 4 3 3" xfId="6840"/>
    <cellStyle name="Normal 4 3 3 2 3 4 3 3 2" xfId="14188"/>
    <cellStyle name="Normal 4 3 3 2 3 4 3 4" xfId="9292"/>
    <cellStyle name="Normal 4 3 3 2 3 4 4" xfId="2556"/>
    <cellStyle name="Normal 4 3 3 2 3 4 4 2" xfId="5004"/>
    <cellStyle name="Normal 4 3 3 2 3 4 4 2 2" xfId="12352"/>
    <cellStyle name="Normal 4 3 3 2 3 4 4 3" xfId="7452"/>
    <cellStyle name="Normal 4 3 3 2 3 4 4 3 2" xfId="14800"/>
    <cellStyle name="Normal 4 3 3 2 3 4 4 4" xfId="9904"/>
    <cellStyle name="Normal 4 3 3 2 3 4 5" xfId="3168"/>
    <cellStyle name="Normal 4 3 3 2 3 4 5 2" xfId="10516"/>
    <cellStyle name="Normal 4 3 3 2 3 4 6" xfId="5616"/>
    <cellStyle name="Normal 4 3 3 2 3 4 6 2" xfId="12964"/>
    <cellStyle name="Normal 4 3 3 2 3 4 7" xfId="8068"/>
    <cellStyle name="Normal 4 3 3 2 3 5" xfId="873"/>
    <cellStyle name="Normal 4 3 3 2 3 5 2" xfId="3321"/>
    <cellStyle name="Normal 4 3 3 2 3 5 2 2" xfId="10669"/>
    <cellStyle name="Normal 4 3 3 2 3 5 3" xfId="5769"/>
    <cellStyle name="Normal 4 3 3 2 3 5 3 2" xfId="13117"/>
    <cellStyle name="Normal 4 3 3 2 3 5 4" xfId="8221"/>
    <cellStyle name="Normal 4 3 3 2 3 6" xfId="1485"/>
    <cellStyle name="Normal 4 3 3 2 3 6 2" xfId="3933"/>
    <cellStyle name="Normal 4 3 3 2 3 6 2 2" xfId="11281"/>
    <cellStyle name="Normal 4 3 3 2 3 6 3" xfId="6381"/>
    <cellStyle name="Normal 4 3 3 2 3 6 3 2" xfId="13729"/>
    <cellStyle name="Normal 4 3 3 2 3 6 4" xfId="8833"/>
    <cellStyle name="Normal 4 3 3 2 3 7" xfId="2097"/>
    <cellStyle name="Normal 4 3 3 2 3 7 2" xfId="4545"/>
    <cellStyle name="Normal 4 3 3 2 3 7 2 2" xfId="11893"/>
    <cellStyle name="Normal 4 3 3 2 3 7 3" xfId="6993"/>
    <cellStyle name="Normal 4 3 3 2 3 7 3 2" xfId="14341"/>
    <cellStyle name="Normal 4 3 3 2 3 7 4" xfId="9445"/>
    <cellStyle name="Normal 4 3 3 2 3 8" xfId="2709"/>
    <cellStyle name="Normal 4 3 3 2 3 8 2" xfId="10057"/>
    <cellStyle name="Normal 4 3 3 2 3 9" xfId="5157"/>
    <cellStyle name="Normal 4 3 3 2 3 9 2" xfId="12505"/>
    <cellStyle name="Normal 4 3 3 2 4" xfId="312"/>
    <cellStyle name="Normal 4 3 3 2 4 2" xfId="924"/>
    <cellStyle name="Normal 4 3 3 2 4 2 2" xfId="3372"/>
    <cellStyle name="Normal 4 3 3 2 4 2 2 2" xfId="10720"/>
    <cellStyle name="Normal 4 3 3 2 4 2 3" xfId="5820"/>
    <cellStyle name="Normal 4 3 3 2 4 2 3 2" xfId="13168"/>
    <cellStyle name="Normal 4 3 3 2 4 2 4" xfId="8272"/>
    <cellStyle name="Normal 4 3 3 2 4 3" xfId="1536"/>
    <cellStyle name="Normal 4 3 3 2 4 3 2" xfId="3984"/>
    <cellStyle name="Normal 4 3 3 2 4 3 2 2" xfId="11332"/>
    <cellStyle name="Normal 4 3 3 2 4 3 3" xfId="6432"/>
    <cellStyle name="Normal 4 3 3 2 4 3 3 2" xfId="13780"/>
    <cellStyle name="Normal 4 3 3 2 4 3 4" xfId="8884"/>
    <cellStyle name="Normal 4 3 3 2 4 4" xfId="2148"/>
    <cellStyle name="Normal 4 3 3 2 4 4 2" xfId="4596"/>
    <cellStyle name="Normal 4 3 3 2 4 4 2 2" xfId="11944"/>
    <cellStyle name="Normal 4 3 3 2 4 4 3" xfId="7044"/>
    <cellStyle name="Normal 4 3 3 2 4 4 3 2" xfId="14392"/>
    <cellStyle name="Normal 4 3 3 2 4 4 4" xfId="9496"/>
    <cellStyle name="Normal 4 3 3 2 4 5" xfId="2760"/>
    <cellStyle name="Normal 4 3 3 2 4 5 2" xfId="10108"/>
    <cellStyle name="Normal 4 3 3 2 4 6" xfId="5208"/>
    <cellStyle name="Normal 4 3 3 2 4 6 2" xfId="12556"/>
    <cellStyle name="Normal 4 3 3 2 4 7" xfId="7660"/>
    <cellStyle name="Normal 4 3 3 2 5" xfId="465"/>
    <cellStyle name="Normal 4 3 3 2 5 2" xfId="1077"/>
    <cellStyle name="Normal 4 3 3 2 5 2 2" xfId="3525"/>
    <cellStyle name="Normal 4 3 3 2 5 2 2 2" xfId="10873"/>
    <cellStyle name="Normal 4 3 3 2 5 2 3" xfId="5973"/>
    <cellStyle name="Normal 4 3 3 2 5 2 3 2" xfId="13321"/>
    <cellStyle name="Normal 4 3 3 2 5 2 4" xfId="8425"/>
    <cellStyle name="Normal 4 3 3 2 5 3" xfId="1689"/>
    <cellStyle name="Normal 4 3 3 2 5 3 2" xfId="4137"/>
    <cellStyle name="Normal 4 3 3 2 5 3 2 2" xfId="11485"/>
    <cellStyle name="Normal 4 3 3 2 5 3 3" xfId="6585"/>
    <cellStyle name="Normal 4 3 3 2 5 3 3 2" xfId="13933"/>
    <cellStyle name="Normal 4 3 3 2 5 3 4" xfId="9037"/>
    <cellStyle name="Normal 4 3 3 2 5 4" xfId="2301"/>
    <cellStyle name="Normal 4 3 3 2 5 4 2" xfId="4749"/>
    <cellStyle name="Normal 4 3 3 2 5 4 2 2" xfId="12097"/>
    <cellStyle name="Normal 4 3 3 2 5 4 3" xfId="7197"/>
    <cellStyle name="Normal 4 3 3 2 5 4 3 2" xfId="14545"/>
    <cellStyle name="Normal 4 3 3 2 5 4 4" xfId="9649"/>
    <cellStyle name="Normal 4 3 3 2 5 5" xfId="2913"/>
    <cellStyle name="Normal 4 3 3 2 5 5 2" xfId="10261"/>
    <cellStyle name="Normal 4 3 3 2 5 6" xfId="5361"/>
    <cellStyle name="Normal 4 3 3 2 5 6 2" xfId="12709"/>
    <cellStyle name="Normal 4 3 3 2 5 7" xfId="7813"/>
    <cellStyle name="Normal 4 3 3 2 6" xfId="618"/>
    <cellStyle name="Normal 4 3 3 2 6 2" xfId="1230"/>
    <cellStyle name="Normal 4 3 3 2 6 2 2" xfId="3678"/>
    <cellStyle name="Normal 4 3 3 2 6 2 2 2" xfId="11026"/>
    <cellStyle name="Normal 4 3 3 2 6 2 3" xfId="6126"/>
    <cellStyle name="Normal 4 3 3 2 6 2 3 2" xfId="13474"/>
    <cellStyle name="Normal 4 3 3 2 6 2 4" xfId="8578"/>
    <cellStyle name="Normal 4 3 3 2 6 3" xfId="1842"/>
    <cellStyle name="Normal 4 3 3 2 6 3 2" xfId="4290"/>
    <cellStyle name="Normal 4 3 3 2 6 3 2 2" xfId="11638"/>
    <cellStyle name="Normal 4 3 3 2 6 3 3" xfId="6738"/>
    <cellStyle name="Normal 4 3 3 2 6 3 3 2" xfId="14086"/>
    <cellStyle name="Normal 4 3 3 2 6 3 4" xfId="9190"/>
    <cellStyle name="Normal 4 3 3 2 6 4" xfId="2454"/>
    <cellStyle name="Normal 4 3 3 2 6 4 2" xfId="4902"/>
    <cellStyle name="Normal 4 3 3 2 6 4 2 2" xfId="12250"/>
    <cellStyle name="Normal 4 3 3 2 6 4 3" xfId="7350"/>
    <cellStyle name="Normal 4 3 3 2 6 4 3 2" xfId="14698"/>
    <cellStyle name="Normal 4 3 3 2 6 4 4" xfId="9802"/>
    <cellStyle name="Normal 4 3 3 2 6 5" xfId="3066"/>
    <cellStyle name="Normal 4 3 3 2 6 5 2" xfId="10414"/>
    <cellStyle name="Normal 4 3 3 2 6 6" xfId="5514"/>
    <cellStyle name="Normal 4 3 3 2 6 6 2" xfId="12862"/>
    <cellStyle name="Normal 4 3 3 2 6 7" xfId="7966"/>
    <cellStyle name="Normal 4 3 3 2 7" xfId="771"/>
    <cellStyle name="Normal 4 3 3 2 7 2" xfId="3219"/>
    <cellStyle name="Normal 4 3 3 2 7 2 2" xfId="10567"/>
    <cellStyle name="Normal 4 3 3 2 7 3" xfId="5667"/>
    <cellStyle name="Normal 4 3 3 2 7 3 2" xfId="13015"/>
    <cellStyle name="Normal 4 3 3 2 7 4" xfId="8119"/>
    <cellStyle name="Normal 4 3 3 2 8" xfId="1383"/>
    <cellStyle name="Normal 4 3 3 2 8 2" xfId="3831"/>
    <cellStyle name="Normal 4 3 3 2 8 2 2" xfId="11179"/>
    <cellStyle name="Normal 4 3 3 2 8 3" xfId="6279"/>
    <cellStyle name="Normal 4 3 3 2 8 3 2" xfId="13627"/>
    <cellStyle name="Normal 4 3 3 2 8 4" xfId="8731"/>
    <cellStyle name="Normal 4 3 3 2 9" xfId="1995"/>
    <cellStyle name="Normal 4 3 3 2 9 2" xfId="4443"/>
    <cellStyle name="Normal 4 3 3 2 9 2 2" xfId="11791"/>
    <cellStyle name="Normal 4 3 3 2 9 3" xfId="6891"/>
    <cellStyle name="Normal 4 3 3 2 9 3 2" xfId="14239"/>
    <cellStyle name="Normal 4 3 3 2 9 4" xfId="9343"/>
    <cellStyle name="Normal 4 3 3 3" xfId="171"/>
    <cellStyle name="Normal 4 3 3 3 10" xfId="2619"/>
    <cellStyle name="Normal 4 3 3 3 10 2" xfId="9967"/>
    <cellStyle name="Normal 4 3 3 3 11" xfId="5067"/>
    <cellStyle name="Normal 4 3 3 3 11 2" xfId="12415"/>
    <cellStyle name="Normal 4 3 3 3 12" xfId="7519"/>
    <cellStyle name="Normal 4 3 3 3 2" xfId="222"/>
    <cellStyle name="Normal 4 3 3 3 2 10" xfId="7570"/>
    <cellStyle name="Normal 4 3 3 3 2 2" xfId="375"/>
    <cellStyle name="Normal 4 3 3 3 2 2 2" xfId="987"/>
    <cellStyle name="Normal 4 3 3 3 2 2 2 2" xfId="3435"/>
    <cellStyle name="Normal 4 3 3 3 2 2 2 2 2" xfId="10783"/>
    <cellStyle name="Normal 4 3 3 3 2 2 2 3" xfId="5883"/>
    <cellStyle name="Normal 4 3 3 3 2 2 2 3 2" xfId="13231"/>
    <cellStyle name="Normal 4 3 3 3 2 2 2 4" xfId="8335"/>
    <cellStyle name="Normal 4 3 3 3 2 2 3" xfId="1599"/>
    <cellStyle name="Normal 4 3 3 3 2 2 3 2" xfId="4047"/>
    <cellStyle name="Normal 4 3 3 3 2 2 3 2 2" xfId="11395"/>
    <cellStyle name="Normal 4 3 3 3 2 2 3 3" xfId="6495"/>
    <cellStyle name="Normal 4 3 3 3 2 2 3 3 2" xfId="13843"/>
    <cellStyle name="Normal 4 3 3 3 2 2 3 4" xfId="8947"/>
    <cellStyle name="Normal 4 3 3 3 2 2 4" xfId="2211"/>
    <cellStyle name="Normal 4 3 3 3 2 2 4 2" xfId="4659"/>
    <cellStyle name="Normal 4 3 3 3 2 2 4 2 2" xfId="12007"/>
    <cellStyle name="Normal 4 3 3 3 2 2 4 3" xfId="7107"/>
    <cellStyle name="Normal 4 3 3 3 2 2 4 3 2" xfId="14455"/>
    <cellStyle name="Normal 4 3 3 3 2 2 4 4" xfId="9559"/>
    <cellStyle name="Normal 4 3 3 3 2 2 5" xfId="2823"/>
    <cellStyle name="Normal 4 3 3 3 2 2 5 2" xfId="10171"/>
    <cellStyle name="Normal 4 3 3 3 2 2 6" xfId="5271"/>
    <cellStyle name="Normal 4 3 3 3 2 2 6 2" xfId="12619"/>
    <cellStyle name="Normal 4 3 3 3 2 2 7" xfId="7723"/>
    <cellStyle name="Normal 4 3 3 3 2 3" xfId="528"/>
    <cellStyle name="Normal 4 3 3 3 2 3 2" xfId="1140"/>
    <cellStyle name="Normal 4 3 3 3 2 3 2 2" xfId="3588"/>
    <cellStyle name="Normal 4 3 3 3 2 3 2 2 2" xfId="10936"/>
    <cellStyle name="Normal 4 3 3 3 2 3 2 3" xfId="6036"/>
    <cellStyle name="Normal 4 3 3 3 2 3 2 3 2" xfId="13384"/>
    <cellStyle name="Normal 4 3 3 3 2 3 2 4" xfId="8488"/>
    <cellStyle name="Normal 4 3 3 3 2 3 3" xfId="1752"/>
    <cellStyle name="Normal 4 3 3 3 2 3 3 2" xfId="4200"/>
    <cellStyle name="Normal 4 3 3 3 2 3 3 2 2" xfId="11548"/>
    <cellStyle name="Normal 4 3 3 3 2 3 3 3" xfId="6648"/>
    <cellStyle name="Normal 4 3 3 3 2 3 3 3 2" xfId="13996"/>
    <cellStyle name="Normal 4 3 3 3 2 3 3 4" xfId="9100"/>
    <cellStyle name="Normal 4 3 3 3 2 3 4" xfId="2364"/>
    <cellStyle name="Normal 4 3 3 3 2 3 4 2" xfId="4812"/>
    <cellStyle name="Normal 4 3 3 3 2 3 4 2 2" xfId="12160"/>
    <cellStyle name="Normal 4 3 3 3 2 3 4 3" xfId="7260"/>
    <cellStyle name="Normal 4 3 3 3 2 3 4 3 2" xfId="14608"/>
    <cellStyle name="Normal 4 3 3 3 2 3 4 4" xfId="9712"/>
    <cellStyle name="Normal 4 3 3 3 2 3 5" xfId="2976"/>
    <cellStyle name="Normal 4 3 3 3 2 3 5 2" xfId="10324"/>
    <cellStyle name="Normal 4 3 3 3 2 3 6" xfId="5424"/>
    <cellStyle name="Normal 4 3 3 3 2 3 6 2" xfId="12772"/>
    <cellStyle name="Normal 4 3 3 3 2 3 7" xfId="7876"/>
    <cellStyle name="Normal 4 3 3 3 2 4" xfId="681"/>
    <cellStyle name="Normal 4 3 3 3 2 4 2" xfId="1293"/>
    <cellStyle name="Normal 4 3 3 3 2 4 2 2" xfId="3741"/>
    <cellStyle name="Normal 4 3 3 3 2 4 2 2 2" xfId="11089"/>
    <cellStyle name="Normal 4 3 3 3 2 4 2 3" xfId="6189"/>
    <cellStyle name="Normal 4 3 3 3 2 4 2 3 2" xfId="13537"/>
    <cellStyle name="Normal 4 3 3 3 2 4 2 4" xfId="8641"/>
    <cellStyle name="Normal 4 3 3 3 2 4 3" xfId="1905"/>
    <cellStyle name="Normal 4 3 3 3 2 4 3 2" xfId="4353"/>
    <cellStyle name="Normal 4 3 3 3 2 4 3 2 2" xfId="11701"/>
    <cellStyle name="Normal 4 3 3 3 2 4 3 3" xfId="6801"/>
    <cellStyle name="Normal 4 3 3 3 2 4 3 3 2" xfId="14149"/>
    <cellStyle name="Normal 4 3 3 3 2 4 3 4" xfId="9253"/>
    <cellStyle name="Normal 4 3 3 3 2 4 4" xfId="2517"/>
    <cellStyle name="Normal 4 3 3 3 2 4 4 2" xfId="4965"/>
    <cellStyle name="Normal 4 3 3 3 2 4 4 2 2" xfId="12313"/>
    <cellStyle name="Normal 4 3 3 3 2 4 4 3" xfId="7413"/>
    <cellStyle name="Normal 4 3 3 3 2 4 4 3 2" xfId="14761"/>
    <cellStyle name="Normal 4 3 3 3 2 4 4 4" xfId="9865"/>
    <cellStyle name="Normal 4 3 3 3 2 4 5" xfId="3129"/>
    <cellStyle name="Normal 4 3 3 3 2 4 5 2" xfId="10477"/>
    <cellStyle name="Normal 4 3 3 3 2 4 6" xfId="5577"/>
    <cellStyle name="Normal 4 3 3 3 2 4 6 2" xfId="12925"/>
    <cellStyle name="Normal 4 3 3 3 2 4 7" xfId="8029"/>
    <cellStyle name="Normal 4 3 3 3 2 5" xfId="834"/>
    <cellStyle name="Normal 4 3 3 3 2 5 2" xfId="3282"/>
    <cellStyle name="Normal 4 3 3 3 2 5 2 2" xfId="10630"/>
    <cellStyle name="Normal 4 3 3 3 2 5 3" xfId="5730"/>
    <cellStyle name="Normal 4 3 3 3 2 5 3 2" xfId="13078"/>
    <cellStyle name="Normal 4 3 3 3 2 5 4" xfId="8182"/>
    <cellStyle name="Normal 4 3 3 3 2 6" xfId="1446"/>
    <cellStyle name="Normal 4 3 3 3 2 6 2" xfId="3894"/>
    <cellStyle name="Normal 4 3 3 3 2 6 2 2" xfId="11242"/>
    <cellStyle name="Normal 4 3 3 3 2 6 3" xfId="6342"/>
    <cellStyle name="Normal 4 3 3 3 2 6 3 2" xfId="13690"/>
    <cellStyle name="Normal 4 3 3 3 2 6 4" xfId="8794"/>
    <cellStyle name="Normal 4 3 3 3 2 7" xfId="2058"/>
    <cellStyle name="Normal 4 3 3 3 2 7 2" xfId="4506"/>
    <cellStyle name="Normal 4 3 3 3 2 7 2 2" xfId="11854"/>
    <cellStyle name="Normal 4 3 3 3 2 7 3" xfId="6954"/>
    <cellStyle name="Normal 4 3 3 3 2 7 3 2" xfId="14302"/>
    <cellStyle name="Normal 4 3 3 3 2 7 4" xfId="9406"/>
    <cellStyle name="Normal 4 3 3 3 2 8" xfId="2670"/>
    <cellStyle name="Normal 4 3 3 3 2 8 2" xfId="10018"/>
    <cellStyle name="Normal 4 3 3 3 2 9" xfId="5118"/>
    <cellStyle name="Normal 4 3 3 3 2 9 2" xfId="12466"/>
    <cellStyle name="Normal 4 3 3 3 3" xfId="273"/>
    <cellStyle name="Normal 4 3 3 3 3 10" xfId="7621"/>
    <cellStyle name="Normal 4 3 3 3 3 2" xfId="426"/>
    <cellStyle name="Normal 4 3 3 3 3 2 2" xfId="1038"/>
    <cellStyle name="Normal 4 3 3 3 3 2 2 2" xfId="3486"/>
    <cellStyle name="Normal 4 3 3 3 3 2 2 2 2" xfId="10834"/>
    <cellStyle name="Normal 4 3 3 3 3 2 2 3" xfId="5934"/>
    <cellStyle name="Normal 4 3 3 3 3 2 2 3 2" xfId="13282"/>
    <cellStyle name="Normal 4 3 3 3 3 2 2 4" xfId="8386"/>
    <cellStyle name="Normal 4 3 3 3 3 2 3" xfId="1650"/>
    <cellStyle name="Normal 4 3 3 3 3 2 3 2" xfId="4098"/>
    <cellStyle name="Normal 4 3 3 3 3 2 3 2 2" xfId="11446"/>
    <cellStyle name="Normal 4 3 3 3 3 2 3 3" xfId="6546"/>
    <cellStyle name="Normal 4 3 3 3 3 2 3 3 2" xfId="13894"/>
    <cellStyle name="Normal 4 3 3 3 3 2 3 4" xfId="8998"/>
    <cellStyle name="Normal 4 3 3 3 3 2 4" xfId="2262"/>
    <cellStyle name="Normal 4 3 3 3 3 2 4 2" xfId="4710"/>
    <cellStyle name="Normal 4 3 3 3 3 2 4 2 2" xfId="12058"/>
    <cellStyle name="Normal 4 3 3 3 3 2 4 3" xfId="7158"/>
    <cellStyle name="Normal 4 3 3 3 3 2 4 3 2" xfId="14506"/>
    <cellStyle name="Normal 4 3 3 3 3 2 4 4" xfId="9610"/>
    <cellStyle name="Normal 4 3 3 3 3 2 5" xfId="2874"/>
    <cellStyle name="Normal 4 3 3 3 3 2 5 2" xfId="10222"/>
    <cellStyle name="Normal 4 3 3 3 3 2 6" xfId="5322"/>
    <cellStyle name="Normal 4 3 3 3 3 2 6 2" xfId="12670"/>
    <cellStyle name="Normal 4 3 3 3 3 2 7" xfId="7774"/>
    <cellStyle name="Normal 4 3 3 3 3 3" xfId="579"/>
    <cellStyle name="Normal 4 3 3 3 3 3 2" xfId="1191"/>
    <cellStyle name="Normal 4 3 3 3 3 3 2 2" xfId="3639"/>
    <cellStyle name="Normal 4 3 3 3 3 3 2 2 2" xfId="10987"/>
    <cellStyle name="Normal 4 3 3 3 3 3 2 3" xfId="6087"/>
    <cellStyle name="Normal 4 3 3 3 3 3 2 3 2" xfId="13435"/>
    <cellStyle name="Normal 4 3 3 3 3 3 2 4" xfId="8539"/>
    <cellStyle name="Normal 4 3 3 3 3 3 3" xfId="1803"/>
    <cellStyle name="Normal 4 3 3 3 3 3 3 2" xfId="4251"/>
    <cellStyle name="Normal 4 3 3 3 3 3 3 2 2" xfId="11599"/>
    <cellStyle name="Normal 4 3 3 3 3 3 3 3" xfId="6699"/>
    <cellStyle name="Normal 4 3 3 3 3 3 3 3 2" xfId="14047"/>
    <cellStyle name="Normal 4 3 3 3 3 3 3 4" xfId="9151"/>
    <cellStyle name="Normal 4 3 3 3 3 3 4" xfId="2415"/>
    <cellStyle name="Normal 4 3 3 3 3 3 4 2" xfId="4863"/>
    <cellStyle name="Normal 4 3 3 3 3 3 4 2 2" xfId="12211"/>
    <cellStyle name="Normal 4 3 3 3 3 3 4 3" xfId="7311"/>
    <cellStyle name="Normal 4 3 3 3 3 3 4 3 2" xfId="14659"/>
    <cellStyle name="Normal 4 3 3 3 3 3 4 4" xfId="9763"/>
    <cellStyle name="Normal 4 3 3 3 3 3 5" xfId="3027"/>
    <cellStyle name="Normal 4 3 3 3 3 3 5 2" xfId="10375"/>
    <cellStyle name="Normal 4 3 3 3 3 3 6" xfId="5475"/>
    <cellStyle name="Normal 4 3 3 3 3 3 6 2" xfId="12823"/>
    <cellStyle name="Normal 4 3 3 3 3 3 7" xfId="7927"/>
    <cellStyle name="Normal 4 3 3 3 3 4" xfId="732"/>
    <cellStyle name="Normal 4 3 3 3 3 4 2" xfId="1344"/>
    <cellStyle name="Normal 4 3 3 3 3 4 2 2" xfId="3792"/>
    <cellStyle name="Normal 4 3 3 3 3 4 2 2 2" xfId="11140"/>
    <cellStyle name="Normal 4 3 3 3 3 4 2 3" xfId="6240"/>
    <cellStyle name="Normal 4 3 3 3 3 4 2 3 2" xfId="13588"/>
    <cellStyle name="Normal 4 3 3 3 3 4 2 4" xfId="8692"/>
    <cellStyle name="Normal 4 3 3 3 3 4 3" xfId="1956"/>
    <cellStyle name="Normal 4 3 3 3 3 4 3 2" xfId="4404"/>
    <cellStyle name="Normal 4 3 3 3 3 4 3 2 2" xfId="11752"/>
    <cellStyle name="Normal 4 3 3 3 3 4 3 3" xfId="6852"/>
    <cellStyle name="Normal 4 3 3 3 3 4 3 3 2" xfId="14200"/>
    <cellStyle name="Normal 4 3 3 3 3 4 3 4" xfId="9304"/>
    <cellStyle name="Normal 4 3 3 3 3 4 4" xfId="2568"/>
    <cellStyle name="Normal 4 3 3 3 3 4 4 2" xfId="5016"/>
    <cellStyle name="Normal 4 3 3 3 3 4 4 2 2" xfId="12364"/>
    <cellStyle name="Normal 4 3 3 3 3 4 4 3" xfId="7464"/>
    <cellStyle name="Normal 4 3 3 3 3 4 4 3 2" xfId="14812"/>
    <cellStyle name="Normal 4 3 3 3 3 4 4 4" xfId="9916"/>
    <cellStyle name="Normal 4 3 3 3 3 4 5" xfId="3180"/>
    <cellStyle name="Normal 4 3 3 3 3 4 5 2" xfId="10528"/>
    <cellStyle name="Normal 4 3 3 3 3 4 6" xfId="5628"/>
    <cellStyle name="Normal 4 3 3 3 3 4 6 2" xfId="12976"/>
    <cellStyle name="Normal 4 3 3 3 3 4 7" xfId="8080"/>
    <cellStyle name="Normal 4 3 3 3 3 5" xfId="885"/>
    <cellStyle name="Normal 4 3 3 3 3 5 2" xfId="3333"/>
    <cellStyle name="Normal 4 3 3 3 3 5 2 2" xfId="10681"/>
    <cellStyle name="Normal 4 3 3 3 3 5 3" xfId="5781"/>
    <cellStyle name="Normal 4 3 3 3 3 5 3 2" xfId="13129"/>
    <cellStyle name="Normal 4 3 3 3 3 5 4" xfId="8233"/>
    <cellStyle name="Normal 4 3 3 3 3 6" xfId="1497"/>
    <cellStyle name="Normal 4 3 3 3 3 6 2" xfId="3945"/>
    <cellStyle name="Normal 4 3 3 3 3 6 2 2" xfId="11293"/>
    <cellStyle name="Normal 4 3 3 3 3 6 3" xfId="6393"/>
    <cellStyle name="Normal 4 3 3 3 3 6 3 2" xfId="13741"/>
    <cellStyle name="Normal 4 3 3 3 3 6 4" xfId="8845"/>
    <cellStyle name="Normal 4 3 3 3 3 7" xfId="2109"/>
    <cellStyle name="Normal 4 3 3 3 3 7 2" xfId="4557"/>
    <cellStyle name="Normal 4 3 3 3 3 7 2 2" xfId="11905"/>
    <cellStyle name="Normal 4 3 3 3 3 7 3" xfId="7005"/>
    <cellStyle name="Normal 4 3 3 3 3 7 3 2" xfId="14353"/>
    <cellStyle name="Normal 4 3 3 3 3 7 4" xfId="9457"/>
    <cellStyle name="Normal 4 3 3 3 3 8" xfId="2721"/>
    <cellStyle name="Normal 4 3 3 3 3 8 2" xfId="10069"/>
    <cellStyle name="Normal 4 3 3 3 3 9" xfId="5169"/>
    <cellStyle name="Normal 4 3 3 3 3 9 2" xfId="12517"/>
    <cellStyle name="Normal 4 3 3 3 4" xfId="324"/>
    <cellStyle name="Normal 4 3 3 3 4 2" xfId="936"/>
    <cellStyle name="Normal 4 3 3 3 4 2 2" xfId="3384"/>
    <cellStyle name="Normal 4 3 3 3 4 2 2 2" xfId="10732"/>
    <cellStyle name="Normal 4 3 3 3 4 2 3" xfId="5832"/>
    <cellStyle name="Normal 4 3 3 3 4 2 3 2" xfId="13180"/>
    <cellStyle name="Normal 4 3 3 3 4 2 4" xfId="8284"/>
    <cellStyle name="Normal 4 3 3 3 4 3" xfId="1548"/>
    <cellStyle name="Normal 4 3 3 3 4 3 2" xfId="3996"/>
    <cellStyle name="Normal 4 3 3 3 4 3 2 2" xfId="11344"/>
    <cellStyle name="Normal 4 3 3 3 4 3 3" xfId="6444"/>
    <cellStyle name="Normal 4 3 3 3 4 3 3 2" xfId="13792"/>
    <cellStyle name="Normal 4 3 3 3 4 3 4" xfId="8896"/>
    <cellStyle name="Normal 4 3 3 3 4 4" xfId="2160"/>
    <cellStyle name="Normal 4 3 3 3 4 4 2" xfId="4608"/>
    <cellStyle name="Normal 4 3 3 3 4 4 2 2" xfId="11956"/>
    <cellStyle name="Normal 4 3 3 3 4 4 3" xfId="7056"/>
    <cellStyle name="Normal 4 3 3 3 4 4 3 2" xfId="14404"/>
    <cellStyle name="Normal 4 3 3 3 4 4 4" xfId="9508"/>
    <cellStyle name="Normal 4 3 3 3 4 5" xfId="2772"/>
    <cellStyle name="Normal 4 3 3 3 4 5 2" xfId="10120"/>
    <cellStyle name="Normal 4 3 3 3 4 6" xfId="5220"/>
    <cellStyle name="Normal 4 3 3 3 4 6 2" xfId="12568"/>
    <cellStyle name="Normal 4 3 3 3 4 7" xfId="7672"/>
    <cellStyle name="Normal 4 3 3 3 5" xfId="477"/>
    <cellStyle name="Normal 4 3 3 3 5 2" xfId="1089"/>
    <cellStyle name="Normal 4 3 3 3 5 2 2" xfId="3537"/>
    <cellStyle name="Normal 4 3 3 3 5 2 2 2" xfId="10885"/>
    <cellStyle name="Normal 4 3 3 3 5 2 3" xfId="5985"/>
    <cellStyle name="Normal 4 3 3 3 5 2 3 2" xfId="13333"/>
    <cellStyle name="Normal 4 3 3 3 5 2 4" xfId="8437"/>
    <cellStyle name="Normal 4 3 3 3 5 3" xfId="1701"/>
    <cellStyle name="Normal 4 3 3 3 5 3 2" xfId="4149"/>
    <cellStyle name="Normal 4 3 3 3 5 3 2 2" xfId="11497"/>
    <cellStyle name="Normal 4 3 3 3 5 3 3" xfId="6597"/>
    <cellStyle name="Normal 4 3 3 3 5 3 3 2" xfId="13945"/>
    <cellStyle name="Normal 4 3 3 3 5 3 4" xfId="9049"/>
    <cellStyle name="Normal 4 3 3 3 5 4" xfId="2313"/>
    <cellStyle name="Normal 4 3 3 3 5 4 2" xfId="4761"/>
    <cellStyle name="Normal 4 3 3 3 5 4 2 2" xfId="12109"/>
    <cellStyle name="Normal 4 3 3 3 5 4 3" xfId="7209"/>
    <cellStyle name="Normal 4 3 3 3 5 4 3 2" xfId="14557"/>
    <cellStyle name="Normal 4 3 3 3 5 4 4" xfId="9661"/>
    <cellStyle name="Normal 4 3 3 3 5 5" xfId="2925"/>
    <cellStyle name="Normal 4 3 3 3 5 5 2" xfId="10273"/>
    <cellStyle name="Normal 4 3 3 3 5 6" xfId="5373"/>
    <cellStyle name="Normal 4 3 3 3 5 6 2" xfId="12721"/>
    <cellStyle name="Normal 4 3 3 3 5 7" xfId="7825"/>
    <cellStyle name="Normal 4 3 3 3 6" xfId="630"/>
    <cellStyle name="Normal 4 3 3 3 6 2" xfId="1242"/>
    <cellStyle name="Normal 4 3 3 3 6 2 2" xfId="3690"/>
    <cellStyle name="Normal 4 3 3 3 6 2 2 2" xfId="11038"/>
    <cellStyle name="Normal 4 3 3 3 6 2 3" xfId="6138"/>
    <cellStyle name="Normal 4 3 3 3 6 2 3 2" xfId="13486"/>
    <cellStyle name="Normal 4 3 3 3 6 2 4" xfId="8590"/>
    <cellStyle name="Normal 4 3 3 3 6 3" xfId="1854"/>
    <cellStyle name="Normal 4 3 3 3 6 3 2" xfId="4302"/>
    <cellStyle name="Normal 4 3 3 3 6 3 2 2" xfId="11650"/>
    <cellStyle name="Normal 4 3 3 3 6 3 3" xfId="6750"/>
    <cellStyle name="Normal 4 3 3 3 6 3 3 2" xfId="14098"/>
    <cellStyle name="Normal 4 3 3 3 6 3 4" xfId="9202"/>
    <cellStyle name="Normal 4 3 3 3 6 4" xfId="2466"/>
    <cellStyle name="Normal 4 3 3 3 6 4 2" xfId="4914"/>
    <cellStyle name="Normal 4 3 3 3 6 4 2 2" xfId="12262"/>
    <cellStyle name="Normal 4 3 3 3 6 4 3" xfId="7362"/>
    <cellStyle name="Normal 4 3 3 3 6 4 3 2" xfId="14710"/>
    <cellStyle name="Normal 4 3 3 3 6 4 4" xfId="9814"/>
    <cellStyle name="Normal 4 3 3 3 6 5" xfId="3078"/>
    <cellStyle name="Normal 4 3 3 3 6 5 2" xfId="10426"/>
    <cellStyle name="Normal 4 3 3 3 6 6" xfId="5526"/>
    <cellStyle name="Normal 4 3 3 3 6 6 2" xfId="12874"/>
    <cellStyle name="Normal 4 3 3 3 6 7" xfId="7978"/>
    <cellStyle name="Normal 4 3 3 3 7" xfId="783"/>
    <cellStyle name="Normal 4 3 3 3 7 2" xfId="3231"/>
    <cellStyle name="Normal 4 3 3 3 7 2 2" xfId="10579"/>
    <cellStyle name="Normal 4 3 3 3 7 3" xfId="5679"/>
    <cellStyle name="Normal 4 3 3 3 7 3 2" xfId="13027"/>
    <cellStyle name="Normal 4 3 3 3 7 4" xfId="8131"/>
    <cellStyle name="Normal 4 3 3 3 8" xfId="1395"/>
    <cellStyle name="Normal 4 3 3 3 8 2" xfId="3843"/>
    <cellStyle name="Normal 4 3 3 3 8 2 2" xfId="11191"/>
    <cellStyle name="Normal 4 3 3 3 8 3" xfId="6291"/>
    <cellStyle name="Normal 4 3 3 3 8 3 2" xfId="13639"/>
    <cellStyle name="Normal 4 3 3 3 8 4" xfId="8743"/>
    <cellStyle name="Normal 4 3 3 3 9" xfId="2007"/>
    <cellStyle name="Normal 4 3 3 3 9 2" xfId="4455"/>
    <cellStyle name="Normal 4 3 3 3 9 2 2" xfId="11803"/>
    <cellStyle name="Normal 4 3 3 3 9 3" xfId="6903"/>
    <cellStyle name="Normal 4 3 3 3 9 3 2" xfId="14251"/>
    <cellStyle name="Normal 4 3 3 3 9 4" xfId="9355"/>
    <cellStyle name="Normal 4 3 3 4" xfId="186"/>
    <cellStyle name="Normal 4 3 3 4 10" xfId="2634"/>
    <cellStyle name="Normal 4 3 3 4 10 2" xfId="9982"/>
    <cellStyle name="Normal 4 3 3 4 11" xfId="5082"/>
    <cellStyle name="Normal 4 3 3 4 11 2" xfId="12430"/>
    <cellStyle name="Normal 4 3 3 4 12" xfId="7534"/>
    <cellStyle name="Normal 4 3 3 4 2" xfId="237"/>
    <cellStyle name="Normal 4 3 3 4 2 10" xfId="7585"/>
    <cellStyle name="Normal 4 3 3 4 2 2" xfId="390"/>
    <cellStyle name="Normal 4 3 3 4 2 2 2" xfId="1002"/>
    <cellStyle name="Normal 4 3 3 4 2 2 2 2" xfId="3450"/>
    <cellStyle name="Normal 4 3 3 4 2 2 2 2 2" xfId="10798"/>
    <cellStyle name="Normal 4 3 3 4 2 2 2 3" xfId="5898"/>
    <cellStyle name="Normal 4 3 3 4 2 2 2 3 2" xfId="13246"/>
    <cellStyle name="Normal 4 3 3 4 2 2 2 4" xfId="8350"/>
    <cellStyle name="Normal 4 3 3 4 2 2 3" xfId="1614"/>
    <cellStyle name="Normal 4 3 3 4 2 2 3 2" xfId="4062"/>
    <cellStyle name="Normal 4 3 3 4 2 2 3 2 2" xfId="11410"/>
    <cellStyle name="Normal 4 3 3 4 2 2 3 3" xfId="6510"/>
    <cellStyle name="Normal 4 3 3 4 2 2 3 3 2" xfId="13858"/>
    <cellStyle name="Normal 4 3 3 4 2 2 3 4" xfId="8962"/>
    <cellStyle name="Normal 4 3 3 4 2 2 4" xfId="2226"/>
    <cellStyle name="Normal 4 3 3 4 2 2 4 2" xfId="4674"/>
    <cellStyle name="Normal 4 3 3 4 2 2 4 2 2" xfId="12022"/>
    <cellStyle name="Normal 4 3 3 4 2 2 4 3" xfId="7122"/>
    <cellStyle name="Normal 4 3 3 4 2 2 4 3 2" xfId="14470"/>
    <cellStyle name="Normal 4 3 3 4 2 2 4 4" xfId="9574"/>
    <cellStyle name="Normal 4 3 3 4 2 2 5" xfId="2838"/>
    <cellStyle name="Normal 4 3 3 4 2 2 5 2" xfId="10186"/>
    <cellStyle name="Normal 4 3 3 4 2 2 6" xfId="5286"/>
    <cellStyle name="Normal 4 3 3 4 2 2 6 2" xfId="12634"/>
    <cellStyle name="Normal 4 3 3 4 2 2 7" xfId="7738"/>
    <cellStyle name="Normal 4 3 3 4 2 3" xfId="543"/>
    <cellStyle name="Normal 4 3 3 4 2 3 2" xfId="1155"/>
    <cellStyle name="Normal 4 3 3 4 2 3 2 2" xfId="3603"/>
    <cellStyle name="Normal 4 3 3 4 2 3 2 2 2" xfId="10951"/>
    <cellStyle name="Normal 4 3 3 4 2 3 2 3" xfId="6051"/>
    <cellStyle name="Normal 4 3 3 4 2 3 2 3 2" xfId="13399"/>
    <cellStyle name="Normal 4 3 3 4 2 3 2 4" xfId="8503"/>
    <cellStyle name="Normal 4 3 3 4 2 3 3" xfId="1767"/>
    <cellStyle name="Normal 4 3 3 4 2 3 3 2" xfId="4215"/>
    <cellStyle name="Normal 4 3 3 4 2 3 3 2 2" xfId="11563"/>
    <cellStyle name="Normal 4 3 3 4 2 3 3 3" xfId="6663"/>
    <cellStyle name="Normal 4 3 3 4 2 3 3 3 2" xfId="14011"/>
    <cellStyle name="Normal 4 3 3 4 2 3 3 4" xfId="9115"/>
    <cellStyle name="Normal 4 3 3 4 2 3 4" xfId="2379"/>
    <cellStyle name="Normal 4 3 3 4 2 3 4 2" xfId="4827"/>
    <cellStyle name="Normal 4 3 3 4 2 3 4 2 2" xfId="12175"/>
    <cellStyle name="Normal 4 3 3 4 2 3 4 3" xfId="7275"/>
    <cellStyle name="Normal 4 3 3 4 2 3 4 3 2" xfId="14623"/>
    <cellStyle name="Normal 4 3 3 4 2 3 4 4" xfId="9727"/>
    <cellStyle name="Normal 4 3 3 4 2 3 5" xfId="2991"/>
    <cellStyle name="Normal 4 3 3 4 2 3 5 2" xfId="10339"/>
    <cellStyle name="Normal 4 3 3 4 2 3 6" xfId="5439"/>
    <cellStyle name="Normal 4 3 3 4 2 3 6 2" xfId="12787"/>
    <cellStyle name="Normal 4 3 3 4 2 3 7" xfId="7891"/>
    <cellStyle name="Normal 4 3 3 4 2 4" xfId="696"/>
    <cellStyle name="Normal 4 3 3 4 2 4 2" xfId="1308"/>
    <cellStyle name="Normal 4 3 3 4 2 4 2 2" xfId="3756"/>
    <cellStyle name="Normal 4 3 3 4 2 4 2 2 2" xfId="11104"/>
    <cellStyle name="Normal 4 3 3 4 2 4 2 3" xfId="6204"/>
    <cellStyle name="Normal 4 3 3 4 2 4 2 3 2" xfId="13552"/>
    <cellStyle name="Normal 4 3 3 4 2 4 2 4" xfId="8656"/>
    <cellStyle name="Normal 4 3 3 4 2 4 3" xfId="1920"/>
    <cellStyle name="Normal 4 3 3 4 2 4 3 2" xfId="4368"/>
    <cellStyle name="Normal 4 3 3 4 2 4 3 2 2" xfId="11716"/>
    <cellStyle name="Normal 4 3 3 4 2 4 3 3" xfId="6816"/>
    <cellStyle name="Normal 4 3 3 4 2 4 3 3 2" xfId="14164"/>
    <cellStyle name="Normal 4 3 3 4 2 4 3 4" xfId="9268"/>
    <cellStyle name="Normal 4 3 3 4 2 4 4" xfId="2532"/>
    <cellStyle name="Normal 4 3 3 4 2 4 4 2" xfId="4980"/>
    <cellStyle name="Normal 4 3 3 4 2 4 4 2 2" xfId="12328"/>
    <cellStyle name="Normal 4 3 3 4 2 4 4 3" xfId="7428"/>
    <cellStyle name="Normal 4 3 3 4 2 4 4 3 2" xfId="14776"/>
    <cellStyle name="Normal 4 3 3 4 2 4 4 4" xfId="9880"/>
    <cellStyle name="Normal 4 3 3 4 2 4 5" xfId="3144"/>
    <cellStyle name="Normal 4 3 3 4 2 4 5 2" xfId="10492"/>
    <cellStyle name="Normal 4 3 3 4 2 4 6" xfId="5592"/>
    <cellStyle name="Normal 4 3 3 4 2 4 6 2" xfId="12940"/>
    <cellStyle name="Normal 4 3 3 4 2 4 7" xfId="8044"/>
    <cellStyle name="Normal 4 3 3 4 2 5" xfId="849"/>
    <cellStyle name="Normal 4 3 3 4 2 5 2" xfId="3297"/>
    <cellStyle name="Normal 4 3 3 4 2 5 2 2" xfId="10645"/>
    <cellStyle name="Normal 4 3 3 4 2 5 3" xfId="5745"/>
    <cellStyle name="Normal 4 3 3 4 2 5 3 2" xfId="13093"/>
    <cellStyle name="Normal 4 3 3 4 2 5 4" xfId="8197"/>
    <cellStyle name="Normal 4 3 3 4 2 6" xfId="1461"/>
    <cellStyle name="Normal 4 3 3 4 2 6 2" xfId="3909"/>
    <cellStyle name="Normal 4 3 3 4 2 6 2 2" xfId="11257"/>
    <cellStyle name="Normal 4 3 3 4 2 6 3" xfId="6357"/>
    <cellStyle name="Normal 4 3 3 4 2 6 3 2" xfId="13705"/>
    <cellStyle name="Normal 4 3 3 4 2 6 4" xfId="8809"/>
    <cellStyle name="Normal 4 3 3 4 2 7" xfId="2073"/>
    <cellStyle name="Normal 4 3 3 4 2 7 2" xfId="4521"/>
    <cellStyle name="Normal 4 3 3 4 2 7 2 2" xfId="11869"/>
    <cellStyle name="Normal 4 3 3 4 2 7 3" xfId="6969"/>
    <cellStyle name="Normal 4 3 3 4 2 7 3 2" xfId="14317"/>
    <cellStyle name="Normal 4 3 3 4 2 7 4" xfId="9421"/>
    <cellStyle name="Normal 4 3 3 4 2 8" xfId="2685"/>
    <cellStyle name="Normal 4 3 3 4 2 8 2" xfId="10033"/>
    <cellStyle name="Normal 4 3 3 4 2 9" xfId="5133"/>
    <cellStyle name="Normal 4 3 3 4 2 9 2" xfId="12481"/>
    <cellStyle name="Normal 4 3 3 4 3" xfId="288"/>
    <cellStyle name="Normal 4 3 3 4 3 10" xfId="7636"/>
    <cellStyle name="Normal 4 3 3 4 3 2" xfId="441"/>
    <cellStyle name="Normal 4 3 3 4 3 2 2" xfId="1053"/>
    <cellStyle name="Normal 4 3 3 4 3 2 2 2" xfId="3501"/>
    <cellStyle name="Normal 4 3 3 4 3 2 2 2 2" xfId="10849"/>
    <cellStyle name="Normal 4 3 3 4 3 2 2 3" xfId="5949"/>
    <cellStyle name="Normal 4 3 3 4 3 2 2 3 2" xfId="13297"/>
    <cellStyle name="Normal 4 3 3 4 3 2 2 4" xfId="8401"/>
    <cellStyle name="Normal 4 3 3 4 3 2 3" xfId="1665"/>
    <cellStyle name="Normal 4 3 3 4 3 2 3 2" xfId="4113"/>
    <cellStyle name="Normal 4 3 3 4 3 2 3 2 2" xfId="11461"/>
    <cellStyle name="Normal 4 3 3 4 3 2 3 3" xfId="6561"/>
    <cellStyle name="Normal 4 3 3 4 3 2 3 3 2" xfId="13909"/>
    <cellStyle name="Normal 4 3 3 4 3 2 3 4" xfId="9013"/>
    <cellStyle name="Normal 4 3 3 4 3 2 4" xfId="2277"/>
    <cellStyle name="Normal 4 3 3 4 3 2 4 2" xfId="4725"/>
    <cellStyle name="Normal 4 3 3 4 3 2 4 2 2" xfId="12073"/>
    <cellStyle name="Normal 4 3 3 4 3 2 4 3" xfId="7173"/>
    <cellStyle name="Normal 4 3 3 4 3 2 4 3 2" xfId="14521"/>
    <cellStyle name="Normal 4 3 3 4 3 2 4 4" xfId="9625"/>
    <cellStyle name="Normal 4 3 3 4 3 2 5" xfId="2889"/>
    <cellStyle name="Normal 4 3 3 4 3 2 5 2" xfId="10237"/>
    <cellStyle name="Normal 4 3 3 4 3 2 6" xfId="5337"/>
    <cellStyle name="Normal 4 3 3 4 3 2 6 2" xfId="12685"/>
    <cellStyle name="Normal 4 3 3 4 3 2 7" xfId="7789"/>
    <cellStyle name="Normal 4 3 3 4 3 3" xfId="594"/>
    <cellStyle name="Normal 4 3 3 4 3 3 2" xfId="1206"/>
    <cellStyle name="Normal 4 3 3 4 3 3 2 2" xfId="3654"/>
    <cellStyle name="Normal 4 3 3 4 3 3 2 2 2" xfId="11002"/>
    <cellStyle name="Normal 4 3 3 4 3 3 2 3" xfId="6102"/>
    <cellStyle name="Normal 4 3 3 4 3 3 2 3 2" xfId="13450"/>
    <cellStyle name="Normal 4 3 3 4 3 3 2 4" xfId="8554"/>
    <cellStyle name="Normal 4 3 3 4 3 3 3" xfId="1818"/>
    <cellStyle name="Normal 4 3 3 4 3 3 3 2" xfId="4266"/>
    <cellStyle name="Normal 4 3 3 4 3 3 3 2 2" xfId="11614"/>
    <cellStyle name="Normal 4 3 3 4 3 3 3 3" xfId="6714"/>
    <cellStyle name="Normal 4 3 3 4 3 3 3 3 2" xfId="14062"/>
    <cellStyle name="Normal 4 3 3 4 3 3 3 4" xfId="9166"/>
    <cellStyle name="Normal 4 3 3 4 3 3 4" xfId="2430"/>
    <cellStyle name="Normal 4 3 3 4 3 3 4 2" xfId="4878"/>
    <cellStyle name="Normal 4 3 3 4 3 3 4 2 2" xfId="12226"/>
    <cellStyle name="Normal 4 3 3 4 3 3 4 3" xfId="7326"/>
    <cellStyle name="Normal 4 3 3 4 3 3 4 3 2" xfId="14674"/>
    <cellStyle name="Normal 4 3 3 4 3 3 4 4" xfId="9778"/>
    <cellStyle name="Normal 4 3 3 4 3 3 5" xfId="3042"/>
    <cellStyle name="Normal 4 3 3 4 3 3 5 2" xfId="10390"/>
    <cellStyle name="Normal 4 3 3 4 3 3 6" xfId="5490"/>
    <cellStyle name="Normal 4 3 3 4 3 3 6 2" xfId="12838"/>
    <cellStyle name="Normal 4 3 3 4 3 3 7" xfId="7942"/>
    <cellStyle name="Normal 4 3 3 4 3 4" xfId="747"/>
    <cellStyle name="Normal 4 3 3 4 3 4 2" xfId="1359"/>
    <cellStyle name="Normal 4 3 3 4 3 4 2 2" xfId="3807"/>
    <cellStyle name="Normal 4 3 3 4 3 4 2 2 2" xfId="11155"/>
    <cellStyle name="Normal 4 3 3 4 3 4 2 3" xfId="6255"/>
    <cellStyle name="Normal 4 3 3 4 3 4 2 3 2" xfId="13603"/>
    <cellStyle name="Normal 4 3 3 4 3 4 2 4" xfId="8707"/>
    <cellStyle name="Normal 4 3 3 4 3 4 3" xfId="1971"/>
    <cellStyle name="Normal 4 3 3 4 3 4 3 2" xfId="4419"/>
    <cellStyle name="Normal 4 3 3 4 3 4 3 2 2" xfId="11767"/>
    <cellStyle name="Normal 4 3 3 4 3 4 3 3" xfId="6867"/>
    <cellStyle name="Normal 4 3 3 4 3 4 3 3 2" xfId="14215"/>
    <cellStyle name="Normal 4 3 3 4 3 4 3 4" xfId="9319"/>
    <cellStyle name="Normal 4 3 3 4 3 4 4" xfId="2583"/>
    <cellStyle name="Normal 4 3 3 4 3 4 4 2" xfId="5031"/>
    <cellStyle name="Normal 4 3 3 4 3 4 4 2 2" xfId="12379"/>
    <cellStyle name="Normal 4 3 3 4 3 4 4 3" xfId="7479"/>
    <cellStyle name="Normal 4 3 3 4 3 4 4 3 2" xfId="14827"/>
    <cellStyle name="Normal 4 3 3 4 3 4 4 4" xfId="9931"/>
    <cellStyle name="Normal 4 3 3 4 3 4 5" xfId="3195"/>
    <cellStyle name="Normal 4 3 3 4 3 4 5 2" xfId="10543"/>
    <cellStyle name="Normal 4 3 3 4 3 4 6" xfId="5643"/>
    <cellStyle name="Normal 4 3 3 4 3 4 6 2" xfId="12991"/>
    <cellStyle name="Normal 4 3 3 4 3 4 7" xfId="8095"/>
    <cellStyle name="Normal 4 3 3 4 3 5" xfId="900"/>
    <cellStyle name="Normal 4 3 3 4 3 5 2" xfId="3348"/>
    <cellStyle name="Normal 4 3 3 4 3 5 2 2" xfId="10696"/>
    <cellStyle name="Normal 4 3 3 4 3 5 3" xfId="5796"/>
    <cellStyle name="Normal 4 3 3 4 3 5 3 2" xfId="13144"/>
    <cellStyle name="Normal 4 3 3 4 3 5 4" xfId="8248"/>
    <cellStyle name="Normal 4 3 3 4 3 6" xfId="1512"/>
    <cellStyle name="Normal 4 3 3 4 3 6 2" xfId="3960"/>
    <cellStyle name="Normal 4 3 3 4 3 6 2 2" xfId="11308"/>
    <cellStyle name="Normal 4 3 3 4 3 6 3" xfId="6408"/>
    <cellStyle name="Normal 4 3 3 4 3 6 3 2" xfId="13756"/>
    <cellStyle name="Normal 4 3 3 4 3 6 4" xfId="8860"/>
    <cellStyle name="Normal 4 3 3 4 3 7" xfId="2124"/>
    <cellStyle name="Normal 4 3 3 4 3 7 2" xfId="4572"/>
    <cellStyle name="Normal 4 3 3 4 3 7 2 2" xfId="11920"/>
    <cellStyle name="Normal 4 3 3 4 3 7 3" xfId="7020"/>
    <cellStyle name="Normal 4 3 3 4 3 7 3 2" xfId="14368"/>
    <cellStyle name="Normal 4 3 3 4 3 7 4" xfId="9472"/>
    <cellStyle name="Normal 4 3 3 4 3 8" xfId="2736"/>
    <cellStyle name="Normal 4 3 3 4 3 8 2" xfId="10084"/>
    <cellStyle name="Normal 4 3 3 4 3 9" xfId="5184"/>
    <cellStyle name="Normal 4 3 3 4 3 9 2" xfId="12532"/>
    <cellStyle name="Normal 4 3 3 4 4" xfId="339"/>
    <cellStyle name="Normal 4 3 3 4 4 2" xfId="951"/>
    <cellStyle name="Normal 4 3 3 4 4 2 2" xfId="3399"/>
    <cellStyle name="Normal 4 3 3 4 4 2 2 2" xfId="10747"/>
    <cellStyle name="Normal 4 3 3 4 4 2 3" xfId="5847"/>
    <cellStyle name="Normal 4 3 3 4 4 2 3 2" xfId="13195"/>
    <cellStyle name="Normal 4 3 3 4 4 2 4" xfId="8299"/>
    <cellStyle name="Normal 4 3 3 4 4 3" xfId="1563"/>
    <cellStyle name="Normal 4 3 3 4 4 3 2" xfId="4011"/>
    <cellStyle name="Normal 4 3 3 4 4 3 2 2" xfId="11359"/>
    <cellStyle name="Normal 4 3 3 4 4 3 3" xfId="6459"/>
    <cellStyle name="Normal 4 3 3 4 4 3 3 2" xfId="13807"/>
    <cellStyle name="Normal 4 3 3 4 4 3 4" xfId="8911"/>
    <cellStyle name="Normal 4 3 3 4 4 4" xfId="2175"/>
    <cellStyle name="Normal 4 3 3 4 4 4 2" xfId="4623"/>
    <cellStyle name="Normal 4 3 3 4 4 4 2 2" xfId="11971"/>
    <cellStyle name="Normal 4 3 3 4 4 4 3" xfId="7071"/>
    <cellStyle name="Normal 4 3 3 4 4 4 3 2" xfId="14419"/>
    <cellStyle name="Normal 4 3 3 4 4 4 4" xfId="9523"/>
    <cellStyle name="Normal 4 3 3 4 4 5" xfId="2787"/>
    <cellStyle name="Normal 4 3 3 4 4 5 2" xfId="10135"/>
    <cellStyle name="Normal 4 3 3 4 4 6" xfId="5235"/>
    <cellStyle name="Normal 4 3 3 4 4 6 2" xfId="12583"/>
    <cellStyle name="Normal 4 3 3 4 4 7" xfId="7687"/>
    <cellStyle name="Normal 4 3 3 4 5" xfId="492"/>
    <cellStyle name="Normal 4 3 3 4 5 2" xfId="1104"/>
    <cellStyle name="Normal 4 3 3 4 5 2 2" xfId="3552"/>
    <cellStyle name="Normal 4 3 3 4 5 2 2 2" xfId="10900"/>
    <cellStyle name="Normal 4 3 3 4 5 2 3" xfId="6000"/>
    <cellStyle name="Normal 4 3 3 4 5 2 3 2" xfId="13348"/>
    <cellStyle name="Normal 4 3 3 4 5 2 4" xfId="8452"/>
    <cellStyle name="Normal 4 3 3 4 5 3" xfId="1716"/>
    <cellStyle name="Normal 4 3 3 4 5 3 2" xfId="4164"/>
    <cellStyle name="Normal 4 3 3 4 5 3 2 2" xfId="11512"/>
    <cellStyle name="Normal 4 3 3 4 5 3 3" xfId="6612"/>
    <cellStyle name="Normal 4 3 3 4 5 3 3 2" xfId="13960"/>
    <cellStyle name="Normal 4 3 3 4 5 3 4" xfId="9064"/>
    <cellStyle name="Normal 4 3 3 4 5 4" xfId="2328"/>
    <cellStyle name="Normal 4 3 3 4 5 4 2" xfId="4776"/>
    <cellStyle name="Normal 4 3 3 4 5 4 2 2" xfId="12124"/>
    <cellStyle name="Normal 4 3 3 4 5 4 3" xfId="7224"/>
    <cellStyle name="Normal 4 3 3 4 5 4 3 2" xfId="14572"/>
    <cellStyle name="Normal 4 3 3 4 5 4 4" xfId="9676"/>
    <cellStyle name="Normal 4 3 3 4 5 5" xfId="2940"/>
    <cellStyle name="Normal 4 3 3 4 5 5 2" xfId="10288"/>
    <cellStyle name="Normal 4 3 3 4 5 6" xfId="5388"/>
    <cellStyle name="Normal 4 3 3 4 5 6 2" xfId="12736"/>
    <cellStyle name="Normal 4 3 3 4 5 7" xfId="7840"/>
    <cellStyle name="Normal 4 3 3 4 6" xfId="645"/>
    <cellStyle name="Normal 4 3 3 4 6 2" xfId="1257"/>
    <cellStyle name="Normal 4 3 3 4 6 2 2" xfId="3705"/>
    <cellStyle name="Normal 4 3 3 4 6 2 2 2" xfId="11053"/>
    <cellStyle name="Normal 4 3 3 4 6 2 3" xfId="6153"/>
    <cellStyle name="Normal 4 3 3 4 6 2 3 2" xfId="13501"/>
    <cellStyle name="Normal 4 3 3 4 6 2 4" xfId="8605"/>
    <cellStyle name="Normal 4 3 3 4 6 3" xfId="1869"/>
    <cellStyle name="Normal 4 3 3 4 6 3 2" xfId="4317"/>
    <cellStyle name="Normal 4 3 3 4 6 3 2 2" xfId="11665"/>
    <cellStyle name="Normal 4 3 3 4 6 3 3" xfId="6765"/>
    <cellStyle name="Normal 4 3 3 4 6 3 3 2" xfId="14113"/>
    <cellStyle name="Normal 4 3 3 4 6 3 4" xfId="9217"/>
    <cellStyle name="Normal 4 3 3 4 6 4" xfId="2481"/>
    <cellStyle name="Normal 4 3 3 4 6 4 2" xfId="4929"/>
    <cellStyle name="Normal 4 3 3 4 6 4 2 2" xfId="12277"/>
    <cellStyle name="Normal 4 3 3 4 6 4 3" xfId="7377"/>
    <cellStyle name="Normal 4 3 3 4 6 4 3 2" xfId="14725"/>
    <cellStyle name="Normal 4 3 3 4 6 4 4" xfId="9829"/>
    <cellStyle name="Normal 4 3 3 4 6 5" xfId="3093"/>
    <cellStyle name="Normal 4 3 3 4 6 5 2" xfId="10441"/>
    <cellStyle name="Normal 4 3 3 4 6 6" xfId="5541"/>
    <cellStyle name="Normal 4 3 3 4 6 6 2" xfId="12889"/>
    <cellStyle name="Normal 4 3 3 4 6 7" xfId="7993"/>
    <cellStyle name="Normal 4 3 3 4 7" xfId="798"/>
    <cellStyle name="Normal 4 3 3 4 7 2" xfId="3246"/>
    <cellStyle name="Normal 4 3 3 4 7 2 2" xfId="10594"/>
    <cellStyle name="Normal 4 3 3 4 7 3" xfId="5694"/>
    <cellStyle name="Normal 4 3 3 4 7 3 2" xfId="13042"/>
    <cellStyle name="Normal 4 3 3 4 7 4" xfId="8146"/>
    <cellStyle name="Normal 4 3 3 4 8" xfId="1410"/>
    <cellStyle name="Normal 4 3 3 4 8 2" xfId="3858"/>
    <cellStyle name="Normal 4 3 3 4 8 2 2" xfId="11206"/>
    <cellStyle name="Normal 4 3 3 4 8 3" xfId="6306"/>
    <cellStyle name="Normal 4 3 3 4 8 3 2" xfId="13654"/>
    <cellStyle name="Normal 4 3 3 4 8 4" xfId="8758"/>
    <cellStyle name="Normal 4 3 3 4 9" xfId="2022"/>
    <cellStyle name="Normal 4 3 3 4 9 2" xfId="4470"/>
    <cellStyle name="Normal 4 3 3 4 9 2 2" xfId="11818"/>
    <cellStyle name="Normal 4 3 3 4 9 3" xfId="6918"/>
    <cellStyle name="Normal 4 3 3 4 9 3 2" xfId="14266"/>
    <cellStyle name="Normal 4 3 3 4 9 4" xfId="9370"/>
    <cellStyle name="Normal 4 3 3 5" xfId="198"/>
    <cellStyle name="Normal 4 3 3 5 10" xfId="7546"/>
    <cellStyle name="Normal 4 3 3 5 2" xfId="351"/>
    <cellStyle name="Normal 4 3 3 5 2 2" xfId="963"/>
    <cellStyle name="Normal 4 3 3 5 2 2 2" xfId="3411"/>
    <cellStyle name="Normal 4 3 3 5 2 2 2 2" xfId="10759"/>
    <cellStyle name="Normal 4 3 3 5 2 2 3" xfId="5859"/>
    <cellStyle name="Normal 4 3 3 5 2 2 3 2" xfId="13207"/>
    <cellStyle name="Normal 4 3 3 5 2 2 4" xfId="8311"/>
    <cellStyle name="Normal 4 3 3 5 2 3" xfId="1575"/>
    <cellStyle name="Normal 4 3 3 5 2 3 2" xfId="4023"/>
    <cellStyle name="Normal 4 3 3 5 2 3 2 2" xfId="11371"/>
    <cellStyle name="Normal 4 3 3 5 2 3 3" xfId="6471"/>
    <cellStyle name="Normal 4 3 3 5 2 3 3 2" xfId="13819"/>
    <cellStyle name="Normal 4 3 3 5 2 3 4" xfId="8923"/>
    <cellStyle name="Normal 4 3 3 5 2 4" xfId="2187"/>
    <cellStyle name="Normal 4 3 3 5 2 4 2" xfId="4635"/>
    <cellStyle name="Normal 4 3 3 5 2 4 2 2" xfId="11983"/>
    <cellStyle name="Normal 4 3 3 5 2 4 3" xfId="7083"/>
    <cellStyle name="Normal 4 3 3 5 2 4 3 2" xfId="14431"/>
    <cellStyle name="Normal 4 3 3 5 2 4 4" xfId="9535"/>
    <cellStyle name="Normal 4 3 3 5 2 5" xfId="2799"/>
    <cellStyle name="Normal 4 3 3 5 2 5 2" xfId="10147"/>
    <cellStyle name="Normal 4 3 3 5 2 6" xfId="5247"/>
    <cellStyle name="Normal 4 3 3 5 2 6 2" xfId="12595"/>
    <cellStyle name="Normal 4 3 3 5 2 7" xfId="7699"/>
    <cellStyle name="Normal 4 3 3 5 3" xfId="504"/>
    <cellStyle name="Normal 4 3 3 5 3 2" xfId="1116"/>
    <cellStyle name="Normal 4 3 3 5 3 2 2" xfId="3564"/>
    <cellStyle name="Normal 4 3 3 5 3 2 2 2" xfId="10912"/>
    <cellStyle name="Normal 4 3 3 5 3 2 3" xfId="6012"/>
    <cellStyle name="Normal 4 3 3 5 3 2 3 2" xfId="13360"/>
    <cellStyle name="Normal 4 3 3 5 3 2 4" xfId="8464"/>
    <cellStyle name="Normal 4 3 3 5 3 3" xfId="1728"/>
    <cellStyle name="Normal 4 3 3 5 3 3 2" xfId="4176"/>
    <cellStyle name="Normal 4 3 3 5 3 3 2 2" xfId="11524"/>
    <cellStyle name="Normal 4 3 3 5 3 3 3" xfId="6624"/>
    <cellStyle name="Normal 4 3 3 5 3 3 3 2" xfId="13972"/>
    <cellStyle name="Normal 4 3 3 5 3 3 4" xfId="9076"/>
    <cellStyle name="Normal 4 3 3 5 3 4" xfId="2340"/>
    <cellStyle name="Normal 4 3 3 5 3 4 2" xfId="4788"/>
    <cellStyle name="Normal 4 3 3 5 3 4 2 2" xfId="12136"/>
    <cellStyle name="Normal 4 3 3 5 3 4 3" xfId="7236"/>
    <cellStyle name="Normal 4 3 3 5 3 4 3 2" xfId="14584"/>
    <cellStyle name="Normal 4 3 3 5 3 4 4" xfId="9688"/>
    <cellStyle name="Normal 4 3 3 5 3 5" xfId="2952"/>
    <cellStyle name="Normal 4 3 3 5 3 5 2" xfId="10300"/>
    <cellStyle name="Normal 4 3 3 5 3 6" xfId="5400"/>
    <cellStyle name="Normal 4 3 3 5 3 6 2" xfId="12748"/>
    <cellStyle name="Normal 4 3 3 5 3 7" xfId="7852"/>
    <cellStyle name="Normal 4 3 3 5 4" xfId="657"/>
    <cellStyle name="Normal 4 3 3 5 4 2" xfId="1269"/>
    <cellStyle name="Normal 4 3 3 5 4 2 2" xfId="3717"/>
    <cellStyle name="Normal 4 3 3 5 4 2 2 2" xfId="11065"/>
    <cellStyle name="Normal 4 3 3 5 4 2 3" xfId="6165"/>
    <cellStyle name="Normal 4 3 3 5 4 2 3 2" xfId="13513"/>
    <cellStyle name="Normal 4 3 3 5 4 2 4" xfId="8617"/>
    <cellStyle name="Normal 4 3 3 5 4 3" xfId="1881"/>
    <cellStyle name="Normal 4 3 3 5 4 3 2" xfId="4329"/>
    <cellStyle name="Normal 4 3 3 5 4 3 2 2" xfId="11677"/>
    <cellStyle name="Normal 4 3 3 5 4 3 3" xfId="6777"/>
    <cellStyle name="Normal 4 3 3 5 4 3 3 2" xfId="14125"/>
    <cellStyle name="Normal 4 3 3 5 4 3 4" xfId="9229"/>
    <cellStyle name="Normal 4 3 3 5 4 4" xfId="2493"/>
    <cellStyle name="Normal 4 3 3 5 4 4 2" xfId="4941"/>
    <cellStyle name="Normal 4 3 3 5 4 4 2 2" xfId="12289"/>
    <cellStyle name="Normal 4 3 3 5 4 4 3" xfId="7389"/>
    <cellStyle name="Normal 4 3 3 5 4 4 3 2" xfId="14737"/>
    <cellStyle name="Normal 4 3 3 5 4 4 4" xfId="9841"/>
    <cellStyle name="Normal 4 3 3 5 4 5" xfId="3105"/>
    <cellStyle name="Normal 4 3 3 5 4 5 2" xfId="10453"/>
    <cellStyle name="Normal 4 3 3 5 4 6" xfId="5553"/>
    <cellStyle name="Normal 4 3 3 5 4 6 2" xfId="12901"/>
    <cellStyle name="Normal 4 3 3 5 4 7" xfId="8005"/>
    <cellStyle name="Normal 4 3 3 5 5" xfId="810"/>
    <cellStyle name="Normal 4 3 3 5 5 2" xfId="3258"/>
    <cellStyle name="Normal 4 3 3 5 5 2 2" xfId="10606"/>
    <cellStyle name="Normal 4 3 3 5 5 3" xfId="5706"/>
    <cellStyle name="Normal 4 3 3 5 5 3 2" xfId="13054"/>
    <cellStyle name="Normal 4 3 3 5 5 4" xfId="8158"/>
    <cellStyle name="Normal 4 3 3 5 6" xfId="1422"/>
    <cellStyle name="Normal 4 3 3 5 6 2" xfId="3870"/>
    <cellStyle name="Normal 4 3 3 5 6 2 2" xfId="11218"/>
    <cellStyle name="Normal 4 3 3 5 6 3" xfId="6318"/>
    <cellStyle name="Normal 4 3 3 5 6 3 2" xfId="13666"/>
    <cellStyle name="Normal 4 3 3 5 6 4" xfId="8770"/>
    <cellStyle name="Normal 4 3 3 5 7" xfId="2034"/>
    <cellStyle name="Normal 4 3 3 5 7 2" xfId="4482"/>
    <cellStyle name="Normal 4 3 3 5 7 2 2" xfId="11830"/>
    <cellStyle name="Normal 4 3 3 5 7 3" xfId="6930"/>
    <cellStyle name="Normal 4 3 3 5 7 3 2" xfId="14278"/>
    <cellStyle name="Normal 4 3 3 5 7 4" xfId="9382"/>
    <cellStyle name="Normal 4 3 3 5 8" xfId="2646"/>
    <cellStyle name="Normal 4 3 3 5 8 2" xfId="9994"/>
    <cellStyle name="Normal 4 3 3 5 9" xfId="5094"/>
    <cellStyle name="Normal 4 3 3 5 9 2" xfId="12442"/>
    <cellStyle name="Normal 4 3 3 6" xfId="249"/>
    <cellStyle name="Normal 4 3 3 6 10" xfId="7597"/>
    <cellStyle name="Normal 4 3 3 6 2" xfId="402"/>
    <cellStyle name="Normal 4 3 3 6 2 2" xfId="1014"/>
    <cellStyle name="Normal 4 3 3 6 2 2 2" xfId="3462"/>
    <cellStyle name="Normal 4 3 3 6 2 2 2 2" xfId="10810"/>
    <cellStyle name="Normal 4 3 3 6 2 2 3" xfId="5910"/>
    <cellStyle name="Normal 4 3 3 6 2 2 3 2" xfId="13258"/>
    <cellStyle name="Normal 4 3 3 6 2 2 4" xfId="8362"/>
    <cellStyle name="Normal 4 3 3 6 2 3" xfId="1626"/>
    <cellStyle name="Normal 4 3 3 6 2 3 2" xfId="4074"/>
    <cellStyle name="Normal 4 3 3 6 2 3 2 2" xfId="11422"/>
    <cellStyle name="Normal 4 3 3 6 2 3 3" xfId="6522"/>
    <cellStyle name="Normal 4 3 3 6 2 3 3 2" xfId="13870"/>
    <cellStyle name="Normal 4 3 3 6 2 3 4" xfId="8974"/>
    <cellStyle name="Normal 4 3 3 6 2 4" xfId="2238"/>
    <cellStyle name="Normal 4 3 3 6 2 4 2" xfId="4686"/>
    <cellStyle name="Normal 4 3 3 6 2 4 2 2" xfId="12034"/>
    <cellStyle name="Normal 4 3 3 6 2 4 3" xfId="7134"/>
    <cellStyle name="Normal 4 3 3 6 2 4 3 2" xfId="14482"/>
    <cellStyle name="Normal 4 3 3 6 2 4 4" xfId="9586"/>
    <cellStyle name="Normal 4 3 3 6 2 5" xfId="2850"/>
    <cellStyle name="Normal 4 3 3 6 2 5 2" xfId="10198"/>
    <cellStyle name="Normal 4 3 3 6 2 6" xfId="5298"/>
    <cellStyle name="Normal 4 3 3 6 2 6 2" xfId="12646"/>
    <cellStyle name="Normal 4 3 3 6 2 7" xfId="7750"/>
    <cellStyle name="Normal 4 3 3 6 3" xfId="555"/>
    <cellStyle name="Normal 4 3 3 6 3 2" xfId="1167"/>
    <cellStyle name="Normal 4 3 3 6 3 2 2" xfId="3615"/>
    <cellStyle name="Normal 4 3 3 6 3 2 2 2" xfId="10963"/>
    <cellStyle name="Normal 4 3 3 6 3 2 3" xfId="6063"/>
    <cellStyle name="Normal 4 3 3 6 3 2 3 2" xfId="13411"/>
    <cellStyle name="Normal 4 3 3 6 3 2 4" xfId="8515"/>
    <cellStyle name="Normal 4 3 3 6 3 3" xfId="1779"/>
    <cellStyle name="Normal 4 3 3 6 3 3 2" xfId="4227"/>
    <cellStyle name="Normal 4 3 3 6 3 3 2 2" xfId="11575"/>
    <cellStyle name="Normal 4 3 3 6 3 3 3" xfId="6675"/>
    <cellStyle name="Normal 4 3 3 6 3 3 3 2" xfId="14023"/>
    <cellStyle name="Normal 4 3 3 6 3 3 4" xfId="9127"/>
    <cellStyle name="Normal 4 3 3 6 3 4" xfId="2391"/>
    <cellStyle name="Normal 4 3 3 6 3 4 2" xfId="4839"/>
    <cellStyle name="Normal 4 3 3 6 3 4 2 2" xfId="12187"/>
    <cellStyle name="Normal 4 3 3 6 3 4 3" xfId="7287"/>
    <cellStyle name="Normal 4 3 3 6 3 4 3 2" xfId="14635"/>
    <cellStyle name="Normal 4 3 3 6 3 4 4" xfId="9739"/>
    <cellStyle name="Normal 4 3 3 6 3 5" xfId="3003"/>
    <cellStyle name="Normal 4 3 3 6 3 5 2" xfId="10351"/>
    <cellStyle name="Normal 4 3 3 6 3 6" xfId="5451"/>
    <cellStyle name="Normal 4 3 3 6 3 6 2" xfId="12799"/>
    <cellStyle name="Normal 4 3 3 6 3 7" xfId="7903"/>
    <cellStyle name="Normal 4 3 3 6 4" xfId="708"/>
    <cellStyle name="Normal 4 3 3 6 4 2" xfId="1320"/>
    <cellStyle name="Normal 4 3 3 6 4 2 2" xfId="3768"/>
    <cellStyle name="Normal 4 3 3 6 4 2 2 2" xfId="11116"/>
    <cellStyle name="Normal 4 3 3 6 4 2 3" xfId="6216"/>
    <cellStyle name="Normal 4 3 3 6 4 2 3 2" xfId="13564"/>
    <cellStyle name="Normal 4 3 3 6 4 2 4" xfId="8668"/>
    <cellStyle name="Normal 4 3 3 6 4 3" xfId="1932"/>
    <cellStyle name="Normal 4 3 3 6 4 3 2" xfId="4380"/>
    <cellStyle name="Normal 4 3 3 6 4 3 2 2" xfId="11728"/>
    <cellStyle name="Normal 4 3 3 6 4 3 3" xfId="6828"/>
    <cellStyle name="Normal 4 3 3 6 4 3 3 2" xfId="14176"/>
    <cellStyle name="Normal 4 3 3 6 4 3 4" xfId="9280"/>
    <cellStyle name="Normal 4 3 3 6 4 4" xfId="2544"/>
    <cellStyle name="Normal 4 3 3 6 4 4 2" xfId="4992"/>
    <cellStyle name="Normal 4 3 3 6 4 4 2 2" xfId="12340"/>
    <cellStyle name="Normal 4 3 3 6 4 4 3" xfId="7440"/>
    <cellStyle name="Normal 4 3 3 6 4 4 3 2" xfId="14788"/>
    <cellStyle name="Normal 4 3 3 6 4 4 4" xfId="9892"/>
    <cellStyle name="Normal 4 3 3 6 4 5" xfId="3156"/>
    <cellStyle name="Normal 4 3 3 6 4 5 2" xfId="10504"/>
    <cellStyle name="Normal 4 3 3 6 4 6" xfId="5604"/>
    <cellStyle name="Normal 4 3 3 6 4 6 2" xfId="12952"/>
    <cellStyle name="Normal 4 3 3 6 4 7" xfId="8056"/>
    <cellStyle name="Normal 4 3 3 6 5" xfId="861"/>
    <cellStyle name="Normal 4 3 3 6 5 2" xfId="3309"/>
    <cellStyle name="Normal 4 3 3 6 5 2 2" xfId="10657"/>
    <cellStyle name="Normal 4 3 3 6 5 3" xfId="5757"/>
    <cellStyle name="Normal 4 3 3 6 5 3 2" xfId="13105"/>
    <cellStyle name="Normal 4 3 3 6 5 4" xfId="8209"/>
    <cellStyle name="Normal 4 3 3 6 6" xfId="1473"/>
    <cellStyle name="Normal 4 3 3 6 6 2" xfId="3921"/>
    <cellStyle name="Normal 4 3 3 6 6 2 2" xfId="11269"/>
    <cellStyle name="Normal 4 3 3 6 6 3" xfId="6369"/>
    <cellStyle name="Normal 4 3 3 6 6 3 2" xfId="13717"/>
    <cellStyle name="Normal 4 3 3 6 6 4" xfId="8821"/>
    <cellStyle name="Normal 4 3 3 6 7" xfId="2085"/>
    <cellStyle name="Normal 4 3 3 6 7 2" xfId="4533"/>
    <cellStyle name="Normal 4 3 3 6 7 2 2" xfId="11881"/>
    <cellStyle name="Normal 4 3 3 6 7 3" xfId="6981"/>
    <cellStyle name="Normal 4 3 3 6 7 3 2" xfId="14329"/>
    <cellStyle name="Normal 4 3 3 6 7 4" xfId="9433"/>
    <cellStyle name="Normal 4 3 3 6 8" xfId="2697"/>
    <cellStyle name="Normal 4 3 3 6 8 2" xfId="10045"/>
    <cellStyle name="Normal 4 3 3 6 9" xfId="5145"/>
    <cellStyle name="Normal 4 3 3 6 9 2" xfId="12493"/>
    <cellStyle name="Normal 4 3 3 7" xfId="300"/>
    <cellStyle name="Normal 4 3 3 7 2" xfId="912"/>
    <cellStyle name="Normal 4 3 3 7 2 2" xfId="3360"/>
    <cellStyle name="Normal 4 3 3 7 2 2 2" xfId="10708"/>
    <cellStyle name="Normal 4 3 3 7 2 3" xfId="5808"/>
    <cellStyle name="Normal 4 3 3 7 2 3 2" xfId="13156"/>
    <cellStyle name="Normal 4 3 3 7 2 4" xfId="8260"/>
    <cellStyle name="Normal 4 3 3 7 3" xfId="1524"/>
    <cellStyle name="Normal 4 3 3 7 3 2" xfId="3972"/>
    <cellStyle name="Normal 4 3 3 7 3 2 2" xfId="11320"/>
    <cellStyle name="Normal 4 3 3 7 3 3" xfId="6420"/>
    <cellStyle name="Normal 4 3 3 7 3 3 2" xfId="13768"/>
    <cellStyle name="Normal 4 3 3 7 3 4" xfId="8872"/>
    <cellStyle name="Normal 4 3 3 7 4" xfId="2136"/>
    <cellStyle name="Normal 4 3 3 7 4 2" xfId="4584"/>
    <cellStyle name="Normal 4 3 3 7 4 2 2" xfId="11932"/>
    <cellStyle name="Normal 4 3 3 7 4 3" xfId="7032"/>
    <cellStyle name="Normal 4 3 3 7 4 3 2" xfId="14380"/>
    <cellStyle name="Normal 4 3 3 7 4 4" xfId="9484"/>
    <cellStyle name="Normal 4 3 3 7 5" xfId="2748"/>
    <cellStyle name="Normal 4 3 3 7 5 2" xfId="10096"/>
    <cellStyle name="Normal 4 3 3 7 6" xfId="5196"/>
    <cellStyle name="Normal 4 3 3 7 6 2" xfId="12544"/>
    <cellStyle name="Normal 4 3 3 7 7" xfId="7648"/>
    <cellStyle name="Normal 4 3 3 8" xfId="453"/>
    <cellStyle name="Normal 4 3 3 8 2" xfId="1065"/>
    <cellStyle name="Normal 4 3 3 8 2 2" xfId="3513"/>
    <cellStyle name="Normal 4 3 3 8 2 2 2" xfId="10861"/>
    <cellStyle name="Normal 4 3 3 8 2 3" xfId="5961"/>
    <cellStyle name="Normal 4 3 3 8 2 3 2" xfId="13309"/>
    <cellStyle name="Normal 4 3 3 8 2 4" xfId="8413"/>
    <cellStyle name="Normal 4 3 3 8 3" xfId="1677"/>
    <cellStyle name="Normal 4 3 3 8 3 2" xfId="4125"/>
    <cellStyle name="Normal 4 3 3 8 3 2 2" xfId="11473"/>
    <cellStyle name="Normal 4 3 3 8 3 3" xfId="6573"/>
    <cellStyle name="Normal 4 3 3 8 3 3 2" xfId="13921"/>
    <cellStyle name="Normal 4 3 3 8 3 4" xfId="9025"/>
    <cellStyle name="Normal 4 3 3 8 4" xfId="2289"/>
    <cellStyle name="Normal 4 3 3 8 4 2" xfId="4737"/>
    <cellStyle name="Normal 4 3 3 8 4 2 2" xfId="12085"/>
    <cellStyle name="Normal 4 3 3 8 4 3" xfId="7185"/>
    <cellStyle name="Normal 4 3 3 8 4 3 2" xfId="14533"/>
    <cellStyle name="Normal 4 3 3 8 4 4" xfId="9637"/>
    <cellStyle name="Normal 4 3 3 8 5" xfId="2901"/>
    <cellStyle name="Normal 4 3 3 8 5 2" xfId="10249"/>
    <cellStyle name="Normal 4 3 3 8 6" xfId="5349"/>
    <cellStyle name="Normal 4 3 3 8 6 2" xfId="12697"/>
    <cellStyle name="Normal 4 3 3 8 7" xfId="7801"/>
    <cellStyle name="Normal 4 3 3 9" xfId="606"/>
    <cellStyle name="Normal 4 3 3 9 2" xfId="1218"/>
    <cellStyle name="Normal 4 3 3 9 2 2" xfId="3666"/>
    <cellStyle name="Normal 4 3 3 9 2 2 2" xfId="11014"/>
    <cellStyle name="Normal 4 3 3 9 2 3" xfId="6114"/>
    <cellStyle name="Normal 4 3 3 9 2 3 2" xfId="13462"/>
    <cellStyle name="Normal 4 3 3 9 2 4" xfId="8566"/>
    <cellStyle name="Normal 4 3 3 9 3" xfId="1830"/>
    <cellStyle name="Normal 4 3 3 9 3 2" xfId="4278"/>
    <cellStyle name="Normal 4 3 3 9 3 2 2" xfId="11626"/>
    <cellStyle name="Normal 4 3 3 9 3 3" xfId="6726"/>
    <cellStyle name="Normal 4 3 3 9 3 3 2" xfId="14074"/>
    <cellStyle name="Normal 4 3 3 9 3 4" xfId="9178"/>
    <cellStyle name="Normal 4 3 3 9 4" xfId="2442"/>
    <cellStyle name="Normal 4 3 3 9 4 2" xfId="4890"/>
    <cellStyle name="Normal 4 3 3 9 4 2 2" xfId="12238"/>
    <cellStyle name="Normal 4 3 3 9 4 3" xfId="7338"/>
    <cellStyle name="Normal 4 3 3 9 4 3 2" xfId="14686"/>
    <cellStyle name="Normal 4 3 3 9 4 4" xfId="9790"/>
    <cellStyle name="Normal 4 3 3 9 5" xfId="3054"/>
    <cellStyle name="Normal 4 3 3 9 5 2" xfId="10402"/>
    <cellStyle name="Normal 4 3 3 9 6" xfId="5502"/>
    <cellStyle name="Normal 4 3 3 9 6 2" xfId="12850"/>
    <cellStyle name="Normal 4 3 3 9 7" xfId="7954"/>
    <cellStyle name="Normal 4 3 4" xfId="151"/>
    <cellStyle name="Normal 4 3 4 10" xfId="2599"/>
    <cellStyle name="Normal 4 3 4 10 2" xfId="9947"/>
    <cellStyle name="Normal 4 3 4 11" xfId="5047"/>
    <cellStyle name="Normal 4 3 4 11 2" xfId="12395"/>
    <cellStyle name="Normal 4 3 4 12" xfId="7499"/>
    <cellStyle name="Normal 4 3 4 2" xfId="202"/>
    <cellStyle name="Normal 4 3 4 2 10" xfId="7550"/>
    <cellStyle name="Normal 4 3 4 2 2" xfId="355"/>
    <cellStyle name="Normal 4 3 4 2 2 2" xfId="967"/>
    <cellStyle name="Normal 4 3 4 2 2 2 2" xfId="3415"/>
    <cellStyle name="Normal 4 3 4 2 2 2 2 2" xfId="10763"/>
    <cellStyle name="Normal 4 3 4 2 2 2 3" xfId="5863"/>
    <cellStyle name="Normal 4 3 4 2 2 2 3 2" xfId="13211"/>
    <cellStyle name="Normal 4 3 4 2 2 2 4" xfId="8315"/>
    <cellStyle name="Normal 4 3 4 2 2 3" xfId="1579"/>
    <cellStyle name="Normal 4 3 4 2 2 3 2" xfId="4027"/>
    <cellStyle name="Normal 4 3 4 2 2 3 2 2" xfId="11375"/>
    <cellStyle name="Normal 4 3 4 2 2 3 3" xfId="6475"/>
    <cellStyle name="Normal 4 3 4 2 2 3 3 2" xfId="13823"/>
    <cellStyle name="Normal 4 3 4 2 2 3 4" xfId="8927"/>
    <cellStyle name="Normal 4 3 4 2 2 4" xfId="2191"/>
    <cellStyle name="Normal 4 3 4 2 2 4 2" xfId="4639"/>
    <cellStyle name="Normal 4 3 4 2 2 4 2 2" xfId="11987"/>
    <cellStyle name="Normal 4 3 4 2 2 4 3" xfId="7087"/>
    <cellStyle name="Normal 4 3 4 2 2 4 3 2" xfId="14435"/>
    <cellStyle name="Normal 4 3 4 2 2 4 4" xfId="9539"/>
    <cellStyle name="Normal 4 3 4 2 2 5" xfId="2803"/>
    <cellStyle name="Normal 4 3 4 2 2 5 2" xfId="10151"/>
    <cellStyle name="Normal 4 3 4 2 2 6" xfId="5251"/>
    <cellStyle name="Normal 4 3 4 2 2 6 2" xfId="12599"/>
    <cellStyle name="Normal 4 3 4 2 2 7" xfId="7703"/>
    <cellStyle name="Normal 4 3 4 2 3" xfId="508"/>
    <cellStyle name="Normal 4 3 4 2 3 2" xfId="1120"/>
    <cellStyle name="Normal 4 3 4 2 3 2 2" xfId="3568"/>
    <cellStyle name="Normal 4 3 4 2 3 2 2 2" xfId="10916"/>
    <cellStyle name="Normal 4 3 4 2 3 2 3" xfId="6016"/>
    <cellStyle name="Normal 4 3 4 2 3 2 3 2" xfId="13364"/>
    <cellStyle name="Normal 4 3 4 2 3 2 4" xfId="8468"/>
    <cellStyle name="Normal 4 3 4 2 3 3" xfId="1732"/>
    <cellStyle name="Normal 4 3 4 2 3 3 2" xfId="4180"/>
    <cellStyle name="Normal 4 3 4 2 3 3 2 2" xfId="11528"/>
    <cellStyle name="Normal 4 3 4 2 3 3 3" xfId="6628"/>
    <cellStyle name="Normal 4 3 4 2 3 3 3 2" xfId="13976"/>
    <cellStyle name="Normal 4 3 4 2 3 3 4" xfId="9080"/>
    <cellStyle name="Normal 4 3 4 2 3 4" xfId="2344"/>
    <cellStyle name="Normal 4 3 4 2 3 4 2" xfId="4792"/>
    <cellStyle name="Normal 4 3 4 2 3 4 2 2" xfId="12140"/>
    <cellStyle name="Normal 4 3 4 2 3 4 3" xfId="7240"/>
    <cellStyle name="Normal 4 3 4 2 3 4 3 2" xfId="14588"/>
    <cellStyle name="Normal 4 3 4 2 3 4 4" xfId="9692"/>
    <cellStyle name="Normal 4 3 4 2 3 5" xfId="2956"/>
    <cellStyle name="Normal 4 3 4 2 3 5 2" xfId="10304"/>
    <cellStyle name="Normal 4 3 4 2 3 6" xfId="5404"/>
    <cellStyle name="Normal 4 3 4 2 3 6 2" xfId="12752"/>
    <cellStyle name="Normal 4 3 4 2 3 7" xfId="7856"/>
    <cellStyle name="Normal 4 3 4 2 4" xfId="661"/>
    <cellStyle name="Normal 4 3 4 2 4 2" xfId="1273"/>
    <cellStyle name="Normal 4 3 4 2 4 2 2" xfId="3721"/>
    <cellStyle name="Normal 4 3 4 2 4 2 2 2" xfId="11069"/>
    <cellStyle name="Normal 4 3 4 2 4 2 3" xfId="6169"/>
    <cellStyle name="Normal 4 3 4 2 4 2 3 2" xfId="13517"/>
    <cellStyle name="Normal 4 3 4 2 4 2 4" xfId="8621"/>
    <cellStyle name="Normal 4 3 4 2 4 3" xfId="1885"/>
    <cellStyle name="Normal 4 3 4 2 4 3 2" xfId="4333"/>
    <cellStyle name="Normal 4 3 4 2 4 3 2 2" xfId="11681"/>
    <cellStyle name="Normal 4 3 4 2 4 3 3" xfId="6781"/>
    <cellStyle name="Normal 4 3 4 2 4 3 3 2" xfId="14129"/>
    <cellStyle name="Normal 4 3 4 2 4 3 4" xfId="9233"/>
    <cellStyle name="Normal 4 3 4 2 4 4" xfId="2497"/>
    <cellStyle name="Normal 4 3 4 2 4 4 2" xfId="4945"/>
    <cellStyle name="Normal 4 3 4 2 4 4 2 2" xfId="12293"/>
    <cellStyle name="Normal 4 3 4 2 4 4 3" xfId="7393"/>
    <cellStyle name="Normal 4 3 4 2 4 4 3 2" xfId="14741"/>
    <cellStyle name="Normal 4 3 4 2 4 4 4" xfId="9845"/>
    <cellStyle name="Normal 4 3 4 2 4 5" xfId="3109"/>
    <cellStyle name="Normal 4 3 4 2 4 5 2" xfId="10457"/>
    <cellStyle name="Normal 4 3 4 2 4 6" xfId="5557"/>
    <cellStyle name="Normal 4 3 4 2 4 6 2" xfId="12905"/>
    <cellStyle name="Normal 4 3 4 2 4 7" xfId="8009"/>
    <cellStyle name="Normal 4 3 4 2 5" xfId="814"/>
    <cellStyle name="Normal 4 3 4 2 5 2" xfId="3262"/>
    <cellStyle name="Normal 4 3 4 2 5 2 2" xfId="10610"/>
    <cellStyle name="Normal 4 3 4 2 5 3" xfId="5710"/>
    <cellStyle name="Normal 4 3 4 2 5 3 2" xfId="13058"/>
    <cellStyle name="Normal 4 3 4 2 5 4" xfId="8162"/>
    <cellStyle name="Normal 4 3 4 2 6" xfId="1426"/>
    <cellStyle name="Normal 4 3 4 2 6 2" xfId="3874"/>
    <cellStyle name="Normal 4 3 4 2 6 2 2" xfId="11222"/>
    <cellStyle name="Normal 4 3 4 2 6 3" xfId="6322"/>
    <cellStyle name="Normal 4 3 4 2 6 3 2" xfId="13670"/>
    <cellStyle name="Normal 4 3 4 2 6 4" xfId="8774"/>
    <cellStyle name="Normal 4 3 4 2 7" xfId="2038"/>
    <cellStyle name="Normal 4 3 4 2 7 2" xfId="4486"/>
    <cellStyle name="Normal 4 3 4 2 7 2 2" xfId="11834"/>
    <cellStyle name="Normal 4 3 4 2 7 3" xfId="6934"/>
    <cellStyle name="Normal 4 3 4 2 7 3 2" xfId="14282"/>
    <cellStyle name="Normal 4 3 4 2 7 4" xfId="9386"/>
    <cellStyle name="Normal 4 3 4 2 8" xfId="2650"/>
    <cellStyle name="Normal 4 3 4 2 8 2" xfId="9998"/>
    <cellStyle name="Normal 4 3 4 2 9" xfId="5098"/>
    <cellStyle name="Normal 4 3 4 2 9 2" xfId="12446"/>
    <cellStyle name="Normal 4 3 4 3" xfId="253"/>
    <cellStyle name="Normal 4 3 4 3 10" xfId="7601"/>
    <cellStyle name="Normal 4 3 4 3 2" xfId="406"/>
    <cellStyle name="Normal 4 3 4 3 2 2" xfId="1018"/>
    <cellStyle name="Normal 4 3 4 3 2 2 2" xfId="3466"/>
    <cellStyle name="Normal 4 3 4 3 2 2 2 2" xfId="10814"/>
    <cellStyle name="Normal 4 3 4 3 2 2 3" xfId="5914"/>
    <cellStyle name="Normal 4 3 4 3 2 2 3 2" xfId="13262"/>
    <cellStyle name="Normal 4 3 4 3 2 2 4" xfId="8366"/>
    <cellStyle name="Normal 4 3 4 3 2 3" xfId="1630"/>
    <cellStyle name="Normal 4 3 4 3 2 3 2" xfId="4078"/>
    <cellStyle name="Normal 4 3 4 3 2 3 2 2" xfId="11426"/>
    <cellStyle name="Normal 4 3 4 3 2 3 3" xfId="6526"/>
    <cellStyle name="Normal 4 3 4 3 2 3 3 2" xfId="13874"/>
    <cellStyle name="Normal 4 3 4 3 2 3 4" xfId="8978"/>
    <cellStyle name="Normal 4 3 4 3 2 4" xfId="2242"/>
    <cellStyle name="Normal 4 3 4 3 2 4 2" xfId="4690"/>
    <cellStyle name="Normal 4 3 4 3 2 4 2 2" xfId="12038"/>
    <cellStyle name="Normal 4 3 4 3 2 4 3" xfId="7138"/>
    <cellStyle name="Normal 4 3 4 3 2 4 3 2" xfId="14486"/>
    <cellStyle name="Normal 4 3 4 3 2 4 4" xfId="9590"/>
    <cellStyle name="Normal 4 3 4 3 2 5" xfId="2854"/>
    <cellStyle name="Normal 4 3 4 3 2 5 2" xfId="10202"/>
    <cellStyle name="Normal 4 3 4 3 2 6" xfId="5302"/>
    <cellStyle name="Normal 4 3 4 3 2 6 2" xfId="12650"/>
    <cellStyle name="Normal 4 3 4 3 2 7" xfId="7754"/>
    <cellStyle name="Normal 4 3 4 3 3" xfId="559"/>
    <cellStyle name="Normal 4 3 4 3 3 2" xfId="1171"/>
    <cellStyle name="Normal 4 3 4 3 3 2 2" xfId="3619"/>
    <cellStyle name="Normal 4 3 4 3 3 2 2 2" xfId="10967"/>
    <cellStyle name="Normal 4 3 4 3 3 2 3" xfId="6067"/>
    <cellStyle name="Normal 4 3 4 3 3 2 3 2" xfId="13415"/>
    <cellStyle name="Normal 4 3 4 3 3 2 4" xfId="8519"/>
    <cellStyle name="Normal 4 3 4 3 3 3" xfId="1783"/>
    <cellStyle name="Normal 4 3 4 3 3 3 2" xfId="4231"/>
    <cellStyle name="Normal 4 3 4 3 3 3 2 2" xfId="11579"/>
    <cellStyle name="Normal 4 3 4 3 3 3 3" xfId="6679"/>
    <cellStyle name="Normal 4 3 4 3 3 3 3 2" xfId="14027"/>
    <cellStyle name="Normal 4 3 4 3 3 3 4" xfId="9131"/>
    <cellStyle name="Normal 4 3 4 3 3 4" xfId="2395"/>
    <cellStyle name="Normal 4 3 4 3 3 4 2" xfId="4843"/>
    <cellStyle name="Normal 4 3 4 3 3 4 2 2" xfId="12191"/>
    <cellStyle name="Normal 4 3 4 3 3 4 3" xfId="7291"/>
    <cellStyle name="Normal 4 3 4 3 3 4 3 2" xfId="14639"/>
    <cellStyle name="Normal 4 3 4 3 3 4 4" xfId="9743"/>
    <cellStyle name="Normal 4 3 4 3 3 5" xfId="3007"/>
    <cellStyle name="Normal 4 3 4 3 3 5 2" xfId="10355"/>
    <cellStyle name="Normal 4 3 4 3 3 6" xfId="5455"/>
    <cellStyle name="Normal 4 3 4 3 3 6 2" xfId="12803"/>
    <cellStyle name="Normal 4 3 4 3 3 7" xfId="7907"/>
    <cellStyle name="Normal 4 3 4 3 4" xfId="712"/>
    <cellStyle name="Normal 4 3 4 3 4 2" xfId="1324"/>
    <cellStyle name="Normal 4 3 4 3 4 2 2" xfId="3772"/>
    <cellStyle name="Normal 4 3 4 3 4 2 2 2" xfId="11120"/>
    <cellStyle name="Normal 4 3 4 3 4 2 3" xfId="6220"/>
    <cellStyle name="Normal 4 3 4 3 4 2 3 2" xfId="13568"/>
    <cellStyle name="Normal 4 3 4 3 4 2 4" xfId="8672"/>
    <cellStyle name="Normal 4 3 4 3 4 3" xfId="1936"/>
    <cellStyle name="Normal 4 3 4 3 4 3 2" xfId="4384"/>
    <cellStyle name="Normal 4 3 4 3 4 3 2 2" xfId="11732"/>
    <cellStyle name="Normal 4 3 4 3 4 3 3" xfId="6832"/>
    <cellStyle name="Normal 4 3 4 3 4 3 3 2" xfId="14180"/>
    <cellStyle name="Normal 4 3 4 3 4 3 4" xfId="9284"/>
    <cellStyle name="Normal 4 3 4 3 4 4" xfId="2548"/>
    <cellStyle name="Normal 4 3 4 3 4 4 2" xfId="4996"/>
    <cellStyle name="Normal 4 3 4 3 4 4 2 2" xfId="12344"/>
    <cellStyle name="Normal 4 3 4 3 4 4 3" xfId="7444"/>
    <cellStyle name="Normal 4 3 4 3 4 4 3 2" xfId="14792"/>
    <cellStyle name="Normal 4 3 4 3 4 4 4" xfId="9896"/>
    <cellStyle name="Normal 4 3 4 3 4 5" xfId="3160"/>
    <cellStyle name="Normal 4 3 4 3 4 5 2" xfId="10508"/>
    <cellStyle name="Normal 4 3 4 3 4 6" xfId="5608"/>
    <cellStyle name="Normal 4 3 4 3 4 6 2" xfId="12956"/>
    <cellStyle name="Normal 4 3 4 3 4 7" xfId="8060"/>
    <cellStyle name="Normal 4 3 4 3 5" xfId="865"/>
    <cellStyle name="Normal 4 3 4 3 5 2" xfId="3313"/>
    <cellStyle name="Normal 4 3 4 3 5 2 2" xfId="10661"/>
    <cellStyle name="Normal 4 3 4 3 5 3" xfId="5761"/>
    <cellStyle name="Normal 4 3 4 3 5 3 2" xfId="13109"/>
    <cellStyle name="Normal 4 3 4 3 5 4" xfId="8213"/>
    <cellStyle name="Normal 4 3 4 3 6" xfId="1477"/>
    <cellStyle name="Normal 4 3 4 3 6 2" xfId="3925"/>
    <cellStyle name="Normal 4 3 4 3 6 2 2" xfId="11273"/>
    <cellStyle name="Normal 4 3 4 3 6 3" xfId="6373"/>
    <cellStyle name="Normal 4 3 4 3 6 3 2" xfId="13721"/>
    <cellStyle name="Normal 4 3 4 3 6 4" xfId="8825"/>
    <cellStyle name="Normal 4 3 4 3 7" xfId="2089"/>
    <cellStyle name="Normal 4 3 4 3 7 2" xfId="4537"/>
    <cellStyle name="Normal 4 3 4 3 7 2 2" xfId="11885"/>
    <cellStyle name="Normal 4 3 4 3 7 3" xfId="6985"/>
    <cellStyle name="Normal 4 3 4 3 7 3 2" xfId="14333"/>
    <cellStyle name="Normal 4 3 4 3 7 4" xfId="9437"/>
    <cellStyle name="Normal 4 3 4 3 8" xfId="2701"/>
    <cellStyle name="Normal 4 3 4 3 8 2" xfId="10049"/>
    <cellStyle name="Normal 4 3 4 3 9" xfId="5149"/>
    <cellStyle name="Normal 4 3 4 3 9 2" xfId="12497"/>
    <cellStyle name="Normal 4 3 4 4" xfId="304"/>
    <cellStyle name="Normal 4 3 4 4 2" xfId="916"/>
    <cellStyle name="Normal 4 3 4 4 2 2" xfId="3364"/>
    <cellStyle name="Normal 4 3 4 4 2 2 2" xfId="10712"/>
    <cellStyle name="Normal 4 3 4 4 2 3" xfId="5812"/>
    <cellStyle name="Normal 4 3 4 4 2 3 2" xfId="13160"/>
    <cellStyle name="Normal 4 3 4 4 2 4" xfId="8264"/>
    <cellStyle name="Normal 4 3 4 4 3" xfId="1528"/>
    <cellStyle name="Normal 4 3 4 4 3 2" xfId="3976"/>
    <cellStyle name="Normal 4 3 4 4 3 2 2" xfId="11324"/>
    <cellStyle name="Normal 4 3 4 4 3 3" xfId="6424"/>
    <cellStyle name="Normal 4 3 4 4 3 3 2" xfId="13772"/>
    <cellStyle name="Normal 4 3 4 4 3 4" xfId="8876"/>
    <cellStyle name="Normal 4 3 4 4 4" xfId="2140"/>
    <cellStyle name="Normal 4 3 4 4 4 2" xfId="4588"/>
    <cellStyle name="Normal 4 3 4 4 4 2 2" xfId="11936"/>
    <cellStyle name="Normal 4 3 4 4 4 3" xfId="7036"/>
    <cellStyle name="Normal 4 3 4 4 4 3 2" xfId="14384"/>
    <cellStyle name="Normal 4 3 4 4 4 4" xfId="9488"/>
    <cellStyle name="Normal 4 3 4 4 5" xfId="2752"/>
    <cellStyle name="Normal 4 3 4 4 5 2" xfId="10100"/>
    <cellStyle name="Normal 4 3 4 4 6" xfId="5200"/>
    <cellStyle name="Normal 4 3 4 4 6 2" xfId="12548"/>
    <cellStyle name="Normal 4 3 4 4 7" xfId="7652"/>
    <cellStyle name="Normal 4 3 4 5" xfId="457"/>
    <cellStyle name="Normal 4 3 4 5 2" xfId="1069"/>
    <cellStyle name="Normal 4 3 4 5 2 2" xfId="3517"/>
    <cellStyle name="Normal 4 3 4 5 2 2 2" xfId="10865"/>
    <cellStyle name="Normal 4 3 4 5 2 3" xfId="5965"/>
    <cellStyle name="Normal 4 3 4 5 2 3 2" xfId="13313"/>
    <cellStyle name="Normal 4 3 4 5 2 4" xfId="8417"/>
    <cellStyle name="Normal 4 3 4 5 3" xfId="1681"/>
    <cellStyle name="Normal 4 3 4 5 3 2" xfId="4129"/>
    <cellStyle name="Normal 4 3 4 5 3 2 2" xfId="11477"/>
    <cellStyle name="Normal 4 3 4 5 3 3" xfId="6577"/>
    <cellStyle name="Normal 4 3 4 5 3 3 2" xfId="13925"/>
    <cellStyle name="Normal 4 3 4 5 3 4" xfId="9029"/>
    <cellStyle name="Normal 4 3 4 5 4" xfId="2293"/>
    <cellStyle name="Normal 4 3 4 5 4 2" xfId="4741"/>
    <cellStyle name="Normal 4 3 4 5 4 2 2" xfId="12089"/>
    <cellStyle name="Normal 4 3 4 5 4 3" xfId="7189"/>
    <cellStyle name="Normal 4 3 4 5 4 3 2" xfId="14537"/>
    <cellStyle name="Normal 4 3 4 5 4 4" xfId="9641"/>
    <cellStyle name="Normal 4 3 4 5 5" xfId="2905"/>
    <cellStyle name="Normal 4 3 4 5 5 2" xfId="10253"/>
    <cellStyle name="Normal 4 3 4 5 6" xfId="5353"/>
    <cellStyle name="Normal 4 3 4 5 6 2" xfId="12701"/>
    <cellStyle name="Normal 4 3 4 5 7" xfId="7805"/>
    <cellStyle name="Normal 4 3 4 6" xfId="610"/>
    <cellStyle name="Normal 4 3 4 6 2" xfId="1222"/>
    <cellStyle name="Normal 4 3 4 6 2 2" xfId="3670"/>
    <cellStyle name="Normal 4 3 4 6 2 2 2" xfId="11018"/>
    <cellStyle name="Normal 4 3 4 6 2 3" xfId="6118"/>
    <cellStyle name="Normal 4 3 4 6 2 3 2" xfId="13466"/>
    <cellStyle name="Normal 4 3 4 6 2 4" xfId="8570"/>
    <cellStyle name="Normal 4 3 4 6 3" xfId="1834"/>
    <cellStyle name="Normal 4 3 4 6 3 2" xfId="4282"/>
    <cellStyle name="Normal 4 3 4 6 3 2 2" xfId="11630"/>
    <cellStyle name="Normal 4 3 4 6 3 3" xfId="6730"/>
    <cellStyle name="Normal 4 3 4 6 3 3 2" xfId="14078"/>
    <cellStyle name="Normal 4 3 4 6 3 4" xfId="9182"/>
    <cellStyle name="Normal 4 3 4 6 4" xfId="2446"/>
    <cellStyle name="Normal 4 3 4 6 4 2" xfId="4894"/>
    <cellStyle name="Normal 4 3 4 6 4 2 2" xfId="12242"/>
    <cellStyle name="Normal 4 3 4 6 4 3" xfId="7342"/>
    <cellStyle name="Normal 4 3 4 6 4 3 2" xfId="14690"/>
    <cellStyle name="Normal 4 3 4 6 4 4" xfId="9794"/>
    <cellStyle name="Normal 4 3 4 6 5" xfId="3058"/>
    <cellStyle name="Normal 4 3 4 6 5 2" xfId="10406"/>
    <cellStyle name="Normal 4 3 4 6 6" xfId="5506"/>
    <cellStyle name="Normal 4 3 4 6 6 2" xfId="12854"/>
    <cellStyle name="Normal 4 3 4 6 7" xfId="7958"/>
    <cellStyle name="Normal 4 3 4 7" xfId="763"/>
    <cellStyle name="Normal 4 3 4 7 2" xfId="3211"/>
    <cellStyle name="Normal 4 3 4 7 2 2" xfId="10559"/>
    <cellStyle name="Normal 4 3 4 7 3" xfId="5659"/>
    <cellStyle name="Normal 4 3 4 7 3 2" xfId="13007"/>
    <cellStyle name="Normal 4 3 4 7 4" xfId="8111"/>
    <cellStyle name="Normal 4 3 4 8" xfId="1375"/>
    <cellStyle name="Normal 4 3 4 8 2" xfId="3823"/>
    <cellStyle name="Normal 4 3 4 8 2 2" xfId="11171"/>
    <cellStyle name="Normal 4 3 4 8 3" xfId="6271"/>
    <cellStyle name="Normal 4 3 4 8 3 2" xfId="13619"/>
    <cellStyle name="Normal 4 3 4 8 4" xfId="8723"/>
    <cellStyle name="Normal 4 3 4 9" xfId="1987"/>
    <cellStyle name="Normal 4 3 4 9 2" xfId="4435"/>
    <cellStyle name="Normal 4 3 4 9 2 2" xfId="11783"/>
    <cellStyle name="Normal 4 3 4 9 3" xfId="6883"/>
    <cellStyle name="Normal 4 3 4 9 3 2" xfId="14231"/>
    <cellStyle name="Normal 4 3 4 9 4" xfId="9335"/>
    <cellStyle name="Normal 4 3 5" xfId="163"/>
    <cellStyle name="Normal 4 3 5 10" xfId="2611"/>
    <cellStyle name="Normal 4 3 5 10 2" xfId="9959"/>
    <cellStyle name="Normal 4 3 5 11" xfId="5059"/>
    <cellStyle name="Normal 4 3 5 11 2" xfId="12407"/>
    <cellStyle name="Normal 4 3 5 12" xfId="7511"/>
    <cellStyle name="Normal 4 3 5 2" xfId="214"/>
    <cellStyle name="Normal 4 3 5 2 10" xfId="7562"/>
    <cellStyle name="Normal 4 3 5 2 2" xfId="367"/>
    <cellStyle name="Normal 4 3 5 2 2 2" xfId="979"/>
    <cellStyle name="Normal 4 3 5 2 2 2 2" xfId="3427"/>
    <cellStyle name="Normal 4 3 5 2 2 2 2 2" xfId="10775"/>
    <cellStyle name="Normal 4 3 5 2 2 2 3" xfId="5875"/>
    <cellStyle name="Normal 4 3 5 2 2 2 3 2" xfId="13223"/>
    <cellStyle name="Normal 4 3 5 2 2 2 4" xfId="8327"/>
    <cellStyle name="Normal 4 3 5 2 2 3" xfId="1591"/>
    <cellStyle name="Normal 4 3 5 2 2 3 2" xfId="4039"/>
    <cellStyle name="Normal 4 3 5 2 2 3 2 2" xfId="11387"/>
    <cellStyle name="Normal 4 3 5 2 2 3 3" xfId="6487"/>
    <cellStyle name="Normal 4 3 5 2 2 3 3 2" xfId="13835"/>
    <cellStyle name="Normal 4 3 5 2 2 3 4" xfId="8939"/>
    <cellStyle name="Normal 4 3 5 2 2 4" xfId="2203"/>
    <cellStyle name="Normal 4 3 5 2 2 4 2" xfId="4651"/>
    <cellStyle name="Normal 4 3 5 2 2 4 2 2" xfId="11999"/>
    <cellStyle name="Normal 4 3 5 2 2 4 3" xfId="7099"/>
    <cellStyle name="Normal 4 3 5 2 2 4 3 2" xfId="14447"/>
    <cellStyle name="Normal 4 3 5 2 2 4 4" xfId="9551"/>
    <cellStyle name="Normal 4 3 5 2 2 5" xfId="2815"/>
    <cellStyle name="Normal 4 3 5 2 2 5 2" xfId="10163"/>
    <cellStyle name="Normal 4 3 5 2 2 6" xfId="5263"/>
    <cellStyle name="Normal 4 3 5 2 2 6 2" xfId="12611"/>
    <cellStyle name="Normal 4 3 5 2 2 7" xfId="7715"/>
    <cellStyle name="Normal 4 3 5 2 3" xfId="520"/>
    <cellStyle name="Normal 4 3 5 2 3 2" xfId="1132"/>
    <cellStyle name="Normal 4 3 5 2 3 2 2" xfId="3580"/>
    <cellStyle name="Normal 4 3 5 2 3 2 2 2" xfId="10928"/>
    <cellStyle name="Normal 4 3 5 2 3 2 3" xfId="6028"/>
    <cellStyle name="Normal 4 3 5 2 3 2 3 2" xfId="13376"/>
    <cellStyle name="Normal 4 3 5 2 3 2 4" xfId="8480"/>
    <cellStyle name="Normal 4 3 5 2 3 3" xfId="1744"/>
    <cellStyle name="Normal 4 3 5 2 3 3 2" xfId="4192"/>
    <cellStyle name="Normal 4 3 5 2 3 3 2 2" xfId="11540"/>
    <cellStyle name="Normal 4 3 5 2 3 3 3" xfId="6640"/>
    <cellStyle name="Normal 4 3 5 2 3 3 3 2" xfId="13988"/>
    <cellStyle name="Normal 4 3 5 2 3 3 4" xfId="9092"/>
    <cellStyle name="Normal 4 3 5 2 3 4" xfId="2356"/>
    <cellStyle name="Normal 4 3 5 2 3 4 2" xfId="4804"/>
    <cellStyle name="Normal 4 3 5 2 3 4 2 2" xfId="12152"/>
    <cellStyle name="Normal 4 3 5 2 3 4 3" xfId="7252"/>
    <cellStyle name="Normal 4 3 5 2 3 4 3 2" xfId="14600"/>
    <cellStyle name="Normal 4 3 5 2 3 4 4" xfId="9704"/>
    <cellStyle name="Normal 4 3 5 2 3 5" xfId="2968"/>
    <cellStyle name="Normal 4 3 5 2 3 5 2" xfId="10316"/>
    <cellStyle name="Normal 4 3 5 2 3 6" xfId="5416"/>
    <cellStyle name="Normal 4 3 5 2 3 6 2" xfId="12764"/>
    <cellStyle name="Normal 4 3 5 2 3 7" xfId="7868"/>
    <cellStyle name="Normal 4 3 5 2 4" xfId="673"/>
    <cellStyle name="Normal 4 3 5 2 4 2" xfId="1285"/>
    <cellStyle name="Normal 4 3 5 2 4 2 2" xfId="3733"/>
    <cellStyle name="Normal 4 3 5 2 4 2 2 2" xfId="11081"/>
    <cellStyle name="Normal 4 3 5 2 4 2 3" xfId="6181"/>
    <cellStyle name="Normal 4 3 5 2 4 2 3 2" xfId="13529"/>
    <cellStyle name="Normal 4 3 5 2 4 2 4" xfId="8633"/>
    <cellStyle name="Normal 4 3 5 2 4 3" xfId="1897"/>
    <cellStyle name="Normal 4 3 5 2 4 3 2" xfId="4345"/>
    <cellStyle name="Normal 4 3 5 2 4 3 2 2" xfId="11693"/>
    <cellStyle name="Normal 4 3 5 2 4 3 3" xfId="6793"/>
    <cellStyle name="Normal 4 3 5 2 4 3 3 2" xfId="14141"/>
    <cellStyle name="Normal 4 3 5 2 4 3 4" xfId="9245"/>
    <cellStyle name="Normal 4 3 5 2 4 4" xfId="2509"/>
    <cellStyle name="Normal 4 3 5 2 4 4 2" xfId="4957"/>
    <cellStyle name="Normal 4 3 5 2 4 4 2 2" xfId="12305"/>
    <cellStyle name="Normal 4 3 5 2 4 4 3" xfId="7405"/>
    <cellStyle name="Normal 4 3 5 2 4 4 3 2" xfId="14753"/>
    <cellStyle name="Normal 4 3 5 2 4 4 4" xfId="9857"/>
    <cellStyle name="Normal 4 3 5 2 4 5" xfId="3121"/>
    <cellStyle name="Normal 4 3 5 2 4 5 2" xfId="10469"/>
    <cellStyle name="Normal 4 3 5 2 4 6" xfId="5569"/>
    <cellStyle name="Normal 4 3 5 2 4 6 2" xfId="12917"/>
    <cellStyle name="Normal 4 3 5 2 4 7" xfId="8021"/>
    <cellStyle name="Normal 4 3 5 2 5" xfId="826"/>
    <cellStyle name="Normal 4 3 5 2 5 2" xfId="3274"/>
    <cellStyle name="Normal 4 3 5 2 5 2 2" xfId="10622"/>
    <cellStyle name="Normal 4 3 5 2 5 3" xfId="5722"/>
    <cellStyle name="Normal 4 3 5 2 5 3 2" xfId="13070"/>
    <cellStyle name="Normal 4 3 5 2 5 4" xfId="8174"/>
    <cellStyle name="Normal 4 3 5 2 6" xfId="1438"/>
    <cellStyle name="Normal 4 3 5 2 6 2" xfId="3886"/>
    <cellStyle name="Normal 4 3 5 2 6 2 2" xfId="11234"/>
    <cellStyle name="Normal 4 3 5 2 6 3" xfId="6334"/>
    <cellStyle name="Normal 4 3 5 2 6 3 2" xfId="13682"/>
    <cellStyle name="Normal 4 3 5 2 6 4" xfId="8786"/>
    <cellStyle name="Normal 4 3 5 2 7" xfId="2050"/>
    <cellStyle name="Normal 4 3 5 2 7 2" xfId="4498"/>
    <cellStyle name="Normal 4 3 5 2 7 2 2" xfId="11846"/>
    <cellStyle name="Normal 4 3 5 2 7 3" xfId="6946"/>
    <cellStyle name="Normal 4 3 5 2 7 3 2" xfId="14294"/>
    <cellStyle name="Normal 4 3 5 2 7 4" xfId="9398"/>
    <cellStyle name="Normal 4 3 5 2 8" xfId="2662"/>
    <cellStyle name="Normal 4 3 5 2 8 2" xfId="10010"/>
    <cellStyle name="Normal 4 3 5 2 9" xfId="5110"/>
    <cellStyle name="Normal 4 3 5 2 9 2" xfId="12458"/>
    <cellStyle name="Normal 4 3 5 3" xfId="265"/>
    <cellStyle name="Normal 4 3 5 3 10" xfId="7613"/>
    <cellStyle name="Normal 4 3 5 3 2" xfId="418"/>
    <cellStyle name="Normal 4 3 5 3 2 2" xfId="1030"/>
    <cellStyle name="Normal 4 3 5 3 2 2 2" xfId="3478"/>
    <cellStyle name="Normal 4 3 5 3 2 2 2 2" xfId="10826"/>
    <cellStyle name="Normal 4 3 5 3 2 2 3" xfId="5926"/>
    <cellStyle name="Normal 4 3 5 3 2 2 3 2" xfId="13274"/>
    <cellStyle name="Normal 4 3 5 3 2 2 4" xfId="8378"/>
    <cellStyle name="Normal 4 3 5 3 2 3" xfId="1642"/>
    <cellStyle name="Normal 4 3 5 3 2 3 2" xfId="4090"/>
    <cellStyle name="Normal 4 3 5 3 2 3 2 2" xfId="11438"/>
    <cellStyle name="Normal 4 3 5 3 2 3 3" xfId="6538"/>
    <cellStyle name="Normal 4 3 5 3 2 3 3 2" xfId="13886"/>
    <cellStyle name="Normal 4 3 5 3 2 3 4" xfId="8990"/>
    <cellStyle name="Normal 4 3 5 3 2 4" xfId="2254"/>
    <cellStyle name="Normal 4 3 5 3 2 4 2" xfId="4702"/>
    <cellStyle name="Normal 4 3 5 3 2 4 2 2" xfId="12050"/>
    <cellStyle name="Normal 4 3 5 3 2 4 3" xfId="7150"/>
    <cellStyle name="Normal 4 3 5 3 2 4 3 2" xfId="14498"/>
    <cellStyle name="Normal 4 3 5 3 2 4 4" xfId="9602"/>
    <cellStyle name="Normal 4 3 5 3 2 5" xfId="2866"/>
    <cellStyle name="Normal 4 3 5 3 2 5 2" xfId="10214"/>
    <cellStyle name="Normal 4 3 5 3 2 6" xfId="5314"/>
    <cellStyle name="Normal 4 3 5 3 2 6 2" xfId="12662"/>
    <cellStyle name="Normal 4 3 5 3 2 7" xfId="7766"/>
    <cellStyle name="Normal 4 3 5 3 3" xfId="571"/>
    <cellStyle name="Normal 4 3 5 3 3 2" xfId="1183"/>
    <cellStyle name="Normal 4 3 5 3 3 2 2" xfId="3631"/>
    <cellStyle name="Normal 4 3 5 3 3 2 2 2" xfId="10979"/>
    <cellStyle name="Normal 4 3 5 3 3 2 3" xfId="6079"/>
    <cellStyle name="Normal 4 3 5 3 3 2 3 2" xfId="13427"/>
    <cellStyle name="Normal 4 3 5 3 3 2 4" xfId="8531"/>
    <cellStyle name="Normal 4 3 5 3 3 3" xfId="1795"/>
    <cellStyle name="Normal 4 3 5 3 3 3 2" xfId="4243"/>
    <cellStyle name="Normal 4 3 5 3 3 3 2 2" xfId="11591"/>
    <cellStyle name="Normal 4 3 5 3 3 3 3" xfId="6691"/>
    <cellStyle name="Normal 4 3 5 3 3 3 3 2" xfId="14039"/>
    <cellStyle name="Normal 4 3 5 3 3 3 4" xfId="9143"/>
    <cellStyle name="Normal 4 3 5 3 3 4" xfId="2407"/>
    <cellStyle name="Normal 4 3 5 3 3 4 2" xfId="4855"/>
    <cellStyle name="Normal 4 3 5 3 3 4 2 2" xfId="12203"/>
    <cellStyle name="Normal 4 3 5 3 3 4 3" xfId="7303"/>
    <cellStyle name="Normal 4 3 5 3 3 4 3 2" xfId="14651"/>
    <cellStyle name="Normal 4 3 5 3 3 4 4" xfId="9755"/>
    <cellStyle name="Normal 4 3 5 3 3 5" xfId="3019"/>
    <cellStyle name="Normal 4 3 5 3 3 5 2" xfId="10367"/>
    <cellStyle name="Normal 4 3 5 3 3 6" xfId="5467"/>
    <cellStyle name="Normal 4 3 5 3 3 6 2" xfId="12815"/>
    <cellStyle name="Normal 4 3 5 3 3 7" xfId="7919"/>
    <cellStyle name="Normal 4 3 5 3 4" xfId="724"/>
    <cellStyle name="Normal 4 3 5 3 4 2" xfId="1336"/>
    <cellStyle name="Normal 4 3 5 3 4 2 2" xfId="3784"/>
    <cellStyle name="Normal 4 3 5 3 4 2 2 2" xfId="11132"/>
    <cellStyle name="Normal 4 3 5 3 4 2 3" xfId="6232"/>
    <cellStyle name="Normal 4 3 5 3 4 2 3 2" xfId="13580"/>
    <cellStyle name="Normal 4 3 5 3 4 2 4" xfId="8684"/>
    <cellStyle name="Normal 4 3 5 3 4 3" xfId="1948"/>
    <cellStyle name="Normal 4 3 5 3 4 3 2" xfId="4396"/>
    <cellStyle name="Normal 4 3 5 3 4 3 2 2" xfId="11744"/>
    <cellStyle name="Normal 4 3 5 3 4 3 3" xfId="6844"/>
    <cellStyle name="Normal 4 3 5 3 4 3 3 2" xfId="14192"/>
    <cellStyle name="Normal 4 3 5 3 4 3 4" xfId="9296"/>
    <cellStyle name="Normal 4 3 5 3 4 4" xfId="2560"/>
    <cellStyle name="Normal 4 3 5 3 4 4 2" xfId="5008"/>
    <cellStyle name="Normal 4 3 5 3 4 4 2 2" xfId="12356"/>
    <cellStyle name="Normal 4 3 5 3 4 4 3" xfId="7456"/>
    <cellStyle name="Normal 4 3 5 3 4 4 3 2" xfId="14804"/>
    <cellStyle name="Normal 4 3 5 3 4 4 4" xfId="9908"/>
    <cellStyle name="Normal 4 3 5 3 4 5" xfId="3172"/>
    <cellStyle name="Normal 4 3 5 3 4 5 2" xfId="10520"/>
    <cellStyle name="Normal 4 3 5 3 4 6" xfId="5620"/>
    <cellStyle name="Normal 4 3 5 3 4 6 2" xfId="12968"/>
    <cellStyle name="Normal 4 3 5 3 4 7" xfId="8072"/>
    <cellStyle name="Normal 4 3 5 3 5" xfId="877"/>
    <cellStyle name="Normal 4 3 5 3 5 2" xfId="3325"/>
    <cellStyle name="Normal 4 3 5 3 5 2 2" xfId="10673"/>
    <cellStyle name="Normal 4 3 5 3 5 3" xfId="5773"/>
    <cellStyle name="Normal 4 3 5 3 5 3 2" xfId="13121"/>
    <cellStyle name="Normal 4 3 5 3 5 4" xfId="8225"/>
    <cellStyle name="Normal 4 3 5 3 6" xfId="1489"/>
    <cellStyle name="Normal 4 3 5 3 6 2" xfId="3937"/>
    <cellStyle name="Normal 4 3 5 3 6 2 2" xfId="11285"/>
    <cellStyle name="Normal 4 3 5 3 6 3" xfId="6385"/>
    <cellStyle name="Normal 4 3 5 3 6 3 2" xfId="13733"/>
    <cellStyle name="Normal 4 3 5 3 6 4" xfId="8837"/>
    <cellStyle name="Normal 4 3 5 3 7" xfId="2101"/>
    <cellStyle name="Normal 4 3 5 3 7 2" xfId="4549"/>
    <cellStyle name="Normal 4 3 5 3 7 2 2" xfId="11897"/>
    <cellStyle name="Normal 4 3 5 3 7 3" xfId="6997"/>
    <cellStyle name="Normal 4 3 5 3 7 3 2" xfId="14345"/>
    <cellStyle name="Normal 4 3 5 3 7 4" xfId="9449"/>
    <cellStyle name="Normal 4 3 5 3 8" xfId="2713"/>
    <cellStyle name="Normal 4 3 5 3 8 2" xfId="10061"/>
    <cellStyle name="Normal 4 3 5 3 9" xfId="5161"/>
    <cellStyle name="Normal 4 3 5 3 9 2" xfId="12509"/>
    <cellStyle name="Normal 4 3 5 4" xfId="316"/>
    <cellStyle name="Normal 4 3 5 4 2" xfId="928"/>
    <cellStyle name="Normal 4 3 5 4 2 2" xfId="3376"/>
    <cellStyle name="Normal 4 3 5 4 2 2 2" xfId="10724"/>
    <cellStyle name="Normal 4 3 5 4 2 3" xfId="5824"/>
    <cellStyle name="Normal 4 3 5 4 2 3 2" xfId="13172"/>
    <cellStyle name="Normal 4 3 5 4 2 4" xfId="8276"/>
    <cellStyle name="Normal 4 3 5 4 3" xfId="1540"/>
    <cellStyle name="Normal 4 3 5 4 3 2" xfId="3988"/>
    <cellStyle name="Normal 4 3 5 4 3 2 2" xfId="11336"/>
    <cellStyle name="Normal 4 3 5 4 3 3" xfId="6436"/>
    <cellStyle name="Normal 4 3 5 4 3 3 2" xfId="13784"/>
    <cellStyle name="Normal 4 3 5 4 3 4" xfId="8888"/>
    <cellStyle name="Normal 4 3 5 4 4" xfId="2152"/>
    <cellStyle name="Normal 4 3 5 4 4 2" xfId="4600"/>
    <cellStyle name="Normal 4 3 5 4 4 2 2" xfId="11948"/>
    <cellStyle name="Normal 4 3 5 4 4 3" xfId="7048"/>
    <cellStyle name="Normal 4 3 5 4 4 3 2" xfId="14396"/>
    <cellStyle name="Normal 4 3 5 4 4 4" xfId="9500"/>
    <cellStyle name="Normal 4 3 5 4 5" xfId="2764"/>
    <cellStyle name="Normal 4 3 5 4 5 2" xfId="10112"/>
    <cellStyle name="Normal 4 3 5 4 6" xfId="5212"/>
    <cellStyle name="Normal 4 3 5 4 6 2" xfId="12560"/>
    <cellStyle name="Normal 4 3 5 4 7" xfId="7664"/>
    <cellStyle name="Normal 4 3 5 5" xfId="469"/>
    <cellStyle name="Normal 4 3 5 5 2" xfId="1081"/>
    <cellStyle name="Normal 4 3 5 5 2 2" xfId="3529"/>
    <cellStyle name="Normal 4 3 5 5 2 2 2" xfId="10877"/>
    <cellStyle name="Normal 4 3 5 5 2 3" xfId="5977"/>
    <cellStyle name="Normal 4 3 5 5 2 3 2" xfId="13325"/>
    <cellStyle name="Normal 4 3 5 5 2 4" xfId="8429"/>
    <cellStyle name="Normal 4 3 5 5 3" xfId="1693"/>
    <cellStyle name="Normal 4 3 5 5 3 2" xfId="4141"/>
    <cellStyle name="Normal 4 3 5 5 3 2 2" xfId="11489"/>
    <cellStyle name="Normal 4 3 5 5 3 3" xfId="6589"/>
    <cellStyle name="Normal 4 3 5 5 3 3 2" xfId="13937"/>
    <cellStyle name="Normal 4 3 5 5 3 4" xfId="9041"/>
    <cellStyle name="Normal 4 3 5 5 4" xfId="2305"/>
    <cellStyle name="Normal 4 3 5 5 4 2" xfId="4753"/>
    <cellStyle name="Normal 4 3 5 5 4 2 2" xfId="12101"/>
    <cellStyle name="Normal 4 3 5 5 4 3" xfId="7201"/>
    <cellStyle name="Normal 4 3 5 5 4 3 2" xfId="14549"/>
    <cellStyle name="Normal 4 3 5 5 4 4" xfId="9653"/>
    <cellStyle name="Normal 4 3 5 5 5" xfId="2917"/>
    <cellStyle name="Normal 4 3 5 5 5 2" xfId="10265"/>
    <cellStyle name="Normal 4 3 5 5 6" xfId="5365"/>
    <cellStyle name="Normal 4 3 5 5 6 2" xfId="12713"/>
    <cellStyle name="Normal 4 3 5 5 7" xfId="7817"/>
    <cellStyle name="Normal 4 3 5 6" xfId="622"/>
    <cellStyle name="Normal 4 3 5 6 2" xfId="1234"/>
    <cellStyle name="Normal 4 3 5 6 2 2" xfId="3682"/>
    <cellStyle name="Normal 4 3 5 6 2 2 2" xfId="11030"/>
    <cellStyle name="Normal 4 3 5 6 2 3" xfId="6130"/>
    <cellStyle name="Normal 4 3 5 6 2 3 2" xfId="13478"/>
    <cellStyle name="Normal 4 3 5 6 2 4" xfId="8582"/>
    <cellStyle name="Normal 4 3 5 6 3" xfId="1846"/>
    <cellStyle name="Normal 4 3 5 6 3 2" xfId="4294"/>
    <cellStyle name="Normal 4 3 5 6 3 2 2" xfId="11642"/>
    <cellStyle name="Normal 4 3 5 6 3 3" xfId="6742"/>
    <cellStyle name="Normal 4 3 5 6 3 3 2" xfId="14090"/>
    <cellStyle name="Normal 4 3 5 6 3 4" xfId="9194"/>
    <cellStyle name="Normal 4 3 5 6 4" xfId="2458"/>
    <cellStyle name="Normal 4 3 5 6 4 2" xfId="4906"/>
    <cellStyle name="Normal 4 3 5 6 4 2 2" xfId="12254"/>
    <cellStyle name="Normal 4 3 5 6 4 3" xfId="7354"/>
    <cellStyle name="Normal 4 3 5 6 4 3 2" xfId="14702"/>
    <cellStyle name="Normal 4 3 5 6 4 4" xfId="9806"/>
    <cellStyle name="Normal 4 3 5 6 5" xfId="3070"/>
    <cellStyle name="Normal 4 3 5 6 5 2" xfId="10418"/>
    <cellStyle name="Normal 4 3 5 6 6" xfId="5518"/>
    <cellStyle name="Normal 4 3 5 6 6 2" xfId="12866"/>
    <cellStyle name="Normal 4 3 5 6 7" xfId="7970"/>
    <cellStyle name="Normal 4 3 5 7" xfId="775"/>
    <cellStyle name="Normal 4 3 5 7 2" xfId="3223"/>
    <cellStyle name="Normal 4 3 5 7 2 2" xfId="10571"/>
    <cellStyle name="Normal 4 3 5 7 3" xfId="5671"/>
    <cellStyle name="Normal 4 3 5 7 3 2" xfId="13019"/>
    <cellStyle name="Normal 4 3 5 7 4" xfId="8123"/>
    <cellStyle name="Normal 4 3 5 8" xfId="1387"/>
    <cellStyle name="Normal 4 3 5 8 2" xfId="3835"/>
    <cellStyle name="Normal 4 3 5 8 2 2" xfId="11183"/>
    <cellStyle name="Normal 4 3 5 8 3" xfId="6283"/>
    <cellStyle name="Normal 4 3 5 8 3 2" xfId="13631"/>
    <cellStyle name="Normal 4 3 5 8 4" xfId="8735"/>
    <cellStyle name="Normal 4 3 5 9" xfId="1999"/>
    <cellStyle name="Normal 4 3 5 9 2" xfId="4447"/>
    <cellStyle name="Normal 4 3 5 9 2 2" xfId="11795"/>
    <cellStyle name="Normal 4 3 5 9 3" xfId="6895"/>
    <cellStyle name="Normal 4 3 5 9 3 2" xfId="14243"/>
    <cellStyle name="Normal 4 3 5 9 4" xfId="9347"/>
    <cellStyle name="Normal 4 3 6" xfId="178"/>
    <cellStyle name="Normal 4 3 6 10" xfId="2626"/>
    <cellStyle name="Normal 4 3 6 10 2" xfId="9974"/>
    <cellStyle name="Normal 4 3 6 11" xfId="5074"/>
    <cellStyle name="Normal 4 3 6 11 2" xfId="12422"/>
    <cellStyle name="Normal 4 3 6 12" xfId="7526"/>
    <cellStyle name="Normal 4 3 6 2" xfId="229"/>
    <cellStyle name="Normal 4 3 6 2 10" xfId="7577"/>
    <cellStyle name="Normal 4 3 6 2 2" xfId="382"/>
    <cellStyle name="Normal 4 3 6 2 2 2" xfId="994"/>
    <cellStyle name="Normal 4 3 6 2 2 2 2" xfId="3442"/>
    <cellStyle name="Normal 4 3 6 2 2 2 2 2" xfId="10790"/>
    <cellStyle name="Normal 4 3 6 2 2 2 3" xfId="5890"/>
    <cellStyle name="Normal 4 3 6 2 2 2 3 2" xfId="13238"/>
    <cellStyle name="Normal 4 3 6 2 2 2 4" xfId="8342"/>
    <cellStyle name="Normal 4 3 6 2 2 3" xfId="1606"/>
    <cellStyle name="Normal 4 3 6 2 2 3 2" xfId="4054"/>
    <cellStyle name="Normal 4 3 6 2 2 3 2 2" xfId="11402"/>
    <cellStyle name="Normal 4 3 6 2 2 3 3" xfId="6502"/>
    <cellStyle name="Normal 4 3 6 2 2 3 3 2" xfId="13850"/>
    <cellStyle name="Normal 4 3 6 2 2 3 4" xfId="8954"/>
    <cellStyle name="Normal 4 3 6 2 2 4" xfId="2218"/>
    <cellStyle name="Normal 4 3 6 2 2 4 2" xfId="4666"/>
    <cellStyle name="Normal 4 3 6 2 2 4 2 2" xfId="12014"/>
    <cellStyle name="Normal 4 3 6 2 2 4 3" xfId="7114"/>
    <cellStyle name="Normal 4 3 6 2 2 4 3 2" xfId="14462"/>
    <cellStyle name="Normal 4 3 6 2 2 4 4" xfId="9566"/>
    <cellStyle name="Normal 4 3 6 2 2 5" xfId="2830"/>
    <cellStyle name="Normal 4 3 6 2 2 5 2" xfId="10178"/>
    <cellStyle name="Normal 4 3 6 2 2 6" xfId="5278"/>
    <cellStyle name="Normal 4 3 6 2 2 6 2" xfId="12626"/>
    <cellStyle name="Normal 4 3 6 2 2 7" xfId="7730"/>
    <cellStyle name="Normal 4 3 6 2 3" xfId="535"/>
    <cellStyle name="Normal 4 3 6 2 3 2" xfId="1147"/>
    <cellStyle name="Normal 4 3 6 2 3 2 2" xfId="3595"/>
    <cellStyle name="Normal 4 3 6 2 3 2 2 2" xfId="10943"/>
    <cellStyle name="Normal 4 3 6 2 3 2 3" xfId="6043"/>
    <cellStyle name="Normal 4 3 6 2 3 2 3 2" xfId="13391"/>
    <cellStyle name="Normal 4 3 6 2 3 2 4" xfId="8495"/>
    <cellStyle name="Normal 4 3 6 2 3 3" xfId="1759"/>
    <cellStyle name="Normal 4 3 6 2 3 3 2" xfId="4207"/>
    <cellStyle name="Normal 4 3 6 2 3 3 2 2" xfId="11555"/>
    <cellStyle name="Normal 4 3 6 2 3 3 3" xfId="6655"/>
    <cellStyle name="Normal 4 3 6 2 3 3 3 2" xfId="14003"/>
    <cellStyle name="Normal 4 3 6 2 3 3 4" xfId="9107"/>
    <cellStyle name="Normal 4 3 6 2 3 4" xfId="2371"/>
    <cellStyle name="Normal 4 3 6 2 3 4 2" xfId="4819"/>
    <cellStyle name="Normal 4 3 6 2 3 4 2 2" xfId="12167"/>
    <cellStyle name="Normal 4 3 6 2 3 4 3" xfId="7267"/>
    <cellStyle name="Normal 4 3 6 2 3 4 3 2" xfId="14615"/>
    <cellStyle name="Normal 4 3 6 2 3 4 4" xfId="9719"/>
    <cellStyle name="Normal 4 3 6 2 3 5" xfId="2983"/>
    <cellStyle name="Normal 4 3 6 2 3 5 2" xfId="10331"/>
    <cellStyle name="Normal 4 3 6 2 3 6" xfId="5431"/>
    <cellStyle name="Normal 4 3 6 2 3 6 2" xfId="12779"/>
    <cellStyle name="Normal 4 3 6 2 3 7" xfId="7883"/>
    <cellStyle name="Normal 4 3 6 2 4" xfId="688"/>
    <cellStyle name="Normal 4 3 6 2 4 2" xfId="1300"/>
    <cellStyle name="Normal 4 3 6 2 4 2 2" xfId="3748"/>
    <cellStyle name="Normal 4 3 6 2 4 2 2 2" xfId="11096"/>
    <cellStyle name="Normal 4 3 6 2 4 2 3" xfId="6196"/>
    <cellStyle name="Normal 4 3 6 2 4 2 3 2" xfId="13544"/>
    <cellStyle name="Normal 4 3 6 2 4 2 4" xfId="8648"/>
    <cellStyle name="Normal 4 3 6 2 4 3" xfId="1912"/>
    <cellStyle name="Normal 4 3 6 2 4 3 2" xfId="4360"/>
    <cellStyle name="Normal 4 3 6 2 4 3 2 2" xfId="11708"/>
    <cellStyle name="Normal 4 3 6 2 4 3 3" xfId="6808"/>
    <cellStyle name="Normal 4 3 6 2 4 3 3 2" xfId="14156"/>
    <cellStyle name="Normal 4 3 6 2 4 3 4" xfId="9260"/>
    <cellStyle name="Normal 4 3 6 2 4 4" xfId="2524"/>
    <cellStyle name="Normal 4 3 6 2 4 4 2" xfId="4972"/>
    <cellStyle name="Normal 4 3 6 2 4 4 2 2" xfId="12320"/>
    <cellStyle name="Normal 4 3 6 2 4 4 3" xfId="7420"/>
    <cellStyle name="Normal 4 3 6 2 4 4 3 2" xfId="14768"/>
    <cellStyle name="Normal 4 3 6 2 4 4 4" xfId="9872"/>
    <cellStyle name="Normal 4 3 6 2 4 5" xfId="3136"/>
    <cellStyle name="Normal 4 3 6 2 4 5 2" xfId="10484"/>
    <cellStyle name="Normal 4 3 6 2 4 6" xfId="5584"/>
    <cellStyle name="Normal 4 3 6 2 4 6 2" xfId="12932"/>
    <cellStyle name="Normal 4 3 6 2 4 7" xfId="8036"/>
    <cellStyle name="Normal 4 3 6 2 5" xfId="841"/>
    <cellStyle name="Normal 4 3 6 2 5 2" xfId="3289"/>
    <cellStyle name="Normal 4 3 6 2 5 2 2" xfId="10637"/>
    <cellStyle name="Normal 4 3 6 2 5 3" xfId="5737"/>
    <cellStyle name="Normal 4 3 6 2 5 3 2" xfId="13085"/>
    <cellStyle name="Normal 4 3 6 2 5 4" xfId="8189"/>
    <cellStyle name="Normal 4 3 6 2 6" xfId="1453"/>
    <cellStyle name="Normal 4 3 6 2 6 2" xfId="3901"/>
    <cellStyle name="Normal 4 3 6 2 6 2 2" xfId="11249"/>
    <cellStyle name="Normal 4 3 6 2 6 3" xfId="6349"/>
    <cellStyle name="Normal 4 3 6 2 6 3 2" xfId="13697"/>
    <cellStyle name="Normal 4 3 6 2 6 4" xfId="8801"/>
    <cellStyle name="Normal 4 3 6 2 7" xfId="2065"/>
    <cellStyle name="Normal 4 3 6 2 7 2" xfId="4513"/>
    <cellStyle name="Normal 4 3 6 2 7 2 2" xfId="11861"/>
    <cellStyle name="Normal 4 3 6 2 7 3" xfId="6961"/>
    <cellStyle name="Normal 4 3 6 2 7 3 2" xfId="14309"/>
    <cellStyle name="Normal 4 3 6 2 7 4" xfId="9413"/>
    <cellStyle name="Normal 4 3 6 2 8" xfId="2677"/>
    <cellStyle name="Normal 4 3 6 2 8 2" xfId="10025"/>
    <cellStyle name="Normal 4 3 6 2 9" xfId="5125"/>
    <cellStyle name="Normal 4 3 6 2 9 2" xfId="12473"/>
    <cellStyle name="Normal 4 3 6 3" xfId="280"/>
    <cellStyle name="Normal 4 3 6 3 10" xfId="7628"/>
    <cellStyle name="Normal 4 3 6 3 2" xfId="433"/>
    <cellStyle name="Normal 4 3 6 3 2 2" xfId="1045"/>
    <cellStyle name="Normal 4 3 6 3 2 2 2" xfId="3493"/>
    <cellStyle name="Normal 4 3 6 3 2 2 2 2" xfId="10841"/>
    <cellStyle name="Normal 4 3 6 3 2 2 3" xfId="5941"/>
    <cellStyle name="Normal 4 3 6 3 2 2 3 2" xfId="13289"/>
    <cellStyle name="Normal 4 3 6 3 2 2 4" xfId="8393"/>
    <cellStyle name="Normal 4 3 6 3 2 3" xfId="1657"/>
    <cellStyle name="Normal 4 3 6 3 2 3 2" xfId="4105"/>
    <cellStyle name="Normal 4 3 6 3 2 3 2 2" xfId="11453"/>
    <cellStyle name="Normal 4 3 6 3 2 3 3" xfId="6553"/>
    <cellStyle name="Normal 4 3 6 3 2 3 3 2" xfId="13901"/>
    <cellStyle name="Normal 4 3 6 3 2 3 4" xfId="9005"/>
    <cellStyle name="Normal 4 3 6 3 2 4" xfId="2269"/>
    <cellStyle name="Normal 4 3 6 3 2 4 2" xfId="4717"/>
    <cellStyle name="Normal 4 3 6 3 2 4 2 2" xfId="12065"/>
    <cellStyle name="Normal 4 3 6 3 2 4 3" xfId="7165"/>
    <cellStyle name="Normal 4 3 6 3 2 4 3 2" xfId="14513"/>
    <cellStyle name="Normal 4 3 6 3 2 4 4" xfId="9617"/>
    <cellStyle name="Normal 4 3 6 3 2 5" xfId="2881"/>
    <cellStyle name="Normal 4 3 6 3 2 5 2" xfId="10229"/>
    <cellStyle name="Normal 4 3 6 3 2 6" xfId="5329"/>
    <cellStyle name="Normal 4 3 6 3 2 6 2" xfId="12677"/>
    <cellStyle name="Normal 4 3 6 3 2 7" xfId="7781"/>
    <cellStyle name="Normal 4 3 6 3 3" xfId="586"/>
    <cellStyle name="Normal 4 3 6 3 3 2" xfId="1198"/>
    <cellStyle name="Normal 4 3 6 3 3 2 2" xfId="3646"/>
    <cellStyle name="Normal 4 3 6 3 3 2 2 2" xfId="10994"/>
    <cellStyle name="Normal 4 3 6 3 3 2 3" xfId="6094"/>
    <cellStyle name="Normal 4 3 6 3 3 2 3 2" xfId="13442"/>
    <cellStyle name="Normal 4 3 6 3 3 2 4" xfId="8546"/>
    <cellStyle name="Normal 4 3 6 3 3 3" xfId="1810"/>
    <cellStyle name="Normal 4 3 6 3 3 3 2" xfId="4258"/>
    <cellStyle name="Normal 4 3 6 3 3 3 2 2" xfId="11606"/>
    <cellStyle name="Normal 4 3 6 3 3 3 3" xfId="6706"/>
    <cellStyle name="Normal 4 3 6 3 3 3 3 2" xfId="14054"/>
    <cellStyle name="Normal 4 3 6 3 3 3 4" xfId="9158"/>
    <cellStyle name="Normal 4 3 6 3 3 4" xfId="2422"/>
    <cellStyle name="Normal 4 3 6 3 3 4 2" xfId="4870"/>
    <cellStyle name="Normal 4 3 6 3 3 4 2 2" xfId="12218"/>
    <cellStyle name="Normal 4 3 6 3 3 4 3" xfId="7318"/>
    <cellStyle name="Normal 4 3 6 3 3 4 3 2" xfId="14666"/>
    <cellStyle name="Normal 4 3 6 3 3 4 4" xfId="9770"/>
    <cellStyle name="Normal 4 3 6 3 3 5" xfId="3034"/>
    <cellStyle name="Normal 4 3 6 3 3 5 2" xfId="10382"/>
    <cellStyle name="Normal 4 3 6 3 3 6" xfId="5482"/>
    <cellStyle name="Normal 4 3 6 3 3 6 2" xfId="12830"/>
    <cellStyle name="Normal 4 3 6 3 3 7" xfId="7934"/>
    <cellStyle name="Normal 4 3 6 3 4" xfId="739"/>
    <cellStyle name="Normal 4 3 6 3 4 2" xfId="1351"/>
    <cellStyle name="Normal 4 3 6 3 4 2 2" xfId="3799"/>
    <cellStyle name="Normal 4 3 6 3 4 2 2 2" xfId="11147"/>
    <cellStyle name="Normal 4 3 6 3 4 2 3" xfId="6247"/>
    <cellStyle name="Normal 4 3 6 3 4 2 3 2" xfId="13595"/>
    <cellStyle name="Normal 4 3 6 3 4 2 4" xfId="8699"/>
    <cellStyle name="Normal 4 3 6 3 4 3" xfId="1963"/>
    <cellStyle name="Normal 4 3 6 3 4 3 2" xfId="4411"/>
    <cellStyle name="Normal 4 3 6 3 4 3 2 2" xfId="11759"/>
    <cellStyle name="Normal 4 3 6 3 4 3 3" xfId="6859"/>
    <cellStyle name="Normal 4 3 6 3 4 3 3 2" xfId="14207"/>
    <cellStyle name="Normal 4 3 6 3 4 3 4" xfId="9311"/>
    <cellStyle name="Normal 4 3 6 3 4 4" xfId="2575"/>
    <cellStyle name="Normal 4 3 6 3 4 4 2" xfId="5023"/>
    <cellStyle name="Normal 4 3 6 3 4 4 2 2" xfId="12371"/>
    <cellStyle name="Normal 4 3 6 3 4 4 3" xfId="7471"/>
    <cellStyle name="Normal 4 3 6 3 4 4 3 2" xfId="14819"/>
    <cellStyle name="Normal 4 3 6 3 4 4 4" xfId="9923"/>
    <cellStyle name="Normal 4 3 6 3 4 5" xfId="3187"/>
    <cellStyle name="Normal 4 3 6 3 4 5 2" xfId="10535"/>
    <cellStyle name="Normal 4 3 6 3 4 6" xfId="5635"/>
    <cellStyle name="Normal 4 3 6 3 4 6 2" xfId="12983"/>
    <cellStyle name="Normal 4 3 6 3 4 7" xfId="8087"/>
    <cellStyle name="Normal 4 3 6 3 5" xfId="892"/>
    <cellStyle name="Normal 4 3 6 3 5 2" xfId="3340"/>
    <cellStyle name="Normal 4 3 6 3 5 2 2" xfId="10688"/>
    <cellStyle name="Normal 4 3 6 3 5 3" xfId="5788"/>
    <cellStyle name="Normal 4 3 6 3 5 3 2" xfId="13136"/>
    <cellStyle name="Normal 4 3 6 3 5 4" xfId="8240"/>
    <cellStyle name="Normal 4 3 6 3 6" xfId="1504"/>
    <cellStyle name="Normal 4 3 6 3 6 2" xfId="3952"/>
    <cellStyle name="Normal 4 3 6 3 6 2 2" xfId="11300"/>
    <cellStyle name="Normal 4 3 6 3 6 3" xfId="6400"/>
    <cellStyle name="Normal 4 3 6 3 6 3 2" xfId="13748"/>
    <cellStyle name="Normal 4 3 6 3 6 4" xfId="8852"/>
    <cellStyle name="Normal 4 3 6 3 7" xfId="2116"/>
    <cellStyle name="Normal 4 3 6 3 7 2" xfId="4564"/>
    <cellStyle name="Normal 4 3 6 3 7 2 2" xfId="11912"/>
    <cellStyle name="Normal 4 3 6 3 7 3" xfId="7012"/>
    <cellStyle name="Normal 4 3 6 3 7 3 2" xfId="14360"/>
    <cellStyle name="Normal 4 3 6 3 7 4" xfId="9464"/>
    <cellStyle name="Normal 4 3 6 3 8" xfId="2728"/>
    <cellStyle name="Normal 4 3 6 3 8 2" xfId="10076"/>
    <cellStyle name="Normal 4 3 6 3 9" xfId="5176"/>
    <cellStyle name="Normal 4 3 6 3 9 2" xfId="12524"/>
    <cellStyle name="Normal 4 3 6 4" xfId="331"/>
    <cellStyle name="Normal 4 3 6 4 2" xfId="943"/>
    <cellStyle name="Normal 4 3 6 4 2 2" xfId="3391"/>
    <cellStyle name="Normal 4 3 6 4 2 2 2" xfId="10739"/>
    <cellStyle name="Normal 4 3 6 4 2 3" xfId="5839"/>
    <cellStyle name="Normal 4 3 6 4 2 3 2" xfId="13187"/>
    <cellStyle name="Normal 4 3 6 4 2 4" xfId="8291"/>
    <cellStyle name="Normal 4 3 6 4 3" xfId="1555"/>
    <cellStyle name="Normal 4 3 6 4 3 2" xfId="4003"/>
    <cellStyle name="Normal 4 3 6 4 3 2 2" xfId="11351"/>
    <cellStyle name="Normal 4 3 6 4 3 3" xfId="6451"/>
    <cellStyle name="Normal 4 3 6 4 3 3 2" xfId="13799"/>
    <cellStyle name="Normal 4 3 6 4 3 4" xfId="8903"/>
    <cellStyle name="Normal 4 3 6 4 4" xfId="2167"/>
    <cellStyle name="Normal 4 3 6 4 4 2" xfId="4615"/>
    <cellStyle name="Normal 4 3 6 4 4 2 2" xfId="11963"/>
    <cellStyle name="Normal 4 3 6 4 4 3" xfId="7063"/>
    <cellStyle name="Normal 4 3 6 4 4 3 2" xfId="14411"/>
    <cellStyle name="Normal 4 3 6 4 4 4" xfId="9515"/>
    <cellStyle name="Normal 4 3 6 4 5" xfId="2779"/>
    <cellStyle name="Normal 4 3 6 4 5 2" xfId="10127"/>
    <cellStyle name="Normal 4 3 6 4 6" xfId="5227"/>
    <cellStyle name="Normal 4 3 6 4 6 2" xfId="12575"/>
    <cellStyle name="Normal 4 3 6 4 7" xfId="7679"/>
    <cellStyle name="Normal 4 3 6 5" xfId="484"/>
    <cellStyle name="Normal 4 3 6 5 2" xfId="1096"/>
    <cellStyle name="Normal 4 3 6 5 2 2" xfId="3544"/>
    <cellStyle name="Normal 4 3 6 5 2 2 2" xfId="10892"/>
    <cellStyle name="Normal 4 3 6 5 2 3" xfId="5992"/>
    <cellStyle name="Normal 4 3 6 5 2 3 2" xfId="13340"/>
    <cellStyle name="Normal 4 3 6 5 2 4" xfId="8444"/>
    <cellStyle name="Normal 4 3 6 5 3" xfId="1708"/>
    <cellStyle name="Normal 4 3 6 5 3 2" xfId="4156"/>
    <cellStyle name="Normal 4 3 6 5 3 2 2" xfId="11504"/>
    <cellStyle name="Normal 4 3 6 5 3 3" xfId="6604"/>
    <cellStyle name="Normal 4 3 6 5 3 3 2" xfId="13952"/>
    <cellStyle name="Normal 4 3 6 5 3 4" xfId="9056"/>
    <cellStyle name="Normal 4 3 6 5 4" xfId="2320"/>
    <cellStyle name="Normal 4 3 6 5 4 2" xfId="4768"/>
    <cellStyle name="Normal 4 3 6 5 4 2 2" xfId="12116"/>
    <cellStyle name="Normal 4 3 6 5 4 3" xfId="7216"/>
    <cellStyle name="Normal 4 3 6 5 4 3 2" xfId="14564"/>
    <cellStyle name="Normal 4 3 6 5 4 4" xfId="9668"/>
    <cellStyle name="Normal 4 3 6 5 5" xfId="2932"/>
    <cellStyle name="Normal 4 3 6 5 5 2" xfId="10280"/>
    <cellStyle name="Normal 4 3 6 5 6" xfId="5380"/>
    <cellStyle name="Normal 4 3 6 5 6 2" xfId="12728"/>
    <cellStyle name="Normal 4 3 6 5 7" xfId="7832"/>
    <cellStyle name="Normal 4 3 6 6" xfId="637"/>
    <cellStyle name="Normal 4 3 6 6 2" xfId="1249"/>
    <cellStyle name="Normal 4 3 6 6 2 2" xfId="3697"/>
    <cellStyle name="Normal 4 3 6 6 2 2 2" xfId="11045"/>
    <cellStyle name="Normal 4 3 6 6 2 3" xfId="6145"/>
    <cellStyle name="Normal 4 3 6 6 2 3 2" xfId="13493"/>
    <cellStyle name="Normal 4 3 6 6 2 4" xfId="8597"/>
    <cellStyle name="Normal 4 3 6 6 3" xfId="1861"/>
    <cellStyle name="Normal 4 3 6 6 3 2" xfId="4309"/>
    <cellStyle name="Normal 4 3 6 6 3 2 2" xfId="11657"/>
    <cellStyle name="Normal 4 3 6 6 3 3" xfId="6757"/>
    <cellStyle name="Normal 4 3 6 6 3 3 2" xfId="14105"/>
    <cellStyle name="Normal 4 3 6 6 3 4" xfId="9209"/>
    <cellStyle name="Normal 4 3 6 6 4" xfId="2473"/>
    <cellStyle name="Normal 4 3 6 6 4 2" xfId="4921"/>
    <cellStyle name="Normal 4 3 6 6 4 2 2" xfId="12269"/>
    <cellStyle name="Normal 4 3 6 6 4 3" xfId="7369"/>
    <cellStyle name="Normal 4 3 6 6 4 3 2" xfId="14717"/>
    <cellStyle name="Normal 4 3 6 6 4 4" xfId="9821"/>
    <cellStyle name="Normal 4 3 6 6 5" xfId="3085"/>
    <cellStyle name="Normal 4 3 6 6 5 2" xfId="10433"/>
    <cellStyle name="Normal 4 3 6 6 6" xfId="5533"/>
    <cellStyle name="Normal 4 3 6 6 6 2" xfId="12881"/>
    <cellStyle name="Normal 4 3 6 6 7" xfId="7985"/>
    <cellStyle name="Normal 4 3 6 7" xfId="790"/>
    <cellStyle name="Normal 4 3 6 7 2" xfId="3238"/>
    <cellStyle name="Normal 4 3 6 7 2 2" xfId="10586"/>
    <cellStyle name="Normal 4 3 6 7 3" xfId="5686"/>
    <cellStyle name="Normal 4 3 6 7 3 2" xfId="13034"/>
    <cellStyle name="Normal 4 3 6 7 4" xfId="8138"/>
    <cellStyle name="Normal 4 3 6 8" xfId="1402"/>
    <cellStyle name="Normal 4 3 6 8 2" xfId="3850"/>
    <cellStyle name="Normal 4 3 6 8 2 2" xfId="11198"/>
    <cellStyle name="Normal 4 3 6 8 3" xfId="6298"/>
    <cellStyle name="Normal 4 3 6 8 3 2" xfId="13646"/>
    <cellStyle name="Normal 4 3 6 8 4" xfId="8750"/>
    <cellStyle name="Normal 4 3 6 9" xfId="2014"/>
    <cellStyle name="Normal 4 3 6 9 2" xfId="4462"/>
    <cellStyle name="Normal 4 3 6 9 2 2" xfId="11810"/>
    <cellStyle name="Normal 4 3 6 9 3" xfId="6910"/>
    <cellStyle name="Normal 4 3 6 9 3 2" xfId="14258"/>
    <cellStyle name="Normal 4 3 6 9 4" xfId="9362"/>
    <cellStyle name="Normal 4 3 7" xfId="190"/>
    <cellStyle name="Normal 4 3 7 10" xfId="7538"/>
    <cellStyle name="Normal 4 3 7 2" xfId="343"/>
    <cellStyle name="Normal 4 3 7 2 2" xfId="955"/>
    <cellStyle name="Normal 4 3 7 2 2 2" xfId="3403"/>
    <cellStyle name="Normal 4 3 7 2 2 2 2" xfId="10751"/>
    <cellStyle name="Normal 4 3 7 2 2 3" xfId="5851"/>
    <cellStyle name="Normal 4 3 7 2 2 3 2" xfId="13199"/>
    <cellStyle name="Normal 4 3 7 2 2 4" xfId="8303"/>
    <cellStyle name="Normal 4 3 7 2 3" xfId="1567"/>
    <cellStyle name="Normal 4 3 7 2 3 2" xfId="4015"/>
    <cellStyle name="Normal 4 3 7 2 3 2 2" xfId="11363"/>
    <cellStyle name="Normal 4 3 7 2 3 3" xfId="6463"/>
    <cellStyle name="Normal 4 3 7 2 3 3 2" xfId="13811"/>
    <cellStyle name="Normal 4 3 7 2 3 4" xfId="8915"/>
    <cellStyle name="Normal 4 3 7 2 4" xfId="2179"/>
    <cellStyle name="Normal 4 3 7 2 4 2" xfId="4627"/>
    <cellStyle name="Normal 4 3 7 2 4 2 2" xfId="11975"/>
    <cellStyle name="Normal 4 3 7 2 4 3" xfId="7075"/>
    <cellStyle name="Normal 4 3 7 2 4 3 2" xfId="14423"/>
    <cellStyle name="Normal 4 3 7 2 4 4" xfId="9527"/>
    <cellStyle name="Normal 4 3 7 2 5" xfId="2791"/>
    <cellStyle name="Normal 4 3 7 2 5 2" xfId="10139"/>
    <cellStyle name="Normal 4 3 7 2 6" xfId="5239"/>
    <cellStyle name="Normal 4 3 7 2 6 2" xfId="12587"/>
    <cellStyle name="Normal 4 3 7 2 7" xfId="7691"/>
    <cellStyle name="Normal 4 3 7 3" xfId="496"/>
    <cellStyle name="Normal 4 3 7 3 2" xfId="1108"/>
    <cellStyle name="Normal 4 3 7 3 2 2" xfId="3556"/>
    <cellStyle name="Normal 4 3 7 3 2 2 2" xfId="10904"/>
    <cellStyle name="Normal 4 3 7 3 2 3" xfId="6004"/>
    <cellStyle name="Normal 4 3 7 3 2 3 2" xfId="13352"/>
    <cellStyle name="Normal 4 3 7 3 2 4" xfId="8456"/>
    <cellStyle name="Normal 4 3 7 3 3" xfId="1720"/>
    <cellStyle name="Normal 4 3 7 3 3 2" xfId="4168"/>
    <cellStyle name="Normal 4 3 7 3 3 2 2" xfId="11516"/>
    <cellStyle name="Normal 4 3 7 3 3 3" xfId="6616"/>
    <cellStyle name="Normal 4 3 7 3 3 3 2" xfId="13964"/>
    <cellStyle name="Normal 4 3 7 3 3 4" xfId="9068"/>
    <cellStyle name="Normal 4 3 7 3 4" xfId="2332"/>
    <cellStyle name="Normal 4 3 7 3 4 2" xfId="4780"/>
    <cellStyle name="Normal 4 3 7 3 4 2 2" xfId="12128"/>
    <cellStyle name="Normal 4 3 7 3 4 3" xfId="7228"/>
    <cellStyle name="Normal 4 3 7 3 4 3 2" xfId="14576"/>
    <cellStyle name="Normal 4 3 7 3 4 4" xfId="9680"/>
    <cellStyle name="Normal 4 3 7 3 5" xfId="2944"/>
    <cellStyle name="Normal 4 3 7 3 5 2" xfId="10292"/>
    <cellStyle name="Normal 4 3 7 3 6" xfId="5392"/>
    <cellStyle name="Normal 4 3 7 3 6 2" xfId="12740"/>
    <cellStyle name="Normal 4 3 7 3 7" xfId="7844"/>
    <cellStyle name="Normal 4 3 7 4" xfId="649"/>
    <cellStyle name="Normal 4 3 7 4 2" xfId="1261"/>
    <cellStyle name="Normal 4 3 7 4 2 2" xfId="3709"/>
    <cellStyle name="Normal 4 3 7 4 2 2 2" xfId="11057"/>
    <cellStyle name="Normal 4 3 7 4 2 3" xfId="6157"/>
    <cellStyle name="Normal 4 3 7 4 2 3 2" xfId="13505"/>
    <cellStyle name="Normal 4 3 7 4 2 4" xfId="8609"/>
    <cellStyle name="Normal 4 3 7 4 3" xfId="1873"/>
    <cellStyle name="Normal 4 3 7 4 3 2" xfId="4321"/>
    <cellStyle name="Normal 4 3 7 4 3 2 2" xfId="11669"/>
    <cellStyle name="Normal 4 3 7 4 3 3" xfId="6769"/>
    <cellStyle name="Normal 4 3 7 4 3 3 2" xfId="14117"/>
    <cellStyle name="Normal 4 3 7 4 3 4" xfId="9221"/>
    <cellStyle name="Normal 4 3 7 4 4" xfId="2485"/>
    <cellStyle name="Normal 4 3 7 4 4 2" xfId="4933"/>
    <cellStyle name="Normal 4 3 7 4 4 2 2" xfId="12281"/>
    <cellStyle name="Normal 4 3 7 4 4 3" xfId="7381"/>
    <cellStyle name="Normal 4 3 7 4 4 3 2" xfId="14729"/>
    <cellStyle name="Normal 4 3 7 4 4 4" xfId="9833"/>
    <cellStyle name="Normal 4 3 7 4 5" xfId="3097"/>
    <cellStyle name="Normal 4 3 7 4 5 2" xfId="10445"/>
    <cellStyle name="Normal 4 3 7 4 6" xfId="5545"/>
    <cellStyle name="Normal 4 3 7 4 6 2" xfId="12893"/>
    <cellStyle name="Normal 4 3 7 4 7" xfId="7997"/>
    <cellStyle name="Normal 4 3 7 5" xfId="802"/>
    <cellStyle name="Normal 4 3 7 5 2" xfId="3250"/>
    <cellStyle name="Normal 4 3 7 5 2 2" xfId="10598"/>
    <cellStyle name="Normal 4 3 7 5 3" xfId="5698"/>
    <cellStyle name="Normal 4 3 7 5 3 2" xfId="13046"/>
    <cellStyle name="Normal 4 3 7 5 4" xfId="8150"/>
    <cellStyle name="Normal 4 3 7 6" xfId="1414"/>
    <cellStyle name="Normal 4 3 7 6 2" xfId="3862"/>
    <cellStyle name="Normal 4 3 7 6 2 2" xfId="11210"/>
    <cellStyle name="Normal 4 3 7 6 3" xfId="6310"/>
    <cellStyle name="Normal 4 3 7 6 3 2" xfId="13658"/>
    <cellStyle name="Normal 4 3 7 6 4" xfId="8762"/>
    <cellStyle name="Normal 4 3 7 7" xfId="2026"/>
    <cellStyle name="Normal 4 3 7 7 2" xfId="4474"/>
    <cellStyle name="Normal 4 3 7 7 2 2" xfId="11822"/>
    <cellStyle name="Normal 4 3 7 7 3" xfId="6922"/>
    <cellStyle name="Normal 4 3 7 7 3 2" xfId="14270"/>
    <cellStyle name="Normal 4 3 7 7 4" xfId="9374"/>
    <cellStyle name="Normal 4 3 7 8" xfId="2638"/>
    <cellStyle name="Normal 4 3 7 8 2" xfId="9986"/>
    <cellStyle name="Normal 4 3 7 9" xfId="5086"/>
    <cellStyle name="Normal 4 3 7 9 2" xfId="12434"/>
    <cellStyle name="Normal 4 3 8" xfId="241"/>
    <cellStyle name="Normal 4 3 8 10" xfId="7589"/>
    <cellStyle name="Normal 4 3 8 2" xfId="394"/>
    <cellStyle name="Normal 4 3 8 2 2" xfId="1006"/>
    <cellStyle name="Normal 4 3 8 2 2 2" xfId="3454"/>
    <cellStyle name="Normal 4 3 8 2 2 2 2" xfId="10802"/>
    <cellStyle name="Normal 4 3 8 2 2 3" xfId="5902"/>
    <cellStyle name="Normal 4 3 8 2 2 3 2" xfId="13250"/>
    <cellStyle name="Normal 4 3 8 2 2 4" xfId="8354"/>
    <cellStyle name="Normal 4 3 8 2 3" xfId="1618"/>
    <cellStyle name="Normal 4 3 8 2 3 2" xfId="4066"/>
    <cellStyle name="Normal 4 3 8 2 3 2 2" xfId="11414"/>
    <cellStyle name="Normal 4 3 8 2 3 3" xfId="6514"/>
    <cellStyle name="Normal 4 3 8 2 3 3 2" xfId="13862"/>
    <cellStyle name="Normal 4 3 8 2 3 4" xfId="8966"/>
    <cellStyle name="Normal 4 3 8 2 4" xfId="2230"/>
    <cellStyle name="Normal 4 3 8 2 4 2" xfId="4678"/>
    <cellStyle name="Normal 4 3 8 2 4 2 2" xfId="12026"/>
    <cellStyle name="Normal 4 3 8 2 4 3" xfId="7126"/>
    <cellStyle name="Normal 4 3 8 2 4 3 2" xfId="14474"/>
    <cellStyle name="Normal 4 3 8 2 4 4" xfId="9578"/>
    <cellStyle name="Normal 4 3 8 2 5" xfId="2842"/>
    <cellStyle name="Normal 4 3 8 2 5 2" xfId="10190"/>
    <cellStyle name="Normal 4 3 8 2 6" xfId="5290"/>
    <cellStyle name="Normal 4 3 8 2 6 2" xfId="12638"/>
    <cellStyle name="Normal 4 3 8 2 7" xfId="7742"/>
    <cellStyle name="Normal 4 3 8 3" xfId="547"/>
    <cellStyle name="Normal 4 3 8 3 2" xfId="1159"/>
    <cellStyle name="Normal 4 3 8 3 2 2" xfId="3607"/>
    <cellStyle name="Normal 4 3 8 3 2 2 2" xfId="10955"/>
    <cellStyle name="Normal 4 3 8 3 2 3" xfId="6055"/>
    <cellStyle name="Normal 4 3 8 3 2 3 2" xfId="13403"/>
    <cellStyle name="Normal 4 3 8 3 2 4" xfId="8507"/>
    <cellStyle name="Normal 4 3 8 3 3" xfId="1771"/>
    <cellStyle name="Normal 4 3 8 3 3 2" xfId="4219"/>
    <cellStyle name="Normal 4 3 8 3 3 2 2" xfId="11567"/>
    <cellStyle name="Normal 4 3 8 3 3 3" xfId="6667"/>
    <cellStyle name="Normal 4 3 8 3 3 3 2" xfId="14015"/>
    <cellStyle name="Normal 4 3 8 3 3 4" xfId="9119"/>
    <cellStyle name="Normal 4 3 8 3 4" xfId="2383"/>
    <cellStyle name="Normal 4 3 8 3 4 2" xfId="4831"/>
    <cellStyle name="Normal 4 3 8 3 4 2 2" xfId="12179"/>
    <cellStyle name="Normal 4 3 8 3 4 3" xfId="7279"/>
    <cellStyle name="Normal 4 3 8 3 4 3 2" xfId="14627"/>
    <cellStyle name="Normal 4 3 8 3 4 4" xfId="9731"/>
    <cellStyle name="Normal 4 3 8 3 5" xfId="2995"/>
    <cellStyle name="Normal 4 3 8 3 5 2" xfId="10343"/>
    <cellStyle name="Normal 4 3 8 3 6" xfId="5443"/>
    <cellStyle name="Normal 4 3 8 3 6 2" xfId="12791"/>
    <cellStyle name="Normal 4 3 8 3 7" xfId="7895"/>
    <cellStyle name="Normal 4 3 8 4" xfId="700"/>
    <cellStyle name="Normal 4 3 8 4 2" xfId="1312"/>
    <cellStyle name="Normal 4 3 8 4 2 2" xfId="3760"/>
    <cellStyle name="Normal 4 3 8 4 2 2 2" xfId="11108"/>
    <cellStyle name="Normal 4 3 8 4 2 3" xfId="6208"/>
    <cellStyle name="Normal 4 3 8 4 2 3 2" xfId="13556"/>
    <cellStyle name="Normal 4 3 8 4 2 4" xfId="8660"/>
    <cellStyle name="Normal 4 3 8 4 3" xfId="1924"/>
    <cellStyle name="Normal 4 3 8 4 3 2" xfId="4372"/>
    <cellStyle name="Normal 4 3 8 4 3 2 2" xfId="11720"/>
    <cellStyle name="Normal 4 3 8 4 3 3" xfId="6820"/>
    <cellStyle name="Normal 4 3 8 4 3 3 2" xfId="14168"/>
    <cellStyle name="Normal 4 3 8 4 3 4" xfId="9272"/>
    <cellStyle name="Normal 4 3 8 4 4" xfId="2536"/>
    <cellStyle name="Normal 4 3 8 4 4 2" xfId="4984"/>
    <cellStyle name="Normal 4 3 8 4 4 2 2" xfId="12332"/>
    <cellStyle name="Normal 4 3 8 4 4 3" xfId="7432"/>
    <cellStyle name="Normal 4 3 8 4 4 3 2" xfId="14780"/>
    <cellStyle name="Normal 4 3 8 4 4 4" xfId="9884"/>
    <cellStyle name="Normal 4 3 8 4 5" xfId="3148"/>
    <cellStyle name="Normal 4 3 8 4 5 2" xfId="10496"/>
    <cellStyle name="Normal 4 3 8 4 6" xfId="5596"/>
    <cellStyle name="Normal 4 3 8 4 6 2" xfId="12944"/>
    <cellStyle name="Normal 4 3 8 4 7" xfId="8048"/>
    <cellStyle name="Normal 4 3 8 5" xfId="853"/>
    <cellStyle name="Normal 4 3 8 5 2" xfId="3301"/>
    <cellStyle name="Normal 4 3 8 5 2 2" xfId="10649"/>
    <cellStyle name="Normal 4 3 8 5 3" xfId="5749"/>
    <cellStyle name="Normal 4 3 8 5 3 2" xfId="13097"/>
    <cellStyle name="Normal 4 3 8 5 4" xfId="8201"/>
    <cellStyle name="Normal 4 3 8 6" xfId="1465"/>
    <cellStyle name="Normal 4 3 8 6 2" xfId="3913"/>
    <cellStyle name="Normal 4 3 8 6 2 2" xfId="11261"/>
    <cellStyle name="Normal 4 3 8 6 3" xfId="6361"/>
    <cellStyle name="Normal 4 3 8 6 3 2" xfId="13709"/>
    <cellStyle name="Normal 4 3 8 6 4" xfId="8813"/>
    <cellStyle name="Normal 4 3 8 7" xfId="2077"/>
    <cellStyle name="Normal 4 3 8 7 2" xfId="4525"/>
    <cellStyle name="Normal 4 3 8 7 2 2" xfId="11873"/>
    <cellStyle name="Normal 4 3 8 7 3" xfId="6973"/>
    <cellStyle name="Normal 4 3 8 7 3 2" xfId="14321"/>
    <cellStyle name="Normal 4 3 8 7 4" xfId="9425"/>
    <cellStyle name="Normal 4 3 8 8" xfId="2689"/>
    <cellStyle name="Normal 4 3 8 8 2" xfId="10037"/>
    <cellStyle name="Normal 4 3 8 9" xfId="5137"/>
    <cellStyle name="Normal 4 3 8 9 2" xfId="12485"/>
    <cellStyle name="Normal 4 3 9" xfId="292"/>
    <cellStyle name="Normal 4 3 9 2" xfId="904"/>
    <cellStyle name="Normal 4 3 9 2 2" xfId="3352"/>
    <cellStyle name="Normal 4 3 9 2 2 2" xfId="10700"/>
    <cellStyle name="Normal 4 3 9 2 3" xfId="5800"/>
    <cellStyle name="Normal 4 3 9 2 3 2" xfId="13148"/>
    <cellStyle name="Normal 4 3 9 2 4" xfId="8252"/>
    <cellStyle name="Normal 4 3 9 3" xfId="1516"/>
    <cellStyle name="Normal 4 3 9 3 2" xfId="3964"/>
    <cellStyle name="Normal 4 3 9 3 2 2" xfId="11312"/>
    <cellStyle name="Normal 4 3 9 3 3" xfId="6412"/>
    <cellStyle name="Normal 4 3 9 3 3 2" xfId="13760"/>
    <cellStyle name="Normal 4 3 9 3 4" xfId="8864"/>
    <cellStyle name="Normal 4 3 9 4" xfId="2128"/>
    <cellStyle name="Normal 4 3 9 4 2" xfId="4576"/>
    <cellStyle name="Normal 4 3 9 4 2 2" xfId="11924"/>
    <cellStyle name="Normal 4 3 9 4 3" xfId="7024"/>
    <cellStyle name="Normal 4 3 9 4 3 2" xfId="14372"/>
    <cellStyle name="Normal 4 3 9 4 4" xfId="9476"/>
    <cellStyle name="Normal 4 3 9 5" xfId="2740"/>
    <cellStyle name="Normal 4 3 9 5 2" xfId="10088"/>
    <cellStyle name="Normal 4 3 9 6" xfId="5188"/>
    <cellStyle name="Normal 4 3 9 6 2" xfId="12536"/>
    <cellStyle name="Normal 4 3 9 7" xfId="7640"/>
    <cellStyle name="Normal 4 4" xfId="140"/>
    <cellStyle name="Normal 4 4 10" xfId="446"/>
    <cellStyle name="Normal 4 4 10 2" xfId="1058"/>
    <cellStyle name="Normal 4 4 10 2 2" xfId="3506"/>
    <cellStyle name="Normal 4 4 10 2 2 2" xfId="10854"/>
    <cellStyle name="Normal 4 4 10 2 3" xfId="5954"/>
    <cellStyle name="Normal 4 4 10 2 3 2" xfId="13302"/>
    <cellStyle name="Normal 4 4 10 2 4" xfId="8406"/>
    <cellStyle name="Normal 4 4 10 3" xfId="1670"/>
    <cellStyle name="Normal 4 4 10 3 2" xfId="4118"/>
    <cellStyle name="Normal 4 4 10 3 2 2" xfId="11466"/>
    <cellStyle name="Normal 4 4 10 3 3" xfId="6566"/>
    <cellStyle name="Normal 4 4 10 3 3 2" xfId="13914"/>
    <cellStyle name="Normal 4 4 10 3 4" xfId="9018"/>
    <cellStyle name="Normal 4 4 10 4" xfId="2282"/>
    <cellStyle name="Normal 4 4 10 4 2" xfId="4730"/>
    <cellStyle name="Normal 4 4 10 4 2 2" xfId="12078"/>
    <cellStyle name="Normal 4 4 10 4 3" xfId="7178"/>
    <cellStyle name="Normal 4 4 10 4 3 2" xfId="14526"/>
    <cellStyle name="Normal 4 4 10 4 4" xfId="9630"/>
    <cellStyle name="Normal 4 4 10 5" xfId="2894"/>
    <cellStyle name="Normal 4 4 10 5 2" xfId="10242"/>
    <cellStyle name="Normal 4 4 10 6" xfId="5342"/>
    <cellStyle name="Normal 4 4 10 6 2" xfId="12690"/>
    <cellStyle name="Normal 4 4 10 7" xfId="7794"/>
    <cellStyle name="Normal 4 4 11" xfId="599"/>
    <cellStyle name="Normal 4 4 11 2" xfId="1211"/>
    <cellStyle name="Normal 4 4 11 2 2" xfId="3659"/>
    <cellStyle name="Normal 4 4 11 2 2 2" xfId="11007"/>
    <cellStyle name="Normal 4 4 11 2 3" xfId="6107"/>
    <cellStyle name="Normal 4 4 11 2 3 2" xfId="13455"/>
    <cellStyle name="Normal 4 4 11 2 4" xfId="8559"/>
    <cellStyle name="Normal 4 4 11 3" xfId="1823"/>
    <cellStyle name="Normal 4 4 11 3 2" xfId="4271"/>
    <cellStyle name="Normal 4 4 11 3 2 2" xfId="11619"/>
    <cellStyle name="Normal 4 4 11 3 3" xfId="6719"/>
    <cellStyle name="Normal 4 4 11 3 3 2" xfId="14067"/>
    <cellStyle name="Normal 4 4 11 3 4" xfId="9171"/>
    <cellStyle name="Normal 4 4 11 4" xfId="2435"/>
    <cellStyle name="Normal 4 4 11 4 2" xfId="4883"/>
    <cellStyle name="Normal 4 4 11 4 2 2" xfId="12231"/>
    <cellStyle name="Normal 4 4 11 4 3" xfId="7331"/>
    <cellStyle name="Normal 4 4 11 4 3 2" xfId="14679"/>
    <cellStyle name="Normal 4 4 11 4 4" xfId="9783"/>
    <cellStyle name="Normal 4 4 11 5" xfId="3047"/>
    <cellStyle name="Normal 4 4 11 5 2" xfId="10395"/>
    <cellStyle name="Normal 4 4 11 6" xfId="5495"/>
    <cellStyle name="Normal 4 4 11 6 2" xfId="12843"/>
    <cellStyle name="Normal 4 4 11 7" xfId="7947"/>
    <cellStyle name="Normal 4 4 12" xfId="752"/>
    <cellStyle name="Normal 4 4 12 2" xfId="3200"/>
    <cellStyle name="Normal 4 4 12 2 2" xfId="10548"/>
    <cellStyle name="Normal 4 4 12 3" xfId="5648"/>
    <cellStyle name="Normal 4 4 12 3 2" xfId="12996"/>
    <cellStyle name="Normal 4 4 12 4" xfId="8100"/>
    <cellStyle name="Normal 4 4 13" xfId="1364"/>
    <cellStyle name="Normal 4 4 13 2" xfId="3812"/>
    <cellStyle name="Normal 4 4 13 2 2" xfId="11160"/>
    <cellStyle name="Normal 4 4 13 3" xfId="6260"/>
    <cellStyle name="Normal 4 4 13 3 2" xfId="13608"/>
    <cellStyle name="Normal 4 4 13 4" xfId="8712"/>
    <cellStyle name="Normal 4 4 14" xfId="1976"/>
    <cellStyle name="Normal 4 4 14 2" xfId="4424"/>
    <cellStyle name="Normal 4 4 14 2 2" xfId="11772"/>
    <cellStyle name="Normal 4 4 14 3" xfId="6872"/>
    <cellStyle name="Normal 4 4 14 3 2" xfId="14220"/>
    <cellStyle name="Normal 4 4 14 4" xfId="9324"/>
    <cellStyle name="Normal 4 4 15" xfId="2588"/>
    <cellStyle name="Normal 4 4 15 2" xfId="9936"/>
    <cellStyle name="Normal 4 4 16" xfId="5036"/>
    <cellStyle name="Normal 4 4 16 2" xfId="12384"/>
    <cellStyle name="Normal 4 4 17" xfId="7488"/>
    <cellStyle name="Normal 4 4 2" xfId="144"/>
    <cellStyle name="Normal 4 4 2 10" xfId="756"/>
    <cellStyle name="Normal 4 4 2 10 2" xfId="3204"/>
    <cellStyle name="Normal 4 4 2 10 2 2" xfId="10552"/>
    <cellStyle name="Normal 4 4 2 10 3" xfId="5652"/>
    <cellStyle name="Normal 4 4 2 10 3 2" xfId="13000"/>
    <cellStyle name="Normal 4 4 2 10 4" xfId="8104"/>
    <cellStyle name="Normal 4 4 2 11" xfId="1368"/>
    <cellStyle name="Normal 4 4 2 11 2" xfId="3816"/>
    <cellStyle name="Normal 4 4 2 11 2 2" xfId="11164"/>
    <cellStyle name="Normal 4 4 2 11 3" xfId="6264"/>
    <cellStyle name="Normal 4 4 2 11 3 2" xfId="13612"/>
    <cellStyle name="Normal 4 4 2 11 4" xfId="8716"/>
    <cellStyle name="Normal 4 4 2 12" xfId="1980"/>
    <cellStyle name="Normal 4 4 2 12 2" xfId="4428"/>
    <cellStyle name="Normal 4 4 2 12 2 2" xfId="11776"/>
    <cellStyle name="Normal 4 4 2 12 3" xfId="6876"/>
    <cellStyle name="Normal 4 4 2 12 3 2" xfId="14224"/>
    <cellStyle name="Normal 4 4 2 12 4" xfId="9328"/>
    <cellStyle name="Normal 4 4 2 13" xfId="2592"/>
    <cellStyle name="Normal 4 4 2 13 2" xfId="9940"/>
    <cellStyle name="Normal 4 4 2 14" xfId="5040"/>
    <cellStyle name="Normal 4 4 2 14 2" xfId="12388"/>
    <cellStyle name="Normal 4 4 2 15" xfId="7492"/>
    <cellStyle name="Normal 4 4 2 2" xfId="156"/>
    <cellStyle name="Normal 4 4 2 2 10" xfId="2604"/>
    <cellStyle name="Normal 4 4 2 2 10 2" xfId="9952"/>
    <cellStyle name="Normal 4 4 2 2 11" xfId="5052"/>
    <cellStyle name="Normal 4 4 2 2 11 2" xfId="12400"/>
    <cellStyle name="Normal 4 4 2 2 12" xfId="7504"/>
    <cellStyle name="Normal 4 4 2 2 2" xfId="207"/>
    <cellStyle name="Normal 4 4 2 2 2 10" xfId="7555"/>
    <cellStyle name="Normal 4 4 2 2 2 2" xfId="360"/>
    <cellStyle name="Normal 4 4 2 2 2 2 2" xfId="972"/>
    <cellStyle name="Normal 4 4 2 2 2 2 2 2" xfId="3420"/>
    <cellStyle name="Normal 4 4 2 2 2 2 2 2 2" xfId="10768"/>
    <cellStyle name="Normal 4 4 2 2 2 2 2 3" xfId="5868"/>
    <cellStyle name="Normal 4 4 2 2 2 2 2 3 2" xfId="13216"/>
    <cellStyle name="Normal 4 4 2 2 2 2 2 4" xfId="8320"/>
    <cellStyle name="Normal 4 4 2 2 2 2 3" xfId="1584"/>
    <cellStyle name="Normal 4 4 2 2 2 2 3 2" xfId="4032"/>
    <cellStyle name="Normal 4 4 2 2 2 2 3 2 2" xfId="11380"/>
    <cellStyle name="Normal 4 4 2 2 2 2 3 3" xfId="6480"/>
    <cellStyle name="Normal 4 4 2 2 2 2 3 3 2" xfId="13828"/>
    <cellStyle name="Normal 4 4 2 2 2 2 3 4" xfId="8932"/>
    <cellStyle name="Normal 4 4 2 2 2 2 4" xfId="2196"/>
    <cellStyle name="Normal 4 4 2 2 2 2 4 2" xfId="4644"/>
    <cellStyle name="Normal 4 4 2 2 2 2 4 2 2" xfId="11992"/>
    <cellStyle name="Normal 4 4 2 2 2 2 4 3" xfId="7092"/>
    <cellStyle name="Normal 4 4 2 2 2 2 4 3 2" xfId="14440"/>
    <cellStyle name="Normal 4 4 2 2 2 2 4 4" xfId="9544"/>
    <cellStyle name="Normal 4 4 2 2 2 2 5" xfId="2808"/>
    <cellStyle name="Normal 4 4 2 2 2 2 5 2" xfId="10156"/>
    <cellStyle name="Normal 4 4 2 2 2 2 6" xfId="5256"/>
    <cellStyle name="Normal 4 4 2 2 2 2 6 2" xfId="12604"/>
    <cellStyle name="Normal 4 4 2 2 2 2 7" xfId="7708"/>
    <cellStyle name="Normal 4 4 2 2 2 3" xfId="513"/>
    <cellStyle name="Normal 4 4 2 2 2 3 2" xfId="1125"/>
    <cellStyle name="Normal 4 4 2 2 2 3 2 2" xfId="3573"/>
    <cellStyle name="Normal 4 4 2 2 2 3 2 2 2" xfId="10921"/>
    <cellStyle name="Normal 4 4 2 2 2 3 2 3" xfId="6021"/>
    <cellStyle name="Normal 4 4 2 2 2 3 2 3 2" xfId="13369"/>
    <cellStyle name="Normal 4 4 2 2 2 3 2 4" xfId="8473"/>
    <cellStyle name="Normal 4 4 2 2 2 3 3" xfId="1737"/>
    <cellStyle name="Normal 4 4 2 2 2 3 3 2" xfId="4185"/>
    <cellStyle name="Normal 4 4 2 2 2 3 3 2 2" xfId="11533"/>
    <cellStyle name="Normal 4 4 2 2 2 3 3 3" xfId="6633"/>
    <cellStyle name="Normal 4 4 2 2 2 3 3 3 2" xfId="13981"/>
    <cellStyle name="Normal 4 4 2 2 2 3 3 4" xfId="9085"/>
    <cellStyle name="Normal 4 4 2 2 2 3 4" xfId="2349"/>
    <cellStyle name="Normal 4 4 2 2 2 3 4 2" xfId="4797"/>
    <cellStyle name="Normal 4 4 2 2 2 3 4 2 2" xfId="12145"/>
    <cellStyle name="Normal 4 4 2 2 2 3 4 3" xfId="7245"/>
    <cellStyle name="Normal 4 4 2 2 2 3 4 3 2" xfId="14593"/>
    <cellStyle name="Normal 4 4 2 2 2 3 4 4" xfId="9697"/>
    <cellStyle name="Normal 4 4 2 2 2 3 5" xfId="2961"/>
    <cellStyle name="Normal 4 4 2 2 2 3 5 2" xfId="10309"/>
    <cellStyle name="Normal 4 4 2 2 2 3 6" xfId="5409"/>
    <cellStyle name="Normal 4 4 2 2 2 3 6 2" xfId="12757"/>
    <cellStyle name="Normal 4 4 2 2 2 3 7" xfId="7861"/>
    <cellStyle name="Normal 4 4 2 2 2 4" xfId="666"/>
    <cellStyle name="Normal 4 4 2 2 2 4 2" xfId="1278"/>
    <cellStyle name="Normal 4 4 2 2 2 4 2 2" xfId="3726"/>
    <cellStyle name="Normal 4 4 2 2 2 4 2 2 2" xfId="11074"/>
    <cellStyle name="Normal 4 4 2 2 2 4 2 3" xfId="6174"/>
    <cellStyle name="Normal 4 4 2 2 2 4 2 3 2" xfId="13522"/>
    <cellStyle name="Normal 4 4 2 2 2 4 2 4" xfId="8626"/>
    <cellStyle name="Normal 4 4 2 2 2 4 3" xfId="1890"/>
    <cellStyle name="Normal 4 4 2 2 2 4 3 2" xfId="4338"/>
    <cellStyle name="Normal 4 4 2 2 2 4 3 2 2" xfId="11686"/>
    <cellStyle name="Normal 4 4 2 2 2 4 3 3" xfId="6786"/>
    <cellStyle name="Normal 4 4 2 2 2 4 3 3 2" xfId="14134"/>
    <cellStyle name="Normal 4 4 2 2 2 4 3 4" xfId="9238"/>
    <cellStyle name="Normal 4 4 2 2 2 4 4" xfId="2502"/>
    <cellStyle name="Normal 4 4 2 2 2 4 4 2" xfId="4950"/>
    <cellStyle name="Normal 4 4 2 2 2 4 4 2 2" xfId="12298"/>
    <cellStyle name="Normal 4 4 2 2 2 4 4 3" xfId="7398"/>
    <cellStyle name="Normal 4 4 2 2 2 4 4 3 2" xfId="14746"/>
    <cellStyle name="Normal 4 4 2 2 2 4 4 4" xfId="9850"/>
    <cellStyle name="Normal 4 4 2 2 2 4 5" xfId="3114"/>
    <cellStyle name="Normal 4 4 2 2 2 4 5 2" xfId="10462"/>
    <cellStyle name="Normal 4 4 2 2 2 4 6" xfId="5562"/>
    <cellStyle name="Normal 4 4 2 2 2 4 6 2" xfId="12910"/>
    <cellStyle name="Normal 4 4 2 2 2 4 7" xfId="8014"/>
    <cellStyle name="Normal 4 4 2 2 2 5" xfId="819"/>
    <cellStyle name="Normal 4 4 2 2 2 5 2" xfId="3267"/>
    <cellStyle name="Normal 4 4 2 2 2 5 2 2" xfId="10615"/>
    <cellStyle name="Normal 4 4 2 2 2 5 3" xfId="5715"/>
    <cellStyle name="Normal 4 4 2 2 2 5 3 2" xfId="13063"/>
    <cellStyle name="Normal 4 4 2 2 2 5 4" xfId="8167"/>
    <cellStyle name="Normal 4 4 2 2 2 6" xfId="1431"/>
    <cellStyle name="Normal 4 4 2 2 2 6 2" xfId="3879"/>
    <cellStyle name="Normal 4 4 2 2 2 6 2 2" xfId="11227"/>
    <cellStyle name="Normal 4 4 2 2 2 6 3" xfId="6327"/>
    <cellStyle name="Normal 4 4 2 2 2 6 3 2" xfId="13675"/>
    <cellStyle name="Normal 4 4 2 2 2 6 4" xfId="8779"/>
    <cellStyle name="Normal 4 4 2 2 2 7" xfId="2043"/>
    <cellStyle name="Normal 4 4 2 2 2 7 2" xfId="4491"/>
    <cellStyle name="Normal 4 4 2 2 2 7 2 2" xfId="11839"/>
    <cellStyle name="Normal 4 4 2 2 2 7 3" xfId="6939"/>
    <cellStyle name="Normal 4 4 2 2 2 7 3 2" xfId="14287"/>
    <cellStyle name="Normal 4 4 2 2 2 7 4" xfId="9391"/>
    <cellStyle name="Normal 4 4 2 2 2 8" xfId="2655"/>
    <cellStyle name="Normal 4 4 2 2 2 8 2" xfId="10003"/>
    <cellStyle name="Normal 4 4 2 2 2 9" xfId="5103"/>
    <cellStyle name="Normal 4 4 2 2 2 9 2" xfId="12451"/>
    <cellStyle name="Normal 4 4 2 2 3" xfId="258"/>
    <cellStyle name="Normal 4 4 2 2 3 10" xfId="7606"/>
    <cellStyle name="Normal 4 4 2 2 3 2" xfId="411"/>
    <cellStyle name="Normal 4 4 2 2 3 2 2" xfId="1023"/>
    <cellStyle name="Normal 4 4 2 2 3 2 2 2" xfId="3471"/>
    <cellStyle name="Normal 4 4 2 2 3 2 2 2 2" xfId="10819"/>
    <cellStyle name="Normal 4 4 2 2 3 2 2 3" xfId="5919"/>
    <cellStyle name="Normal 4 4 2 2 3 2 2 3 2" xfId="13267"/>
    <cellStyle name="Normal 4 4 2 2 3 2 2 4" xfId="8371"/>
    <cellStyle name="Normal 4 4 2 2 3 2 3" xfId="1635"/>
    <cellStyle name="Normal 4 4 2 2 3 2 3 2" xfId="4083"/>
    <cellStyle name="Normal 4 4 2 2 3 2 3 2 2" xfId="11431"/>
    <cellStyle name="Normal 4 4 2 2 3 2 3 3" xfId="6531"/>
    <cellStyle name="Normal 4 4 2 2 3 2 3 3 2" xfId="13879"/>
    <cellStyle name="Normal 4 4 2 2 3 2 3 4" xfId="8983"/>
    <cellStyle name="Normal 4 4 2 2 3 2 4" xfId="2247"/>
    <cellStyle name="Normal 4 4 2 2 3 2 4 2" xfId="4695"/>
    <cellStyle name="Normal 4 4 2 2 3 2 4 2 2" xfId="12043"/>
    <cellStyle name="Normal 4 4 2 2 3 2 4 3" xfId="7143"/>
    <cellStyle name="Normal 4 4 2 2 3 2 4 3 2" xfId="14491"/>
    <cellStyle name="Normal 4 4 2 2 3 2 4 4" xfId="9595"/>
    <cellStyle name="Normal 4 4 2 2 3 2 5" xfId="2859"/>
    <cellStyle name="Normal 4 4 2 2 3 2 5 2" xfId="10207"/>
    <cellStyle name="Normal 4 4 2 2 3 2 6" xfId="5307"/>
    <cellStyle name="Normal 4 4 2 2 3 2 6 2" xfId="12655"/>
    <cellStyle name="Normal 4 4 2 2 3 2 7" xfId="7759"/>
    <cellStyle name="Normal 4 4 2 2 3 3" xfId="564"/>
    <cellStyle name="Normal 4 4 2 2 3 3 2" xfId="1176"/>
    <cellStyle name="Normal 4 4 2 2 3 3 2 2" xfId="3624"/>
    <cellStyle name="Normal 4 4 2 2 3 3 2 2 2" xfId="10972"/>
    <cellStyle name="Normal 4 4 2 2 3 3 2 3" xfId="6072"/>
    <cellStyle name="Normal 4 4 2 2 3 3 2 3 2" xfId="13420"/>
    <cellStyle name="Normal 4 4 2 2 3 3 2 4" xfId="8524"/>
    <cellStyle name="Normal 4 4 2 2 3 3 3" xfId="1788"/>
    <cellStyle name="Normal 4 4 2 2 3 3 3 2" xfId="4236"/>
    <cellStyle name="Normal 4 4 2 2 3 3 3 2 2" xfId="11584"/>
    <cellStyle name="Normal 4 4 2 2 3 3 3 3" xfId="6684"/>
    <cellStyle name="Normal 4 4 2 2 3 3 3 3 2" xfId="14032"/>
    <cellStyle name="Normal 4 4 2 2 3 3 3 4" xfId="9136"/>
    <cellStyle name="Normal 4 4 2 2 3 3 4" xfId="2400"/>
    <cellStyle name="Normal 4 4 2 2 3 3 4 2" xfId="4848"/>
    <cellStyle name="Normal 4 4 2 2 3 3 4 2 2" xfId="12196"/>
    <cellStyle name="Normal 4 4 2 2 3 3 4 3" xfId="7296"/>
    <cellStyle name="Normal 4 4 2 2 3 3 4 3 2" xfId="14644"/>
    <cellStyle name="Normal 4 4 2 2 3 3 4 4" xfId="9748"/>
    <cellStyle name="Normal 4 4 2 2 3 3 5" xfId="3012"/>
    <cellStyle name="Normal 4 4 2 2 3 3 5 2" xfId="10360"/>
    <cellStyle name="Normal 4 4 2 2 3 3 6" xfId="5460"/>
    <cellStyle name="Normal 4 4 2 2 3 3 6 2" xfId="12808"/>
    <cellStyle name="Normal 4 4 2 2 3 3 7" xfId="7912"/>
    <cellStyle name="Normal 4 4 2 2 3 4" xfId="717"/>
    <cellStyle name="Normal 4 4 2 2 3 4 2" xfId="1329"/>
    <cellStyle name="Normal 4 4 2 2 3 4 2 2" xfId="3777"/>
    <cellStyle name="Normal 4 4 2 2 3 4 2 2 2" xfId="11125"/>
    <cellStyle name="Normal 4 4 2 2 3 4 2 3" xfId="6225"/>
    <cellStyle name="Normal 4 4 2 2 3 4 2 3 2" xfId="13573"/>
    <cellStyle name="Normal 4 4 2 2 3 4 2 4" xfId="8677"/>
    <cellStyle name="Normal 4 4 2 2 3 4 3" xfId="1941"/>
    <cellStyle name="Normal 4 4 2 2 3 4 3 2" xfId="4389"/>
    <cellStyle name="Normal 4 4 2 2 3 4 3 2 2" xfId="11737"/>
    <cellStyle name="Normal 4 4 2 2 3 4 3 3" xfId="6837"/>
    <cellStyle name="Normal 4 4 2 2 3 4 3 3 2" xfId="14185"/>
    <cellStyle name="Normal 4 4 2 2 3 4 3 4" xfId="9289"/>
    <cellStyle name="Normal 4 4 2 2 3 4 4" xfId="2553"/>
    <cellStyle name="Normal 4 4 2 2 3 4 4 2" xfId="5001"/>
    <cellStyle name="Normal 4 4 2 2 3 4 4 2 2" xfId="12349"/>
    <cellStyle name="Normal 4 4 2 2 3 4 4 3" xfId="7449"/>
    <cellStyle name="Normal 4 4 2 2 3 4 4 3 2" xfId="14797"/>
    <cellStyle name="Normal 4 4 2 2 3 4 4 4" xfId="9901"/>
    <cellStyle name="Normal 4 4 2 2 3 4 5" xfId="3165"/>
    <cellStyle name="Normal 4 4 2 2 3 4 5 2" xfId="10513"/>
    <cellStyle name="Normal 4 4 2 2 3 4 6" xfId="5613"/>
    <cellStyle name="Normal 4 4 2 2 3 4 6 2" xfId="12961"/>
    <cellStyle name="Normal 4 4 2 2 3 4 7" xfId="8065"/>
    <cellStyle name="Normal 4 4 2 2 3 5" xfId="870"/>
    <cellStyle name="Normal 4 4 2 2 3 5 2" xfId="3318"/>
    <cellStyle name="Normal 4 4 2 2 3 5 2 2" xfId="10666"/>
    <cellStyle name="Normal 4 4 2 2 3 5 3" xfId="5766"/>
    <cellStyle name="Normal 4 4 2 2 3 5 3 2" xfId="13114"/>
    <cellStyle name="Normal 4 4 2 2 3 5 4" xfId="8218"/>
    <cellStyle name="Normal 4 4 2 2 3 6" xfId="1482"/>
    <cellStyle name="Normal 4 4 2 2 3 6 2" xfId="3930"/>
    <cellStyle name="Normal 4 4 2 2 3 6 2 2" xfId="11278"/>
    <cellStyle name="Normal 4 4 2 2 3 6 3" xfId="6378"/>
    <cellStyle name="Normal 4 4 2 2 3 6 3 2" xfId="13726"/>
    <cellStyle name="Normal 4 4 2 2 3 6 4" xfId="8830"/>
    <cellStyle name="Normal 4 4 2 2 3 7" xfId="2094"/>
    <cellStyle name="Normal 4 4 2 2 3 7 2" xfId="4542"/>
    <cellStyle name="Normal 4 4 2 2 3 7 2 2" xfId="11890"/>
    <cellStyle name="Normal 4 4 2 2 3 7 3" xfId="6990"/>
    <cellStyle name="Normal 4 4 2 2 3 7 3 2" xfId="14338"/>
    <cellStyle name="Normal 4 4 2 2 3 7 4" xfId="9442"/>
    <cellStyle name="Normal 4 4 2 2 3 8" xfId="2706"/>
    <cellStyle name="Normal 4 4 2 2 3 8 2" xfId="10054"/>
    <cellStyle name="Normal 4 4 2 2 3 9" xfId="5154"/>
    <cellStyle name="Normal 4 4 2 2 3 9 2" xfId="12502"/>
    <cellStyle name="Normal 4 4 2 2 4" xfId="309"/>
    <cellStyle name="Normal 4 4 2 2 4 2" xfId="921"/>
    <cellStyle name="Normal 4 4 2 2 4 2 2" xfId="3369"/>
    <cellStyle name="Normal 4 4 2 2 4 2 2 2" xfId="10717"/>
    <cellStyle name="Normal 4 4 2 2 4 2 3" xfId="5817"/>
    <cellStyle name="Normal 4 4 2 2 4 2 3 2" xfId="13165"/>
    <cellStyle name="Normal 4 4 2 2 4 2 4" xfId="8269"/>
    <cellStyle name="Normal 4 4 2 2 4 3" xfId="1533"/>
    <cellStyle name="Normal 4 4 2 2 4 3 2" xfId="3981"/>
    <cellStyle name="Normal 4 4 2 2 4 3 2 2" xfId="11329"/>
    <cellStyle name="Normal 4 4 2 2 4 3 3" xfId="6429"/>
    <cellStyle name="Normal 4 4 2 2 4 3 3 2" xfId="13777"/>
    <cellStyle name="Normal 4 4 2 2 4 3 4" xfId="8881"/>
    <cellStyle name="Normal 4 4 2 2 4 4" xfId="2145"/>
    <cellStyle name="Normal 4 4 2 2 4 4 2" xfId="4593"/>
    <cellStyle name="Normal 4 4 2 2 4 4 2 2" xfId="11941"/>
    <cellStyle name="Normal 4 4 2 2 4 4 3" xfId="7041"/>
    <cellStyle name="Normal 4 4 2 2 4 4 3 2" xfId="14389"/>
    <cellStyle name="Normal 4 4 2 2 4 4 4" xfId="9493"/>
    <cellStyle name="Normal 4 4 2 2 4 5" xfId="2757"/>
    <cellStyle name="Normal 4 4 2 2 4 5 2" xfId="10105"/>
    <cellStyle name="Normal 4 4 2 2 4 6" xfId="5205"/>
    <cellStyle name="Normal 4 4 2 2 4 6 2" xfId="12553"/>
    <cellStyle name="Normal 4 4 2 2 4 7" xfId="7657"/>
    <cellStyle name="Normal 4 4 2 2 5" xfId="462"/>
    <cellStyle name="Normal 4 4 2 2 5 2" xfId="1074"/>
    <cellStyle name="Normal 4 4 2 2 5 2 2" xfId="3522"/>
    <cellStyle name="Normal 4 4 2 2 5 2 2 2" xfId="10870"/>
    <cellStyle name="Normal 4 4 2 2 5 2 3" xfId="5970"/>
    <cellStyle name="Normal 4 4 2 2 5 2 3 2" xfId="13318"/>
    <cellStyle name="Normal 4 4 2 2 5 2 4" xfId="8422"/>
    <cellStyle name="Normal 4 4 2 2 5 3" xfId="1686"/>
    <cellStyle name="Normal 4 4 2 2 5 3 2" xfId="4134"/>
    <cellStyle name="Normal 4 4 2 2 5 3 2 2" xfId="11482"/>
    <cellStyle name="Normal 4 4 2 2 5 3 3" xfId="6582"/>
    <cellStyle name="Normal 4 4 2 2 5 3 3 2" xfId="13930"/>
    <cellStyle name="Normal 4 4 2 2 5 3 4" xfId="9034"/>
    <cellStyle name="Normal 4 4 2 2 5 4" xfId="2298"/>
    <cellStyle name="Normal 4 4 2 2 5 4 2" xfId="4746"/>
    <cellStyle name="Normal 4 4 2 2 5 4 2 2" xfId="12094"/>
    <cellStyle name="Normal 4 4 2 2 5 4 3" xfId="7194"/>
    <cellStyle name="Normal 4 4 2 2 5 4 3 2" xfId="14542"/>
    <cellStyle name="Normal 4 4 2 2 5 4 4" xfId="9646"/>
    <cellStyle name="Normal 4 4 2 2 5 5" xfId="2910"/>
    <cellStyle name="Normal 4 4 2 2 5 5 2" xfId="10258"/>
    <cellStyle name="Normal 4 4 2 2 5 6" xfId="5358"/>
    <cellStyle name="Normal 4 4 2 2 5 6 2" xfId="12706"/>
    <cellStyle name="Normal 4 4 2 2 5 7" xfId="7810"/>
    <cellStyle name="Normal 4 4 2 2 6" xfId="615"/>
    <cellStyle name="Normal 4 4 2 2 6 2" xfId="1227"/>
    <cellStyle name="Normal 4 4 2 2 6 2 2" xfId="3675"/>
    <cellStyle name="Normal 4 4 2 2 6 2 2 2" xfId="11023"/>
    <cellStyle name="Normal 4 4 2 2 6 2 3" xfId="6123"/>
    <cellStyle name="Normal 4 4 2 2 6 2 3 2" xfId="13471"/>
    <cellStyle name="Normal 4 4 2 2 6 2 4" xfId="8575"/>
    <cellStyle name="Normal 4 4 2 2 6 3" xfId="1839"/>
    <cellStyle name="Normal 4 4 2 2 6 3 2" xfId="4287"/>
    <cellStyle name="Normal 4 4 2 2 6 3 2 2" xfId="11635"/>
    <cellStyle name="Normal 4 4 2 2 6 3 3" xfId="6735"/>
    <cellStyle name="Normal 4 4 2 2 6 3 3 2" xfId="14083"/>
    <cellStyle name="Normal 4 4 2 2 6 3 4" xfId="9187"/>
    <cellStyle name="Normal 4 4 2 2 6 4" xfId="2451"/>
    <cellStyle name="Normal 4 4 2 2 6 4 2" xfId="4899"/>
    <cellStyle name="Normal 4 4 2 2 6 4 2 2" xfId="12247"/>
    <cellStyle name="Normal 4 4 2 2 6 4 3" xfId="7347"/>
    <cellStyle name="Normal 4 4 2 2 6 4 3 2" xfId="14695"/>
    <cellStyle name="Normal 4 4 2 2 6 4 4" xfId="9799"/>
    <cellStyle name="Normal 4 4 2 2 6 5" xfId="3063"/>
    <cellStyle name="Normal 4 4 2 2 6 5 2" xfId="10411"/>
    <cellStyle name="Normal 4 4 2 2 6 6" xfId="5511"/>
    <cellStyle name="Normal 4 4 2 2 6 6 2" xfId="12859"/>
    <cellStyle name="Normal 4 4 2 2 6 7" xfId="7963"/>
    <cellStyle name="Normal 4 4 2 2 7" xfId="768"/>
    <cellStyle name="Normal 4 4 2 2 7 2" xfId="3216"/>
    <cellStyle name="Normal 4 4 2 2 7 2 2" xfId="10564"/>
    <cellStyle name="Normal 4 4 2 2 7 3" xfId="5664"/>
    <cellStyle name="Normal 4 4 2 2 7 3 2" xfId="13012"/>
    <cellStyle name="Normal 4 4 2 2 7 4" xfId="8116"/>
    <cellStyle name="Normal 4 4 2 2 8" xfId="1380"/>
    <cellStyle name="Normal 4 4 2 2 8 2" xfId="3828"/>
    <cellStyle name="Normal 4 4 2 2 8 2 2" xfId="11176"/>
    <cellStyle name="Normal 4 4 2 2 8 3" xfId="6276"/>
    <cellStyle name="Normal 4 4 2 2 8 3 2" xfId="13624"/>
    <cellStyle name="Normal 4 4 2 2 8 4" xfId="8728"/>
    <cellStyle name="Normal 4 4 2 2 9" xfId="1992"/>
    <cellStyle name="Normal 4 4 2 2 9 2" xfId="4440"/>
    <cellStyle name="Normal 4 4 2 2 9 2 2" xfId="11788"/>
    <cellStyle name="Normal 4 4 2 2 9 3" xfId="6888"/>
    <cellStyle name="Normal 4 4 2 2 9 3 2" xfId="14236"/>
    <cellStyle name="Normal 4 4 2 2 9 4" xfId="9340"/>
    <cellStyle name="Normal 4 4 2 3" xfId="168"/>
    <cellStyle name="Normal 4 4 2 3 10" xfId="2616"/>
    <cellStyle name="Normal 4 4 2 3 10 2" xfId="9964"/>
    <cellStyle name="Normal 4 4 2 3 11" xfId="5064"/>
    <cellStyle name="Normal 4 4 2 3 11 2" xfId="12412"/>
    <cellStyle name="Normal 4 4 2 3 12" xfId="7516"/>
    <cellStyle name="Normal 4 4 2 3 2" xfId="219"/>
    <cellStyle name="Normal 4 4 2 3 2 10" xfId="7567"/>
    <cellStyle name="Normal 4 4 2 3 2 2" xfId="372"/>
    <cellStyle name="Normal 4 4 2 3 2 2 2" xfId="984"/>
    <cellStyle name="Normal 4 4 2 3 2 2 2 2" xfId="3432"/>
    <cellStyle name="Normal 4 4 2 3 2 2 2 2 2" xfId="10780"/>
    <cellStyle name="Normal 4 4 2 3 2 2 2 3" xfId="5880"/>
    <cellStyle name="Normal 4 4 2 3 2 2 2 3 2" xfId="13228"/>
    <cellStyle name="Normal 4 4 2 3 2 2 2 4" xfId="8332"/>
    <cellStyle name="Normal 4 4 2 3 2 2 3" xfId="1596"/>
    <cellStyle name="Normal 4 4 2 3 2 2 3 2" xfId="4044"/>
    <cellStyle name="Normal 4 4 2 3 2 2 3 2 2" xfId="11392"/>
    <cellStyle name="Normal 4 4 2 3 2 2 3 3" xfId="6492"/>
    <cellStyle name="Normal 4 4 2 3 2 2 3 3 2" xfId="13840"/>
    <cellStyle name="Normal 4 4 2 3 2 2 3 4" xfId="8944"/>
    <cellStyle name="Normal 4 4 2 3 2 2 4" xfId="2208"/>
    <cellStyle name="Normal 4 4 2 3 2 2 4 2" xfId="4656"/>
    <cellStyle name="Normal 4 4 2 3 2 2 4 2 2" xfId="12004"/>
    <cellStyle name="Normal 4 4 2 3 2 2 4 3" xfId="7104"/>
    <cellStyle name="Normal 4 4 2 3 2 2 4 3 2" xfId="14452"/>
    <cellStyle name="Normal 4 4 2 3 2 2 4 4" xfId="9556"/>
    <cellStyle name="Normal 4 4 2 3 2 2 5" xfId="2820"/>
    <cellStyle name="Normal 4 4 2 3 2 2 5 2" xfId="10168"/>
    <cellStyle name="Normal 4 4 2 3 2 2 6" xfId="5268"/>
    <cellStyle name="Normal 4 4 2 3 2 2 6 2" xfId="12616"/>
    <cellStyle name="Normal 4 4 2 3 2 2 7" xfId="7720"/>
    <cellStyle name="Normal 4 4 2 3 2 3" xfId="525"/>
    <cellStyle name="Normal 4 4 2 3 2 3 2" xfId="1137"/>
    <cellStyle name="Normal 4 4 2 3 2 3 2 2" xfId="3585"/>
    <cellStyle name="Normal 4 4 2 3 2 3 2 2 2" xfId="10933"/>
    <cellStyle name="Normal 4 4 2 3 2 3 2 3" xfId="6033"/>
    <cellStyle name="Normal 4 4 2 3 2 3 2 3 2" xfId="13381"/>
    <cellStyle name="Normal 4 4 2 3 2 3 2 4" xfId="8485"/>
    <cellStyle name="Normal 4 4 2 3 2 3 3" xfId="1749"/>
    <cellStyle name="Normal 4 4 2 3 2 3 3 2" xfId="4197"/>
    <cellStyle name="Normal 4 4 2 3 2 3 3 2 2" xfId="11545"/>
    <cellStyle name="Normal 4 4 2 3 2 3 3 3" xfId="6645"/>
    <cellStyle name="Normal 4 4 2 3 2 3 3 3 2" xfId="13993"/>
    <cellStyle name="Normal 4 4 2 3 2 3 3 4" xfId="9097"/>
    <cellStyle name="Normal 4 4 2 3 2 3 4" xfId="2361"/>
    <cellStyle name="Normal 4 4 2 3 2 3 4 2" xfId="4809"/>
    <cellStyle name="Normal 4 4 2 3 2 3 4 2 2" xfId="12157"/>
    <cellStyle name="Normal 4 4 2 3 2 3 4 3" xfId="7257"/>
    <cellStyle name="Normal 4 4 2 3 2 3 4 3 2" xfId="14605"/>
    <cellStyle name="Normal 4 4 2 3 2 3 4 4" xfId="9709"/>
    <cellStyle name="Normal 4 4 2 3 2 3 5" xfId="2973"/>
    <cellStyle name="Normal 4 4 2 3 2 3 5 2" xfId="10321"/>
    <cellStyle name="Normal 4 4 2 3 2 3 6" xfId="5421"/>
    <cellStyle name="Normal 4 4 2 3 2 3 6 2" xfId="12769"/>
    <cellStyle name="Normal 4 4 2 3 2 3 7" xfId="7873"/>
    <cellStyle name="Normal 4 4 2 3 2 4" xfId="678"/>
    <cellStyle name="Normal 4 4 2 3 2 4 2" xfId="1290"/>
    <cellStyle name="Normal 4 4 2 3 2 4 2 2" xfId="3738"/>
    <cellStyle name="Normal 4 4 2 3 2 4 2 2 2" xfId="11086"/>
    <cellStyle name="Normal 4 4 2 3 2 4 2 3" xfId="6186"/>
    <cellStyle name="Normal 4 4 2 3 2 4 2 3 2" xfId="13534"/>
    <cellStyle name="Normal 4 4 2 3 2 4 2 4" xfId="8638"/>
    <cellStyle name="Normal 4 4 2 3 2 4 3" xfId="1902"/>
    <cellStyle name="Normal 4 4 2 3 2 4 3 2" xfId="4350"/>
    <cellStyle name="Normal 4 4 2 3 2 4 3 2 2" xfId="11698"/>
    <cellStyle name="Normal 4 4 2 3 2 4 3 3" xfId="6798"/>
    <cellStyle name="Normal 4 4 2 3 2 4 3 3 2" xfId="14146"/>
    <cellStyle name="Normal 4 4 2 3 2 4 3 4" xfId="9250"/>
    <cellStyle name="Normal 4 4 2 3 2 4 4" xfId="2514"/>
    <cellStyle name="Normal 4 4 2 3 2 4 4 2" xfId="4962"/>
    <cellStyle name="Normal 4 4 2 3 2 4 4 2 2" xfId="12310"/>
    <cellStyle name="Normal 4 4 2 3 2 4 4 3" xfId="7410"/>
    <cellStyle name="Normal 4 4 2 3 2 4 4 3 2" xfId="14758"/>
    <cellStyle name="Normal 4 4 2 3 2 4 4 4" xfId="9862"/>
    <cellStyle name="Normal 4 4 2 3 2 4 5" xfId="3126"/>
    <cellStyle name="Normal 4 4 2 3 2 4 5 2" xfId="10474"/>
    <cellStyle name="Normal 4 4 2 3 2 4 6" xfId="5574"/>
    <cellStyle name="Normal 4 4 2 3 2 4 6 2" xfId="12922"/>
    <cellStyle name="Normal 4 4 2 3 2 4 7" xfId="8026"/>
    <cellStyle name="Normal 4 4 2 3 2 5" xfId="831"/>
    <cellStyle name="Normal 4 4 2 3 2 5 2" xfId="3279"/>
    <cellStyle name="Normal 4 4 2 3 2 5 2 2" xfId="10627"/>
    <cellStyle name="Normal 4 4 2 3 2 5 3" xfId="5727"/>
    <cellStyle name="Normal 4 4 2 3 2 5 3 2" xfId="13075"/>
    <cellStyle name="Normal 4 4 2 3 2 5 4" xfId="8179"/>
    <cellStyle name="Normal 4 4 2 3 2 6" xfId="1443"/>
    <cellStyle name="Normal 4 4 2 3 2 6 2" xfId="3891"/>
    <cellStyle name="Normal 4 4 2 3 2 6 2 2" xfId="11239"/>
    <cellStyle name="Normal 4 4 2 3 2 6 3" xfId="6339"/>
    <cellStyle name="Normal 4 4 2 3 2 6 3 2" xfId="13687"/>
    <cellStyle name="Normal 4 4 2 3 2 6 4" xfId="8791"/>
    <cellStyle name="Normal 4 4 2 3 2 7" xfId="2055"/>
    <cellStyle name="Normal 4 4 2 3 2 7 2" xfId="4503"/>
    <cellStyle name="Normal 4 4 2 3 2 7 2 2" xfId="11851"/>
    <cellStyle name="Normal 4 4 2 3 2 7 3" xfId="6951"/>
    <cellStyle name="Normal 4 4 2 3 2 7 3 2" xfId="14299"/>
    <cellStyle name="Normal 4 4 2 3 2 7 4" xfId="9403"/>
    <cellStyle name="Normal 4 4 2 3 2 8" xfId="2667"/>
    <cellStyle name="Normal 4 4 2 3 2 8 2" xfId="10015"/>
    <cellStyle name="Normal 4 4 2 3 2 9" xfId="5115"/>
    <cellStyle name="Normal 4 4 2 3 2 9 2" xfId="12463"/>
    <cellStyle name="Normal 4 4 2 3 3" xfId="270"/>
    <cellStyle name="Normal 4 4 2 3 3 10" xfId="7618"/>
    <cellStyle name="Normal 4 4 2 3 3 2" xfId="423"/>
    <cellStyle name="Normal 4 4 2 3 3 2 2" xfId="1035"/>
    <cellStyle name="Normal 4 4 2 3 3 2 2 2" xfId="3483"/>
    <cellStyle name="Normal 4 4 2 3 3 2 2 2 2" xfId="10831"/>
    <cellStyle name="Normal 4 4 2 3 3 2 2 3" xfId="5931"/>
    <cellStyle name="Normal 4 4 2 3 3 2 2 3 2" xfId="13279"/>
    <cellStyle name="Normal 4 4 2 3 3 2 2 4" xfId="8383"/>
    <cellStyle name="Normal 4 4 2 3 3 2 3" xfId="1647"/>
    <cellStyle name="Normal 4 4 2 3 3 2 3 2" xfId="4095"/>
    <cellStyle name="Normal 4 4 2 3 3 2 3 2 2" xfId="11443"/>
    <cellStyle name="Normal 4 4 2 3 3 2 3 3" xfId="6543"/>
    <cellStyle name="Normal 4 4 2 3 3 2 3 3 2" xfId="13891"/>
    <cellStyle name="Normal 4 4 2 3 3 2 3 4" xfId="8995"/>
    <cellStyle name="Normal 4 4 2 3 3 2 4" xfId="2259"/>
    <cellStyle name="Normal 4 4 2 3 3 2 4 2" xfId="4707"/>
    <cellStyle name="Normal 4 4 2 3 3 2 4 2 2" xfId="12055"/>
    <cellStyle name="Normal 4 4 2 3 3 2 4 3" xfId="7155"/>
    <cellStyle name="Normal 4 4 2 3 3 2 4 3 2" xfId="14503"/>
    <cellStyle name="Normal 4 4 2 3 3 2 4 4" xfId="9607"/>
    <cellStyle name="Normal 4 4 2 3 3 2 5" xfId="2871"/>
    <cellStyle name="Normal 4 4 2 3 3 2 5 2" xfId="10219"/>
    <cellStyle name="Normal 4 4 2 3 3 2 6" xfId="5319"/>
    <cellStyle name="Normal 4 4 2 3 3 2 6 2" xfId="12667"/>
    <cellStyle name="Normal 4 4 2 3 3 2 7" xfId="7771"/>
    <cellStyle name="Normal 4 4 2 3 3 3" xfId="576"/>
    <cellStyle name="Normal 4 4 2 3 3 3 2" xfId="1188"/>
    <cellStyle name="Normal 4 4 2 3 3 3 2 2" xfId="3636"/>
    <cellStyle name="Normal 4 4 2 3 3 3 2 2 2" xfId="10984"/>
    <cellStyle name="Normal 4 4 2 3 3 3 2 3" xfId="6084"/>
    <cellStyle name="Normal 4 4 2 3 3 3 2 3 2" xfId="13432"/>
    <cellStyle name="Normal 4 4 2 3 3 3 2 4" xfId="8536"/>
    <cellStyle name="Normal 4 4 2 3 3 3 3" xfId="1800"/>
    <cellStyle name="Normal 4 4 2 3 3 3 3 2" xfId="4248"/>
    <cellStyle name="Normal 4 4 2 3 3 3 3 2 2" xfId="11596"/>
    <cellStyle name="Normal 4 4 2 3 3 3 3 3" xfId="6696"/>
    <cellStyle name="Normal 4 4 2 3 3 3 3 3 2" xfId="14044"/>
    <cellStyle name="Normal 4 4 2 3 3 3 3 4" xfId="9148"/>
    <cellStyle name="Normal 4 4 2 3 3 3 4" xfId="2412"/>
    <cellStyle name="Normal 4 4 2 3 3 3 4 2" xfId="4860"/>
    <cellStyle name="Normal 4 4 2 3 3 3 4 2 2" xfId="12208"/>
    <cellStyle name="Normal 4 4 2 3 3 3 4 3" xfId="7308"/>
    <cellStyle name="Normal 4 4 2 3 3 3 4 3 2" xfId="14656"/>
    <cellStyle name="Normal 4 4 2 3 3 3 4 4" xfId="9760"/>
    <cellStyle name="Normal 4 4 2 3 3 3 5" xfId="3024"/>
    <cellStyle name="Normal 4 4 2 3 3 3 5 2" xfId="10372"/>
    <cellStyle name="Normal 4 4 2 3 3 3 6" xfId="5472"/>
    <cellStyle name="Normal 4 4 2 3 3 3 6 2" xfId="12820"/>
    <cellStyle name="Normal 4 4 2 3 3 3 7" xfId="7924"/>
    <cellStyle name="Normal 4 4 2 3 3 4" xfId="729"/>
    <cellStyle name="Normal 4 4 2 3 3 4 2" xfId="1341"/>
    <cellStyle name="Normal 4 4 2 3 3 4 2 2" xfId="3789"/>
    <cellStyle name="Normal 4 4 2 3 3 4 2 2 2" xfId="11137"/>
    <cellStyle name="Normal 4 4 2 3 3 4 2 3" xfId="6237"/>
    <cellStyle name="Normal 4 4 2 3 3 4 2 3 2" xfId="13585"/>
    <cellStyle name="Normal 4 4 2 3 3 4 2 4" xfId="8689"/>
    <cellStyle name="Normal 4 4 2 3 3 4 3" xfId="1953"/>
    <cellStyle name="Normal 4 4 2 3 3 4 3 2" xfId="4401"/>
    <cellStyle name="Normal 4 4 2 3 3 4 3 2 2" xfId="11749"/>
    <cellStyle name="Normal 4 4 2 3 3 4 3 3" xfId="6849"/>
    <cellStyle name="Normal 4 4 2 3 3 4 3 3 2" xfId="14197"/>
    <cellStyle name="Normal 4 4 2 3 3 4 3 4" xfId="9301"/>
    <cellStyle name="Normal 4 4 2 3 3 4 4" xfId="2565"/>
    <cellStyle name="Normal 4 4 2 3 3 4 4 2" xfId="5013"/>
    <cellStyle name="Normal 4 4 2 3 3 4 4 2 2" xfId="12361"/>
    <cellStyle name="Normal 4 4 2 3 3 4 4 3" xfId="7461"/>
    <cellStyle name="Normal 4 4 2 3 3 4 4 3 2" xfId="14809"/>
    <cellStyle name="Normal 4 4 2 3 3 4 4 4" xfId="9913"/>
    <cellStyle name="Normal 4 4 2 3 3 4 5" xfId="3177"/>
    <cellStyle name="Normal 4 4 2 3 3 4 5 2" xfId="10525"/>
    <cellStyle name="Normal 4 4 2 3 3 4 6" xfId="5625"/>
    <cellStyle name="Normal 4 4 2 3 3 4 6 2" xfId="12973"/>
    <cellStyle name="Normal 4 4 2 3 3 4 7" xfId="8077"/>
    <cellStyle name="Normal 4 4 2 3 3 5" xfId="882"/>
    <cellStyle name="Normal 4 4 2 3 3 5 2" xfId="3330"/>
    <cellStyle name="Normal 4 4 2 3 3 5 2 2" xfId="10678"/>
    <cellStyle name="Normal 4 4 2 3 3 5 3" xfId="5778"/>
    <cellStyle name="Normal 4 4 2 3 3 5 3 2" xfId="13126"/>
    <cellStyle name="Normal 4 4 2 3 3 5 4" xfId="8230"/>
    <cellStyle name="Normal 4 4 2 3 3 6" xfId="1494"/>
    <cellStyle name="Normal 4 4 2 3 3 6 2" xfId="3942"/>
    <cellStyle name="Normal 4 4 2 3 3 6 2 2" xfId="11290"/>
    <cellStyle name="Normal 4 4 2 3 3 6 3" xfId="6390"/>
    <cellStyle name="Normal 4 4 2 3 3 6 3 2" xfId="13738"/>
    <cellStyle name="Normal 4 4 2 3 3 6 4" xfId="8842"/>
    <cellStyle name="Normal 4 4 2 3 3 7" xfId="2106"/>
    <cellStyle name="Normal 4 4 2 3 3 7 2" xfId="4554"/>
    <cellStyle name="Normal 4 4 2 3 3 7 2 2" xfId="11902"/>
    <cellStyle name="Normal 4 4 2 3 3 7 3" xfId="7002"/>
    <cellStyle name="Normal 4 4 2 3 3 7 3 2" xfId="14350"/>
    <cellStyle name="Normal 4 4 2 3 3 7 4" xfId="9454"/>
    <cellStyle name="Normal 4 4 2 3 3 8" xfId="2718"/>
    <cellStyle name="Normal 4 4 2 3 3 8 2" xfId="10066"/>
    <cellStyle name="Normal 4 4 2 3 3 9" xfId="5166"/>
    <cellStyle name="Normal 4 4 2 3 3 9 2" xfId="12514"/>
    <cellStyle name="Normal 4 4 2 3 4" xfId="321"/>
    <cellStyle name="Normal 4 4 2 3 4 2" xfId="933"/>
    <cellStyle name="Normal 4 4 2 3 4 2 2" xfId="3381"/>
    <cellStyle name="Normal 4 4 2 3 4 2 2 2" xfId="10729"/>
    <cellStyle name="Normal 4 4 2 3 4 2 3" xfId="5829"/>
    <cellStyle name="Normal 4 4 2 3 4 2 3 2" xfId="13177"/>
    <cellStyle name="Normal 4 4 2 3 4 2 4" xfId="8281"/>
    <cellStyle name="Normal 4 4 2 3 4 3" xfId="1545"/>
    <cellStyle name="Normal 4 4 2 3 4 3 2" xfId="3993"/>
    <cellStyle name="Normal 4 4 2 3 4 3 2 2" xfId="11341"/>
    <cellStyle name="Normal 4 4 2 3 4 3 3" xfId="6441"/>
    <cellStyle name="Normal 4 4 2 3 4 3 3 2" xfId="13789"/>
    <cellStyle name="Normal 4 4 2 3 4 3 4" xfId="8893"/>
    <cellStyle name="Normal 4 4 2 3 4 4" xfId="2157"/>
    <cellStyle name="Normal 4 4 2 3 4 4 2" xfId="4605"/>
    <cellStyle name="Normal 4 4 2 3 4 4 2 2" xfId="11953"/>
    <cellStyle name="Normal 4 4 2 3 4 4 3" xfId="7053"/>
    <cellStyle name="Normal 4 4 2 3 4 4 3 2" xfId="14401"/>
    <cellStyle name="Normal 4 4 2 3 4 4 4" xfId="9505"/>
    <cellStyle name="Normal 4 4 2 3 4 5" xfId="2769"/>
    <cellStyle name="Normal 4 4 2 3 4 5 2" xfId="10117"/>
    <cellStyle name="Normal 4 4 2 3 4 6" xfId="5217"/>
    <cellStyle name="Normal 4 4 2 3 4 6 2" xfId="12565"/>
    <cellStyle name="Normal 4 4 2 3 4 7" xfId="7669"/>
    <cellStyle name="Normal 4 4 2 3 5" xfId="474"/>
    <cellStyle name="Normal 4 4 2 3 5 2" xfId="1086"/>
    <cellStyle name="Normal 4 4 2 3 5 2 2" xfId="3534"/>
    <cellStyle name="Normal 4 4 2 3 5 2 2 2" xfId="10882"/>
    <cellStyle name="Normal 4 4 2 3 5 2 3" xfId="5982"/>
    <cellStyle name="Normal 4 4 2 3 5 2 3 2" xfId="13330"/>
    <cellStyle name="Normal 4 4 2 3 5 2 4" xfId="8434"/>
    <cellStyle name="Normal 4 4 2 3 5 3" xfId="1698"/>
    <cellStyle name="Normal 4 4 2 3 5 3 2" xfId="4146"/>
    <cellStyle name="Normal 4 4 2 3 5 3 2 2" xfId="11494"/>
    <cellStyle name="Normal 4 4 2 3 5 3 3" xfId="6594"/>
    <cellStyle name="Normal 4 4 2 3 5 3 3 2" xfId="13942"/>
    <cellStyle name="Normal 4 4 2 3 5 3 4" xfId="9046"/>
    <cellStyle name="Normal 4 4 2 3 5 4" xfId="2310"/>
    <cellStyle name="Normal 4 4 2 3 5 4 2" xfId="4758"/>
    <cellStyle name="Normal 4 4 2 3 5 4 2 2" xfId="12106"/>
    <cellStyle name="Normal 4 4 2 3 5 4 3" xfId="7206"/>
    <cellStyle name="Normal 4 4 2 3 5 4 3 2" xfId="14554"/>
    <cellStyle name="Normal 4 4 2 3 5 4 4" xfId="9658"/>
    <cellStyle name="Normal 4 4 2 3 5 5" xfId="2922"/>
    <cellStyle name="Normal 4 4 2 3 5 5 2" xfId="10270"/>
    <cellStyle name="Normal 4 4 2 3 5 6" xfId="5370"/>
    <cellStyle name="Normal 4 4 2 3 5 6 2" xfId="12718"/>
    <cellStyle name="Normal 4 4 2 3 5 7" xfId="7822"/>
    <cellStyle name="Normal 4 4 2 3 6" xfId="627"/>
    <cellStyle name="Normal 4 4 2 3 6 2" xfId="1239"/>
    <cellStyle name="Normal 4 4 2 3 6 2 2" xfId="3687"/>
    <cellStyle name="Normal 4 4 2 3 6 2 2 2" xfId="11035"/>
    <cellStyle name="Normal 4 4 2 3 6 2 3" xfId="6135"/>
    <cellStyle name="Normal 4 4 2 3 6 2 3 2" xfId="13483"/>
    <cellStyle name="Normal 4 4 2 3 6 2 4" xfId="8587"/>
    <cellStyle name="Normal 4 4 2 3 6 3" xfId="1851"/>
    <cellStyle name="Normal 4 4 2 3 6 3 2" xfId="4299"/>
    <cellStyle name="Normal 4 4 2 3 6 3 2 2" xfId="11647"/>
    <cellStyle name="Normal 4 4 2 3 6 3 3" xfId="6747"/>
    <cellStyle name="Normal 4 4 2 3 6 3 3 2" xfId="14095"/>
    <cellStyle name="Normal 4 4 2 3 6 3 4" xfId="9199"/>
    <cellStyle name="Normal 4 4 2 3 6 4" xfId="2463"/>
    <cellStyle name="Normal 4 4 2 3 6 4 2" xfId="4911"/>
    <cellStyle name="Normal 4 4 2 3 6 4 2 2" xfId="12259"/>
    <cellStyle name="Normal 4 4 2 3 6 4 3" xfId="7359"/>
    <cellStyle name="Normal 4 4 2 3 6 4 3 2" xfId="14707"/>
    <cellStyle name="Normal 4 4 2 3 6 4 4" xfId="9811"/>
    <cellStyle name="Normal 4 4 2 3 6 5" xfId="3075"/>
    <cellStyle name="Normal 4 4 2 3 6 5 2" xfId="10423"/>
    <cellStyle name="Normal 4 4 2 3 6 6" xfId="5523"/>
    <cellStyle name="Normal 4 4 2 3 6 6 2" xfId="12871"/>
    <cellStyle name="Normal 4 4 2 3 6 7" xfId="7975"/>
    <cellStyle name="Normal 4 4 2 3 7" xfId="780"/>
    <cellStyle name="Normal 4 4 2 3 7 2" xfId="3228"/>
    <cellStyle name="Normal 4 4 2 3 7 2 2" xfId="10576"/>
    <cellStyle name="Normal 4 4 2 3 7 3" xfId="5676"/>
    <cellStyle name="Normal 4 4 2 3 7 3 2" xfId="13024"/>
    <cellStyle name="Normal 4 4 2 3 7 4" xfId="8128"/>
    <cellStyle name="Normal 4 4 2 3 8" xfId="1392"/>
    <cellStyle name="Normal 4 4 2 3 8 2" xfId="3840"/>
    <cellStyle name="Normal 4 4 2 3 8 2 2" xfId="11188"/>
    <cellStyle name="Normal 4 4 2 3 8 3" xfId="6288"/>
    <cellStyle name="Normal 4 4 2 3 8 3 2" xfId="13636"/>
    <cellStyle name="Normal 4 4 2 3 8 4" xfId="8740"/>
    <cellStyle name="Normal 4 4 2 3 9" xfId="2004"/>
    <cellStyle name="Normal 4 4 2 3 9 2" xfId="4452"/>
    <cellStyle name="Normal 4 4 2 3 9 2 2" xfId="11800"/>
    <cellStyle name="Normal 4 4 2 3 9 3" xfId="6900"/>
    <cellStyle name="Normal 4 4 2 3 9 3 2" xfId="14248"/>
    <cellStyle name="Normal 4 4 2 3 9 4" xfId="9352"/>
    <cellStyle name="Normal 4 4 2 4" xfId="183"/>
    <cellStyle name="Normal 4 4 2 4 10" xfId="2631"/>
    <cellStyle name="Normal 4 4 2 4 10 2" xfId="9979"/>
    <cellStyle name="Normal 4 4 2 4 11" xfId="5079"/>
    <cellStyle name="Normal 4 4 2 4 11 2" xfId="12427"/>
    <cellStyle name="Normal 4 4 2 4 12" xfId="7531"/>
    <cellStyle name="Normal 4 4 2 4 2" xfId="234"/>
    <cellStyle name="Normal 4 4 2 4 2 10" xfId="7582"/>
    <cellStyle name="Normal 4 4 2 4 2 2" xfId="387"/>
    <cellStyle name="Normal 4 4 2 4 2 2 2" xfId="999"/>
    <cellStyle name="Normal 4 4 2 4 2 2 2 2" xfId="3447"/>
    <cellStyle name="Normal 4 4 2 4 2 2 2 2 2" xfId="10795"/>
    <cellStyle name="Normal 4 4 2 4 2 2 2 3" xfId="5895"/>
    <cellStyle name="Normal 4 4 2 4 2 2 2 3 2" xfId="13243"/>
    <cellStyle name="Normal 4 4 2 4 2 2 2 4" xfId="8347"/>
    <cellStyle name="Normal 4 4 2 4 2 2 3" xfId="1611"/>
    <cellStyle name="Normal 4 4 2 4 2 2 3 2" xfId="4059"/>
    <cellStyle name="Normal 4 4 2 4 2 2 3 2 2" xfId="11407"/>
    <cellStyle name="Normal 4 4 2 4 2 2 3 3" xfId="6507"/>
    <cellStyle name="Normal 4 4 2 4 2 2 3 3 2" xfId="13855"/>
    <cellStyle name="Normal 4 4 2 4 2 2 3 4" xfId="8959"/>
    <cellStyle name="Normal 4 4 2 4 2 2 4" xfId="2223"/>
    <cellStyle name="Normal 4 4 2 4 2 2 4 2" xfId="4671"/>
    <cellStyle name="Normal 4 4 2 4 2 2 4 2 2" xfId="12019"/>
    <cellStyle name="Normal 4 4 2 4 2 2 4 3" xfId="7119"/>
    <cellStyle name="Normal 4 4 2 4 2 2 4 3 2" xfId="14467"/>
    <cellStyle name="Normal 4 4 2 4 2 2 4 4" xfId="9571"/>
    <cellStyle name="Normal 4 4 2 4 2 2 5" xfId="2835"/>
    <cellStyle name="Normal 4 4 2 4 2 2 5 2" xfId="10183"/>
    <cellStyle name="Normal 4 4 2 4 2 2 6" xfId="5283"/>
    <cellStyle name="Normal 4 4 2 4 2 2 6 2" xfId="12631"/>
    <cellStyle name="Normal 4 4 2 4 2 2 7" xfId="7735"/>
    <cellStyle name="Normal 4 4 2 4 2 3" xfId="540"/>
    <cellStyle name="Normal 4 4 2 4 2 3 2" xfId="1152"/>
    <cellStyle name="Normal 4 4 2 4 2 3 2 2" xfId="3600"/>
    <cellStyle name="Normal 4 4 2 4 2 3 2 2 2" xfId="10948"/>
    <cellStyle name="Normal 4 4 2 4 2 3 2 3" xfId="6048"/>
    <cellStyle name="Normal 4 4 2 4 2 3 2 3 2" xfId="13396"/>
    <cellStyle name="Normal 4 4 2 4 2 3 2 4" xfId="8500"/>
    <cellStyle name="Normal 4 4 2 4 2 3 3" xfId="1764"/>
    <cellStyle name="Normal 4 4 2 4 2 3 3 2" xfId="4212"/>
    <cellStyle name="Normal 4 4 2 4 2 3 3 2 2" xfId="11560"/>
    <cellStyle name="Normal 4 4 2 4 2 3 3 3" xfId="6660"/>
    <cellStyle name="Normal 4 4 2 4 2 3 3 3 2" xfId="14008"/>
    <cellStyle name="Normal 4 4 2 4 2 3 3 4" xfId="9112"/>
    <cellStyle name="Normal 4 4 2 4 2 3 4" xfId="2376"/>
    <cellStyle name="Normal 4 4 2 4 2 3 4 2" xfId="4824"/>
    <cellStyle name="Normal 4 4 2 4 2 3 4 2 2" xfId="12172"/>
    <cellStyle name="Normal 4 4 2 4 2 3 4 3" xfId="7272"/>
    <cellStyle name="Normal 4 4 2 4 2 3 4 3 2" xfId="14620"/>
    <cellStyle name="Normal 4 4 2 4 2 3 4 4" xfId="9724"/>
    <cellStyle name="Normal 4 4 2 4 2 3 5" xfId="2988"/>
    <cellStyle name="Normal 4 4 2 4 2 3 5 2" xfId="10336"/>
    <cellStyle name="Normal 4 4 2 4 2 3 6" xfId="5436"/>
    <cellStyle name="Normal 4 4 2 4 2 3 6 2" xfId="12784"/>
    <cellStyle name="Normal 4 4 2 4 2 3 7" xfId="7888"/>
    <cellStyle name="Normal 4 4 2 4 2 4" xfId="693"/>
    <cellStyle name="Normal 4 4 2 4 2 4 2" xfId="1305"/>
    <cellStyle name="Normal 4 4 2 4 2 4 2 2" xfId="3753"/>
    <cellStyle name="Normal 4 4 2 4 2 4 2 2 2" xfId="11101"/>
    <cellStyle name="Normal 4 4 2 4 2 4 2 3" xfId="6201"/>
    <cellStyle name="Normal 4 4 2 4 2 4 2 3 2" xfId="13549"/>
    <cellStyle name="Normal 4 4 2 4 2 4 2 4" xfId="8653"/>
    <cellStyle name="Normal 4 4 2 4 2 4 3" xfId="1917"/>
    <cellStyle name="Normal 4 4 2 4 2 4 3 2" xfId="4365"/>
    <cellStyle name="Normal 4 4 2 4 2 4 3 2 2" xfId="11713"/>
    <cellStyle name="Normal 4 4 2 4 2 4 3 3" xfId="6813"/>
    <cellStyle name="Normal 4 4 2 4 2 4 3 3 2" xfId="14161"/>
    <cellStyle name="Normal 4 4 2 4 2 4 3 4" xfId="9265"/>
    <cellStyle name="Normal 4 4 2 4 2 4 4" xfId="2529"/>
    <cellStyle name="Normal 4 4 2 4 2 4 4 2" xfId="4977"/>
    <cellStyle name="Normal 4 4 2 4 2 4 4 2 2" xfId="12325"/>
    <cellStyle name="Normal 4 4 2 4 2 4 4 3" xfId="7425"/>
    <cellStyle name="Normal 4 4 2 4 2 4 4 3 2" xfId="14773"/>
    <cellStyle name="Normal 4 4 2 4 2 4 4 4" xfId="9877"/>
    <cellStyle name="Normal 4 4 2 4 2 4 5" xfId="3141"/>
    <cellStyle name="Normal 4 4 2 4 2 4 5 2" xfId="10489"/>
    <cellStyle name="Normal 4 4 2 4 2 4 6" xfId="5589"/>
    <cellStyle name="Normal 4 4 2 4 2 4 6 2" xfId="12937"/>
    <cellStyle name="Normal 4 4 2 4 2 4 7" xfId="8041"/>
    <cellStyle name="Normal 4 4 2 4 2 5" xfId="846"/>
    <cellStyle name="Normal 4 4 2 4 2 5 2" xfId="3294"/>
    <cellStyle name="Normal 4 4 2 4 2 5 2 2" xfId="10642"/>
    <cellStyle name="Normal 4 4 2 4 2 5 3" xfId="5742"/>
    <cellStyle name="Normal 4 4 2 4 2 5 3 2" xfId="13090"/>
    <cellStyle name="Normal 4 4 2 4 2 5 4" xfId="8194"/>
    <cellStyle name="Normal 4 4 2 4 2 6" xfId="1458"/>
    <cellStyle name="Normal 4 4 2 4 2 6 2" xfId="3906"/>
    <cellStyle name="Normal 4 4 2 4 2 6 2 2" xfId="11254"/>
    <cellStyle name="Normal 4 4 2 4 2 6 3" xfId="6354"/>
    <cellStyle name="Normal 4 4 2 4 2 6 3 2" xfId="13702"/>
    <cellStyle name="Normal 4 4 2 4 2 6 4" xfId="8806"/>
    <cellStyle name="Normal 4 4 2 4 2 7" xfId="2070"/>
    <cellStyle name="Normal 4 4 2 4 2 7 2" xfId="4518"/>
    <cellStyle name="Normal 4 4 2 4 2 7 2 2" xfId="11866"/>
    <cellStyle name="Normal 4 4 2 4 2 7 3" xfId="6966"/>
    <cellStyle name="Normal 4 4 2 4 2 7 3 2" xfId="14314"/>
    <cellStyle name="Normal 4 4 2 4 2 7 4" xfId="9418"/>
    <cellStyle name="Normal 4 4 2 4 2 8" xfId="2682"/>
    <cellStyle name="Normal 4 4 2 4 2 8 2" xfId="10030"/>
    <cellStyle name="Normal 4 4 2 4 2 9" xfId="5130"/>
    <cellStyle name="Normal 4 4 2 4 2 9 2" xfId="12478"/>
    <cellStyle name="Normal 4 4 2 4 3" xfId="285"/>
    <cellStyle name="Normal 4 4 2 4 3 10" xfId="7633"/>
    <cellStyle name="Normal 4 4 2 4 3 2" xfId="438"/>
    <cellStyle name="Normal 4 4 2 4 3 2 2" xfId="1050"/>
    <cellStyle name="Normal 4 4 2 4 3 2 2 2" xfId="3498"/>
    <cellStyle name="Normal 4 4 2 4 3 2 2 2 2" xfId="10846"/>
    <cellStyle name="Normal 4 4 2 4 3 2 2 3" xfId="5946"/>
    <cellStyle name="Normal 4 4 2 4 3 2 2 3 2" xfId="13294"/>
    <cellStyle name="Normal 4 4 2 4 3 2 2 4" xfId="8398"/>
    <cellStyle name="Normal 4 4 2 4 3 2 3" xfId="1662"/>
    <cellStyle name="Normal 4 4 2 4 3 2 3 2" xfId="4110"/>
    <cellStyle name="Normal 4 4 2 4 3 2 3 2 2" xfId="11458"/>
    <cellStyle name="Normal 4 4 2 4 3 2 3 3" xfId="6558"/>
    <cellStyle name="Normal 4 4 2 4 3 2 3 3 2" xfId="13906"/>
    <cellStyle name="Normal 4 4 2 4 3 2 3 4" xfId="9010"/>
    <cellStyle name="Normal 4 4 2 4 3 2 4" xfId="2274"/>
    <cellStyle name="Normal 4 4 2 4 3 2 4 2" xfId="4722"/>
    <cellStyle name="Normal 4 4 2 4 3 2 4 2 2" xfId="12070"/>
    <cellStyle name="Normal 4 4 2 4 3 2 4 3" xfId="7170"/>
    <cellStyle name="Normal 4 4 2 4 3 2 4 3 2" xfId="14518"/>
    <cellStyle name="Normal 4 4 2 4 3 2 4 4" xfId="9622"/>
    <cellStyle name="Normal 4 4 2 4 3 2 5" xfId="2886"/>
    <cellStyle name="Normal 4 4 2 4 3 2 5 2" xfId="10234"/>
    <cellStyle name="Normal 4 4 2 4 3 2 6" xfId="5334"/>
    <cellStyle name="Normal 4 4 2 4 3 2 6 2" xfId="12682"/>
    <cellStyle name="Normal 4 4 2 4 3 2 7" xfId="7786"/>
    <cellStyle name="Normal 4 4 2 4 3 3" xfId="591"/>
    <cellStyle name="Normal 4 4 2 4 3 3 2" xfId="1203"/>
    <cellStyle name="Normal 4 4 2 4 3 3 2 2" xfId="3651"/>
    <cellStyle name="Normal 4 4 2 4 3 3 2 2 2" xfId="10999"/>
    <cellStyle name="Normal 4 4 2 4 3 3 2 3" xfId="6099"/>
    <cellStyle name="Normal 4 4 2 4 3 3 2 3 2" xfId="13447"/>
    <cellStyle name="Normal 4 4 2 4 3 3 2 4" xfId="8551"/>
    <cellStyle name="Normal 4 4 2 4 3 3 3" xfId="1815"/>
    <cellStyle name="Normal 4 4 2 4 3 3 3 2" xfId="4263"/>
    <cellStyle name="Normal 4 4 2 4 3 3 3 2 2" xfId="11611"/>
    <cellStyle name="Normal 4 4 2 4 3 3 3 3" xfId="6711"/>
    <cellStyle name="Normal 4 4 2 4 3 3 3 3 2" xfId="14059"/>
    <cellStyle name="Normal 4 4 2 4 3 3 3 4" xfId="9163"/>
    <cellStyle name="Normal 4 4 2 4 3 3 4" xfId="2427"/>
    <cellStyle name="Normal 4 4 2 4 3 3 4 2" xfId="4875"/>
    <cellStyle name="Normal 4 4 2 4 3 3 4 2 2" xfId="12223"/>
    <cellStyle name="Normal 4 4 2 4 3 3 4 3" xfId="7323"/>
    <cellStyle name="Normal 4 4 2 4 3 3 4 3 2" xfId="14671"/>
    <cellStyle name="Normal 4 4 2 4 3 3 4 4" xfId="9775"/>
    <cellStyle name="Normal 4 4 2 4 3 3 5" xfId="3039"/>
    <cellStyle name="Normal 4 4 2 4 3 3 5 2" xfId="10387"/>
    <cellStyle name="Normal 4 4 2 4 3 3 6" xfId="5487"/>
    <cellStyle name="Normal 4 4 2 4 3 3 6 2" xfId="12835"/>
    <cellStyle name="Normal 4 4 2 4 3 3 7" xfId="7939"/>
    <cellStyle name="Normal 4 4 2 4 3 4" xfId="744"/>
    <cellStyle name="Normal 4 4 2 4 3 4 2" xfId="1356"/>
    <cellStyle name="Normal 4 4 2 4 3 4 2 2" xfId="3804"/>
    <cellStyle name="Normal 4 4 2 4 3 4 2 2 2" xfId="11152"/>
    <cellStyle name="Normal 4 4 2 4 3 4 2 3" xfId="6252"/>
    <cellStyle name="Normal 4 4 2 4 3 4 2 3 2" xfId="13600"/>
    <cellStyle name="Normal 4 4 2 4 3 4 2 4" xfId="8704"/>
    <cellStyle name="Normal 4 4 2 4 3 4 3" xfId="1968"/>
    <cellStyle name="Normal 4 4 2 4 3 4 3 2" xfId="4416"/>
    <cellStyle name="Normal 4 4 2 4 3 4 3 2 2" xfId="11764"/>
    <cellStyle name="Normal 4 4 2 4 3 4 3 3" xfId="6864"/>
    <cellStyle name="Normal 4 4 2 4 3 4 3 3 2" xfId="14212"/>
    <cellStyle name="Normal 4 4 2 4 3 4 3 4" xfId="9316"/>
    <cellStyle name="Normal 4 4 2 4 3 4 4" xfId="2580"/>
    <cellStyle name="Normal 4 4 2 4 3 4 4 2" xfId="5028"/>
    <cellStyle name="Normal 4 4 2 4 3 4 4 2 2" xfId="12376"/>
    <cellStyle name="Normal 4 4 2 4 3 4 4 3" xfId="7476"/>
    <cellStyle name="Normal 4 4 2 4 3 4 4 3 2" xfId="14824"/>
    <cellStyle name="Normal 4 4 2 4 3 4 4 4" xfId="9928"/>
    <cellStyle name="Normal 4 4 2 4 3 4 5" xfId="3192"/>
    <cellStyle name="Normal 4 4 2 4 3 4 5 2" xfId="10540"/>
    <cellStyle name="Normal 4 4 2 4 3 4 6" xfId="5640"/>
    <cellStyle name="Normal 4 4 2 4 3 4 6 2" xfId="12988"/>
    <cellStyle name="Normal 4 4 2 4 3 4 7" xfId="8092"/>
    <cellStyle name="Normal 4 4 2 4 3 5" xfId="897"/>
    <cellStyle name="Normal 4 4 2 4 3 5 2" xfId="3345"/>
    <cellStyle name="Normal 4 4 2 4 3 5 2 2" xfId="10693"/>
    <cellStyle name="Normal 4 4 2 4 3 5 3" xfId="5793"/>
    <cellStyle name="Normal 4 4 2 4 3 5 3 2" xfId="13141"/>
    <cellStyle name="Normal 4 4 2 4 3 5 4" xfId="8245"/>
    <cellStyle name="Normal 4 4 2 4 3 6" xfId="1509"/>
    <cellStyle name="Normal 4 4 2 4 3 6 2" xfId="3957"/>
    <cellStyle name="Normal 4 4 2 4 3 6 2 2" xfId="11305"/>
    <cellStyle name="Normal 4 4 2 4 3 6 3" xfId="6405"/>
    <cellStyle name="Normal 4 4 2 4 3 6 3 2" xfId="13753"/>
    <cellStyle name="Normal 4 4 2 4 3 6 4" xfId="8857"/>
    <cellStyle name="Normal 4 4 2 4 3 7" xfId="2121"/>
    <cellStyle name="Normal 4 4 2 4 3 7 2" xfId="4569"/>
    <cellStyle name="Normal 4 4 2 4 3 7 2 2" xfId="11917"/>
    <cellStyle name="Normal 4 4 2 4 3 7 3" xfId="7017"/>
    <cellStyle name="Normal 4 4 2 4 3 7 3 2" xfId="14365"/>
    <cellStyle name="Normal 4 4 2 4 3 7 4" xfId="9469"/>
    <cellStyle name="Normal 4 4 2 4 3 8" xfId="2733"/>
    <cellStyle name="Normal 4 4 2 4 3 8 2" xfId="10081"/>
    <cellStyle name="Normal 4 4 2 4 3 9" xfId="5181"/>
    <cellStyle name="Normal 4 4 2 4 3 9 2" xfId="12529"/>
    <cellStyle name="Normal 4 4 2 4 4" xfId="336"/>
    <cellStyle name="Normal 4 4 2 4 4 2" xfId="948"/>
    <cellStyle name="Normal 4 4 2 4 4 2 2" xfId="3396"/>
    <cellStyle name="Normal 4 4 2 4 4 2 2 2" xfId="10744"/>
    <cellStyle name="Normal 4 4 2 4 4 2 3" xfId="5844"/>
    <cellStyle name="Normal 4 4 2 4 4 2 3 2" xfId="13192"/>
    <cellStyle name="Normal 4 4 2 4 4 2 4" xfId="8296"/>
    <cellStyle name="Normal 4 4 2 4 4 3" xfId="1560"/>
    <cellStyle name="Normal 4 4 2 4 4 3 2" xfId="4008"/>
    <cellStyle name="Normal 4 4 2 4 4 3 2 2" xfId="11356"/>
    <cellStyle name="Normal 4 4 2 4 4 3 3" xfId="6456"/>
    <cellStyle name="Normal 4 4 2 4 4 3 3 2" xfId="13804"/>
    <cellStyle name="Normal 4 4 2 4 4 3 4" xfId="8908"/>
    <cellStyle name="Normal 4 4 2 4 4 4" xfId="2172"/>
    <cellStyle name="Normal 4 4 2 4 4 4 2" xfId="4620"/>
    <cellStyle name="Normal 4 4 2 4 4 4 2 2" xfId="11968"/>
    <cellStyle name="Normal 4 4 2 4 4 4 3" xfId="7068"/>
    <cellStyle name="Normal 4 4 2 4 4 4 3 2" xfId="14416"/>
    <cellStyle name="Normal 4 4 2 4 4 4 4" xfId="9520"/>
    <cellStyle name="Normal 4 4 2 4 4 5" xfId="2784"/>
    <cellStyle name="Normal 4 4 2 4 4 5 2" xfId="10132"/>
    <cellStyle name="Normal 4 4 2 4 4 6" xfId="5232"/>
    <cellStyle name="Normal 4 4 2 4 4 6 2" xfId="12580"/>
    <cellStyle name="Normal 4 4 2 4 4 7" xfId="7684"/>
    <cellStyle name="Normal 4 4 2 4 5" xfId="489"/>
    <cellStyle name="Normal 4 4 2 4 5 2" xfId="1101"/>
    <cellStyle name="Normal 4 4 2 4 5 2 2" xfId="3549"/>
    <cellStyle name="Normal 4 4 2 4 5 2 2 2" xfId="10897"/>
    <cellStyle name="Normal 4 4 2 4 5 2 3" xfId="5997"/>
    <cellStyle name="Normal 4 4 2 4 5 2 3 2" xfId="13345"/>
    <cellStyle name="Normal 4 4 2 4 5 2 4" xfId="8449"/>
    <cellStyle name="Normal 4 4 2 4 5 3" xfId="1713"/>
    <cellStyle name="Normal 4 4 2 4 5 3 2" xfId="4161"/>
    <cellStyle name="Normal 4 4 2 4 5 3 2 2" xfId="11509"/>
    <cellStyle name="Normal 4 4 2 4 5 3 3" xfId="6609"/>
    <cellStyle name="Normal 4 4 2 4 5 3 3 2" xfId="13957"/>
    <cellStyle name="Normal 4 4 2 4 5 3 4" xfId="9061"/>
    <cellStyle name="Normal 4 4 2 4 5 4" xfId="2325"/>
    <cellStyle name="Normal 4 4 2 4 5 4 2" xfId="4773"/>
    <cellStyle name="Normal 4 4 2 4 5 4 2 2" xfId="12121"/>
    <cellStyle name="Normal 4 4 2 4 5 4 3" xfId="7221"/>
    <cellStyle name="Normal 4 4 2 4 5 4 3 2" xfId="14569"/>
    <cellStyle name="Normal 4 4 2 4 5 4 4" xfId="9673"/>
    <cellStyle name="Normal 4 4 2 4 5 5" xfId="2937"/>
    <cellStyle name="Normal 4 4 2 4 5 5 2" xfId="10285"/>
    <cellStyle name="Normal 4 4 2 4 5 6" xfId="5385"/>
    <cellStyle name="Normal 4 4 2 4 5 6 2" xfId="12733"/>
    <cellStyle name="Normal 4 4 2 4 5 7" xfId="7837"/>
    <cellStyle name="Normal 4 4 2 4 6" xfId="642"/>
    <cellStyle name="Normal 4 4 2 4 6 2" xfId="1254"/>
    <cellStyle name="Normal 4 4 2 4 6 2 2" xfId="3702"/>
    <cellStyle name="Normal 4 4 2 4 6 2 2 2" xfId="11050"/>
    <cellStyle name="Normal 4 4 2 4 6 2 3" xfId="6150"/>
    <cellStyle name="Normal 4 4 2 4 6 2 3 2" xfId="13498"/>
    <cellStyle name="Normal 4 4 2 4 6 2 4" xfId="8602"/>
    <cellStyle name="Normal 4 4 2 4 6 3" xfId="1866"/>
    <cellStyle name="Normal 4 4 2 4 6 3 2" xfId="4314"/>
    <cellStyle name="Normal 4 4 2 4 6 3 2 2" xfId="11662"/>
    <cellStyle name="Normal 4 4 2 4 6 3 3" xfId="6762"/>
    <cellStyle name="Normal 4 4 2 4 6 3 3 2" xfId="14110"/>
    <cellStyle name="Normal 4 4 2 4 6 3 4" xfId="9214"/>
    <cellStyle name="Normal 4 4 2 4 6 4" xfId="2478"/>
    <cellStyle name="Normal 4 4 2 4 6 4 2" xfId="4926"/>
    <cellStyle name="Normal 4 4 2 4 6 4 2 2" xfId="12274"/>
    <cellStyle name="Normal 4 4 2 4 6 4 3" xfId="7374"/>
    <cellStyle name="Normal 4 4 2 4 6 4 3 2" xfId="14722"/>
    <cellStyle name="Normal 4 4 2 4 6 4 4" xfId="9826"/>
    <cellStyle name="Normal 4 4 2 4 6 5" xfId="3090"/>
    <cellStyle name="Normal 4 4 2 4 6 5 2" xfId="10438"/>
    <cellStyle name="Normal 4 4 2 4 6 6" xfId="5538"/>
    <cellStyle name="Normal 4 4 2 4 6 6 2" xfId="12886"/>
    <cellStyle name="Normal 4 4 2 4 6 7" xfId="7990"/>
    <cellStyle name="Normal 4 4 2 4 7" xfId="795"/>
    <cellStyle name="Normal 4 4 2 4 7 2" xfId="3243"/>
    <cellStyle name="Normal 4 4 2 4 7 2 2" xfId="10591"/>
    <cellStyle name="Normal 4 4 2 4 7 3" xfId="5691"/>
    <cellStyle name="Normal 4 4 2 4 7 3 2" xfId="13039"/>
    <cellStyle name="Normal 4 4 2 4 7 4" xfId="8143"/>
    <cellStyle name="Normal 4 4 2 4 8" xfId="1407"/>
    <cellStyle name="Normal 4 4 2 4 8 2" xfId="3855"/>
    <cellStyle name="Normal 4 4 2 4 8 2 2" xfId="11203"/>
    <cellStyle name="Normal 4 4 2 4 8 3" xfId="6303"/>
    <cellStyle name="Normal 4 4 2 4 8 3 2" xfId="13651"/>
    <cellStyle name="Normal 4 4 2 4 8 4" xfId="8755"/>
    <cellStyle name="Normal 4 4 2 4 9" xfId="2019"/>
    <cellStyle name="Normal 4 4 2 4 9 2" xfId="4467"/>
    <cellStyle name="Normal 4 4 2 4 9 2 2" xfId="11815"/>
    <cellStyle name="Normal 4 4 2 4 9 3" xfId="6915"/>
    <cellStyle name="Normal 4 4 2 4 9 3 2" xfId="14263"/>
    <cellStyle name="Normal 4 4 2 4 9 4" xfId="9367"/>
    <cellStyle name="Normal 4 4 2 5" xfId="195"/>
    <cellStyle name="Normal 4 4 2 5 10" xfId="7543"/>
    <cellStyle name="Normal 4 4 2 5 2" xfId="348"/>
    <cellStyle name="Normal 4 4 2 5 2 2" xfId="960"/>
    <cellStyle name="Normal 4 4 2 5 2 2 2" xfId="3408"/>
    <cellStyle name="Normal 4 4 2 5 2 2 2 2" xfId="10756"/>
    <cellStyle name="Normal 4 4 2 5 2 2 3" xfId="5856"/>
    <cellStyle name="Normal 4 4 2 5 2 2 3 2" xfId="13204"/>
    <cellStyle name="Normal 4 4 2 5 2 2 4" xfId="8308"/>
    <cellStyle name="Normal 4 4 2 5 2 3" xfId="1572"/>
    <cellStyle name="Normal 4 4 2 5 2 3 2" xfId="4020"/>
    <cellStyle name="Normal 4 4 2 5 2 3 2 2" xfId="11368"/>
    <cellStyle name="Normal 4 4 2 5 2 3 3" xfId="6468"/>
    <cellStyle name="Normal 4 4 2 5 2 3 3 2" xfId="13816"/>
    <cellStyle name="Normal 4 4 2 5 2 3 4" xfId="8920"/>
    <cellStyle name="Normal 4 4 2 5 2 4" xfId="2184"/>
    <cellStyle name="Normal 4 4 2 5 2 4 2" xfId="4632"/>
    <cellStyle name="Normal 4 4 2 5 2 4 2 2" xfId="11980"/>
    <cellStyle name="Normal 4 4 2 5 2 4 3" xfId="7080"/>
    <cellStyle name="Normal 4 4 2 5 2 4 3 2" xfId="14428"/>
    <cellStyle name="Normal 4 4 2 5 2 4 4" xfId="9532"/>
    <cellStyle name="Normal 4 4 2 5 2 5" xfId="2796"/>
    <cellStyle name="Normal 4 4 2 5 2 5 2" xfId="10144"/>
    <cellStyle name="Normal 4 4 2 5 2 6" xfId="5244"/>
    <cellStyle name="Normal 4 4 2 5 2 6 2" xfId="12592"/>
    <cellStyle name="Normal 4 4 2 5 2 7" xfId="7696"/>
    <cellStyle name="Normal 4 4 2 5 3" xfId="501"/>
    <cellStyle name="Normal 4 4 2 5 3 2" xfId="1113"/>
    <cellStyle name="Normal 4 4 2 5 3 2 2" xfId="3561"/>
    <cellStyle name="Normal 4 4 2 5 3 2 2 2" xfId="10909"/>
    <cellStyle name="Normal 4 4 2 5 3 2 3" xfId="6009"/>
    <cellStyle name="Normal 4 4 2 5 3 2 3 2" xfId="13357"/>
    <cellStyle name="Normal 4 4 2 5 3 2 4" xfId="8461"/>
    <cellStyle name="Normal 4 4 2 5 3 3" xfId="1725"/>
    <cellStyle name="Normal 4 4 2 5 3 3 2" xfId="4173"/>
    <cellStyle name="Normal 4 4 2 5 3 3 2 2" xfId="11521"/>
    <cellStyle name="Normal 4 4 2 5 3 3 3" xfId="6621"/>
    <cellStyle name="Normal 4 4 2 5 3 3 3 2" xfId="13969"/>
    <cellStyle name="Normal 4 4 2 5 3 3 4" xfId="9073"/>
    <cellStyle name="Normal 4 4 2 5 3 4" xfId="2337"/>
    <cellStyle name="Normal 4 4 2 5 3 4 2" xfId="4785"/>
    <cellStyle name="Normal 4 4 2 5 3 4 2 2" xfId="12133"/>
    <cellStyle name="Normal 4 4 2 5 3 4 3" xfId="7233"/>
    <cellStyle name="Normal 4 4 2 5 3 4 3 2" xfId="14581"/>
    <cellStyle name="Normal 4 4 2 5 3 4 4" xfId="9685"/>
    <cellStyle name="Normal 4 4 2 5 3 5" xfId="2949"/>
    <cellStyle name="Normal 4 4 2 5 3 5 2" xfId="10297"/>
    <cellStyle name="Normal 4 4 2 5 3 6" xfId="5397"/>
    <cellStyle name="Normal 4 4 2 5 3 6 2" xfId="12745"/>
    <cellStyle name="Normal 4 4 2 5 3 7" xfId="7849"/>
    <cellStyle name="Normal 4 4 2 5 4" xfId="654"/>
    <cellStyle name="Normal 4 4 2 5 4 2" xfId="1266"/>
    <cellStyle name="Normal 4 4 2 5 4 2 2" xfId="3714"/>
    <cellStyle name="Normal 4 4 2 5 4 2 2 2" xfId="11062"/>
    <cellStyle name="Normal 4 4 2 5 4 2 3" xfId="6162"/>
    <cellStyle name="Normal 4 4 2 5 4 2 3 2" xfId="13510"/>
    <cellStyle name="Normal 4 4 2 5 4 2 4" xfId="8614"/>
    <cellStyle name="Normal 4 4 2 5 4 3" xfId="1878"/>
    <cellStyle name="Normal 4 4 2 5 4 3 2" xfId="4326"/>
    <cellStyle name="Normal 4 4 2 5 4 3 2 2" xfId="11674"/>
    <cellStyle name="Normal 4 4 2 5 4 3 3" xfId="6774"/>
    <cellStyle name="Normal 4 4 2 5 4 3 3 2" xfId="14122"/>
    <cellStyle name="Normal 4 4 2 5 4 3 4" xfId="9226"/>
    <cellStyle name="Normal 4 4 2 5 4 4" xfId="2490"/>
    <cellStyle name="Normal 4 4 2 5 4 4 2" xfId="4938"/>
    <cellStyle name="Normal 4 4 2 5 4 4 2 2" xfId="12286"/>
    <cellStyle name="Normal 4 4 2 5 4 4 3" xfId="7386"/>
    <cellStyle name="Normal 4 4 2 5 4 4 3 2" xfId="14734"/>
    <cellStyle name="Normal 4 4 2 5 4 4 4" xfId="9838"/>
    <cellStyle name="Normal 4 4 2 5 4 5" xfId="3102"/>
    <cellStyle name="Normal 4 4 2 5 4 5 2" xfId="10450"/>
    <cellStyle name="Normal 4 4 2 5 4 6" xfId="5550"/>
    <cellStyle name="Normal 4 4 2 5 4 6 2" xfId="12898"/>
    <cellStyle name="Normal 4 4 2 5 4 7" xfId="8002"/>
    <cellStyle name="Normal 4 4 2 5 5" xfId="807"/>
    <cellStyle name="Normal 4 4 2 5 5 2" xfId="3255"/>
    <cellStyle name="Normal 4 4 2 5 5 2 2" xfId="10603"/>
    <cellStyle name="Normal 4 4 2 5 5 3" xfId="5703"/>
    <cellStyle name="Normal 4 4 2 5 5 3 2" xfId="13051"/>
    <cellStyle name="Normal 4 4 2 5 5 4" xfId="8155"/>
    <cellStyle name="Normal 4 4 2 5 6" xfId="1419"/>
    <cellStyle name="Normal 4 4 2 5 6 2" xfId="3867"/>
    <cellStyle name="Normal 4 4 2 5 6 2 2" xfId="11215"/>
    <cellStyle name="Normal 4 4 2 5 6 3" xfId="6315"/>
    <cellStyle name="Normal 4 4 2 5 6 3 2" xfId="13663"/>
    <cellStyle name="Normal 4 4 2 5 6 4" xfId="8767"/>
    <cellStyle name="Normal 4 4 2 5 7" xfId="2031"/>
    <cellStyle name="Normal 4 4 2 5 7 2" xfId="4479"/>
    <cellStyle name="Normal 4 4 2 5 7 2 2" xfId="11827"/>
    <cellStyle name="Normal 4 4 2 5 7 3" xfId="6927"/>
    <cellStyle name="Normal 4 4 2 5 7 3 2" xfId="14275"/>
    <cellStyle name="Normal 4 4 2 5 7 4" xfId="9379"/>
    <cellStyle name="Normal 4 4 2 5 8" xfId="2643"/>
    <cellStyle name="Normal 4 4 2 5 8 2" xfId="9991"/>
    <cellStyle name="Normal 4 4 2 5 9" xfId="5091"/>
    <cellStyle name="Normal 4 4 2 5 9 2" xfId="12439"/>
    <cellStyle name="Normal 4 4 2 6" xfId="246"/>
    <cellStyle name="Normal 4 4 2 6 10" xfId="7594"/>
    <cellStyle name="Normal 4 4 2 6 2" xfId="399"/>
    <cellStyle name="Normal 4 4 2 6 2 2" xfId="1011"/>
    <cellStyle name="Normal 4 4 2 6 2 2 2" xfId="3459"/>
    <cellStyle name="Normal 4 4 2 6 2 2 2 2" xfId="10807"/>
    <cellStyle name="Normal 4 4 2 6 2 2 3" xfId="5907"/>
    <cellStyle name="Normal 4 4 2 6 2 2 3 2" xfId="13255"/>
    <cellStyle name="Normal 4 4 2 6 2 2 4" xfId="8359"/>
    <cellStyle name="Normal 4 4 2 6 2 3" xfId="1623"/>
    <cellStyle name="Normal 4 4 2 6 2 3 2" xfId="4071"/>
    <cellStyle name="Normal 4 4 2 6 2 3 2 2" xfId="11419"/>
    <cellStyle name="Normal 4 4 2 6 2 3 3" xfId="6519"/>
    <cellStyle name="Normal 4 4 2 6 2 3 3 2" xfId="13867"/>
    <cellStyle name="Normal 4 4 2 6 2 3 4" xfId="8971"/>
    <cellStyle name="Normal 4 4 2 6 2 4" xfId="2235"/>
    <cellStyle name="Normal 4 4 2 6 2 4 2" xfId="4683"/>
    <cellStyle name="Normal 4 4 2 6 2 4 2 2" xfId="12031"/>
    <cellStyle name="Normal 4 4 2 6 2 4 3" xfId="7131"/>
    <cellStyle name="Normal 4 4 2 6 2 4 3 2" xfId="14479"/>
    <cellStyle name="Normal 4 4 2 6 2 4 4" xfId="9583"/>
    <cellStyle name="Normal 4 4 2 6 2 5" xfId="2847"/>
    <cellStyle name="Normal 4 4 2 6 2 5 2" xfId="10195"/>
    <cellStyle name="Normal 4 4 2 6 2 6" xfId="5295"/>
    <cellStyle name="Normal 4 4 2 6 2 6 2" xfId="12643"/>
    <cellStyle name="Normal 4 4 2 6 2 7" xfId="7747"/>
    <cellStyle name="Normal 4 4 2 6 3" xfId="552"/>
    <cellStyle name="Normal 4 4 2 6 3 2" xfId="1164"/>
    <cellStyle name="Normal 4 4 2 6 3 2 2" xfId="3612"/>
    <cellStyle name="Normal 4 4 2 6 3 2 2 2" xfId="10960"/>
    <cellStyle name="Normal 4 4 2 6 3 2 3" xfId="6060"/>
    <cellStyle name="Normal 4 4 2 6 3 2 3 2" xfId="13408"/>
    <cellStyle name="Normal 4 4 2 6 3 2 4" xfId="8512"/>
    <cellStyle name="Normal 4 4 2 6 3 3" xfId="1776"/>
    <cellStyle name="Normal 4 4 2 6 3 3 2" xfId="4224"/>
    <cellStyle name="Normal 4 4 2 6 3 3 2 2" xfId="11572"/>
    <cellStyle name="Normal 4 4 2 6 3 3 3" xfId="6672"/>
    <cellStyle name="Normal 4 4 2 6 3 3 3 2" xfId="14020"/>
    <cellStyle name="Normal 4 4 2 6 3 3 4" xfId="9124"/>
    <cellStyle name="Normal 4 4 2 6 3 4" xfId="2388"/>
    <cellStyle name="Normal 4 4 2 6 3 4 2" xfId="4836"/>
    <cellStyle name="Normal 4 4 2 6 3 4 2 2" xfId="12184"/>
    <cellStyle name="Normal 4 4 2 6 3 4 3" xfId="7284"/>
    <cellStyle name="Normal 4 4 2 6 3 4 3 2" xfId="14632"/>
    <cellStyle name="Normal 4 4 2 6 3 4 4" xfId="9736"/>
    <cellStyle name="Normal 4 4 2 6 3 5" xfId="3000"/>
    <cellStyle name="Normal 4 4 2 6 3 5 2" xfId="10348"/>
    <cellStyle name="Normal 4 4 2 6 3 6" xfId="5448"/>
    <cellStyle name="Normal 4 4 2 6 3 6 2" xfId="12796"/>
    <cellStyle name="Normal 4 4 2 6 3 7" xfId="7900"/>
    <cellStyle name="Normal 4 4 2 6 4" xfId="705"/>
    <cellStyle name="Normal 4 4 2 6 4 2" xfId="1317"/>
    <cellStyle name="Normal 4 4 2 6 4 2 2" xfId="3765"/>
    <cellStyle name="Normal 4 4 2 6 4 2 2 2" xfId="11113"/>
    <cellStyle name="Normal 4 4 2 6 4 2 3" xfId="6213"/>
    <cellStyle name="Normal 4 4 2 6 4 2 3 2" xfId="13561"/>
    <cellStyle name="Normal 4 4 2 6 4 2 4" xfId="8665"/>
    <cellStyle name="Normal 4 4 2 6 4 3" xfId="1929"/>
    <cellStyle name="Normal 4 4 2 6 4 3 2" xfId="4377"/>
    <cellStyle name="Normal 4 4 2 6 4 3 2 2" xfId="11725"/>
    <cellStyle name="Normal 4 4 2 6 4 3 3" xfId="6825"/>
    <cellStyle name="Normal 4 4 2 6 4 3 3 2" xfId="14173"/>
    <cellStyle name="Normal 4 4 2 6 4 3 4" xfId="9277"/>
    <cellStyle name="Normal 4 4 2 6 4 4" xfId="2541"/>
    <cellStyle name="Normal 4 4 2 6 4 4 2" xfId="4989"/>
    <cellStyle name="Normal 4 4 2 6 4 4 2 2" xfId="12337"/>
    <cellStyle name="Normal 4 4 2 6 4 4 3" xfId="7437"/>
    <cellStyle name="Normal 4 4 2 6 4 4 3 2" xfId="14785"/>
    <cellStyle name="Normal 4 4 2 6 4 4 4" xfId="9889"/>
    <cellStyle name="Normal 4 4 2 6 4 5" xfId="3153"/>
    <cellStyle name="Normal 4 4 2 6 4 5 2" xfId="10501"/>
    <cellStyle name="Normal 4 4 2 6 4 6" xfId="5601"/>
    <cellStyle name="Normal 4 4 2 6 4 6 2" xfId="12949"/>
    <cellStyle name="Normal 4 4 2 6 4 7" xfId="8053"/>
    <cellStyle name="Normal 4 4 2 6 5" xfId="858"/>
    <cellStyle name="Normal 4 4 2 6 5 2" xfId="3306"/>
    <cellStyle name="Normal 4 4 2 6 5 2 2" xfId="10654"/>
    <cellStyle name="Normal 4 4 2 6 5 3" xfId="5754"/>
    <cellStyle name="Normal 4 4 2 6 5 3 2" xfId="13102"/>
    <cellStyle name="Normal 4 4 2 6 5 4" xfId="8206"/>
    <cellStyle name="Normal 4 4 2 6 6" xfId="1470"/>
    <cellStyle name="Normal 4 4 2 6 6 2" xfId="3918"/>
    <cellStyle name="Normal 4 4 2 6 6 2 2" xfId="11266"/>
    <cellStyle name="Normal 4 4 2 6 6 3" xfId="6366"/>
    <cellStyle name="Normal 4 4 2 6 6 3 2" xfId="13714"/>
    <cellStyle name="Normal 4 4 2 6 6 4" xfId="8818"/>
    <cellStyle name="Normal 4 4 2 6 7" xfId="2082"/>
    <cellStyle name="Normal 4 4 2 6 7 2" xfId="4530"/>
    <cellStyle name="Normal 4 4 2 6 7 2 2" xfId="11878"/>
    <cellStyle name="Normal 4 4 2 6 7 3" xfId="6978"/>
    <cellStyle name="Normal 4 4 2 6 7 3 2" xfId="14326"/>
    <cellStyle name="Normal 4 4 2 6 7 4" xfId="9430"/>
    <cellStyle name="Normal 4 4 2 6 8" xfId="2694"/>
    <cellStyle name="Normal 4 4 2 6 8 2" xfId="10042"/>
    <cellStyle name="Normal 4 4 2 6 9" xfId="5142"/>
    <cellStyle name="Normal 4 4 2 6 9 2" xfId="12490"/>
    <cellStyle name="Normal 4 4 2 7" xfId="297"/>
    <cellStyle name="Normal 4 4 2 7 2" xfId="909"/>
    <cellStyle name="Normal 4 4 2 7 2 2" xfId="3357"/>
    <cellStyle name="Normal 4 4 2 7 2 2 2" xfId="10705"/>
    <cellStyle name="Normal 4 4 2 7 2 3" xfId="5805"/>
    <cellStyle name="Normal 4 4 2 7 2 3 2" xfId="13153"/>
    <cellStyle name="Normal 4 4 2 7 2 4" xfId="8257"/>
    <cellStyle name="Normal 4 4 2 7 3" xfId="1521"/>
    <cellStyle name="Normal 4 4 2 7 3 2" xfId="3969"/>
    <cellStyle name="Normal 4 4 2 7 3 2 2" xfId="11317"/>
    <cellStyle name="Normal 4 4 2 7 3 3" xfId="6417"/>
    <cellStyle name="Normal 4 4 2 7 3 3 2" xfId="13765"/>
    <cellStyle name="Normal 4 4 2 7 3 4" xfId="8869"/>
    <cellStyle name="Normal 4 4 2 7 4" xfId="2133"/>
    <cellStyle name="Normal 4 4 2 7 4 2" xfId="4581"/>
    <cellStyle name="Normal 4 4 2 7 4 2 2" xfId="11929"/>
    <cellStyle name="Normal 4 4 2 7 4 3" xfId="7029"/>
    <cellStyle name="Normal 4 4 2 7 4 3 2" xfId="14377"/>
    <cellStyle name="Normal 4 4 2 7 4 4" xfId="9481"/>
    <cellStyle name="Normal 4 4 2 7 5" xfId="2745"/>
    <cellStyle name="Normal 4 4 2 7 5 2" xfId="10093"/>
    <cellStyle name="Normal 4 4 2 7 6" xfId="5193"/>
    <cellStyle name="Normal 4 4 2 7 6 2" xfId="12541"/>
    <cellStyle name="Normal 4 4 2 7 7" xfId="7645"/>
    <cellStyle name="Normal 4 4 2 8" xfId="450"/>
    <cellStyle name="Normal 4 4 2 8 2" xfId="1062"/>
    <cellStyle name="Normal 4 4 2 8 2 2" xfId="3510"/>
    <cellStyle name="Normal 4 4 2 8 2 2 2" xfId="10858"/>
    <cellStyle name="Normal 4 4 2 8 2 3" xfId="5958"/>
    <cellStyle name="Normal 4 4 2 8 2 3 2" xfId="13306"/>
    <cellStyle name="Normal 4 4 2 8 2 4" xfId="8410"/>
    <cellStyle name="Normal 4 4 2 8 3" xfId="1674"/>
    <cellStyle name="Normal 4 4 2 8 3 2" xfId="4122"/>
    <cellStyle name="Normal 4 4 2 8 3 2 2" xfId="11470"/>
    <cellStyle name="Normal 4 4 2 8 3 3" xfId="6570"/>
    <cellStyle name="Normal 4 4 2 8 3 3 2" xfId="13918"/>
    <cellStyle name="Normal 4 4 2 8 3 4" xfId="9022"/>
    <cellStyle name="Normal 4 4 2 8 4" xfId="2286"/>
    <cellStyle name="Normal 4 4 2 8 4 2" xfId="4734"/>
    <cellStyle name="Normal 4 4 2 8 4 2 2" xfId="12082"/>
    <cellStyle name="Normal 4 4 2 8 4 3" xfId="7182"/>
    <cellStyle name="Normal 4 4 2 8 4 3 2" xfId="14530"/>
    <cellStyle name="Normal 4 4 2 8 4 4" xfId="9634"/>
    <cellStyle name="Normal 4 4 2 8 5" xfId="2898"/>
    <cellStyle name="Normal 4 4 2 8 5 2" xfId="10246"/>
    <cellStyle name="Normal 4 4 2 8 6" xfId="5346"/>
    <cellStyle name="Normal 4 4 2 8 6 2" xfId="12694"/>
    <cellStyle name="Normal 4 4 2 8 7" xfId="7798"/>
    <cellStyle name="Normal 4 4 2 9" xfId="603"/>
    <cellStyle name="Normal 4 4 2 9 2" xfId="1215"/>
    <cellStyle name="Normal 4 4 2 9 2 2" xfId="3663"/>
    <cellStyle name="Normal 4 4 2 9 2 2 2" xfId="11011"/>
    <cellStyle name="Normal 4 4 2 9 2 3" xfId="6111"/>
    <cellStyle name="Normal 4 4 2 9 2 3 2" xfId="13459"/>
    <cellStyle name="Normal 4 4 2 9 2 4" xfId="8563"/>
    <cellStyle name="Normal 4 4 2 9 3" xfId="1827"/>
    <cellStyle name="Normal 4 4 2 9 3 2" xfId="4275"/>
    <cellStyle name="Normal 4 4 2 9 3 2 2" xfId="11623"/>
    <cellStyle name="Normal 4 4 2 9 3 3" xfId="6723"/>
    <cellStyle name="Normal 4 4 2 9 3 3 2" xfId="14071"/>
    <cellStyle name="Normal 4 4 2 9 3 4" xfId="9175"/>
    <cellStyle name="Normal 4 4 2 9 4" xfId="2439"/>
    <cellStyle name="Normal 4 4 2 9 4 2" xfId="4887"/>
    <cellStyle name="Normal 4 4 2 9 4 2 2" xfId="12235"/>
    <cellStyle name="Normal 4 4 2 9 4 3" xfId="7335"/>
    <cellStyle name="Normal 4 4 2 9 4 3 2" xfId="14683"/>
    <cellStyle name="Normal 4 4 2 9 4 4" xfId="9787"/>
    <cellStyle name="Normal 4 4 2 9 5" xfId="3051"/>
    <cellStyle name="Normal 4 4 2 9 5 2" xfId="10399"/>
    <cellStyle name="Normal 4 4 2 9 6" xfId="5499"/>
    <cellStyle name="Normal 4 4 2 9 6 2" xfId="12847"/>
    <cellStyle name="Normal 4 4 2 9 7" xfId="7951"/>
    <cellStyle name="Normal 4 4 3" xfId="148"/>
    <cellStyle name="Normal 4 4 3 10" xfId="760"/>
    <cellStyle name="Normal 4 4 3 10 2" xfId="3208"/>
    <cellStyle name="Normal 4 4 3 10 2 2" xfId="10556"/>
    <cellStyle name="Normal 4 4 3 10 3" xfId="5656"/>
    <cellStyle name="Normal 4 4 3 10 3 2" xfId="13004"/>
    <cellStyle name="Normal 4 4 3 10 4" xfId="8108"/>
    <cellStyle name="Normal 4 4 3 11" xfId="1372"/>
    <cellStyle name="Normal 4 4 3 11 2" xfId="3820"/>
    <cellStyle name="Normal 4 4 3 11 2 2" xfId="11168"/>
    <cellStyle name="Normal 4 4 3 11 3" xfId="6268"/>
    <cellStyle name="Normal 4 4 3 11 3 2" xfId="13616"/>
    <cellStyle name="Normal 4 4 3 11 4" xfId="8720"/>
    <cellStyle name="Normal 4 4 3 12" xfId="1984"/>
    <cellStyle name="Normal 4 4 3 12 2" xfId="4432"/>
    <cellStyle name="Normal 4 4 3 12 2 2" xfId="11780"/>
    <cellStyle name="Normal 4 4 3 12 3" xfId="6880"/>
    <cellStyle name="Normal 4 4 3 12 3 2" xfId="14228"/>
    <cellStyle name="Normal 4 4 3 12 4" xfId="9332"/>
    <cellStyle name="Normal 4 4 3 13" xfId="2596"/>
    <cellStyle name="Normal 4 4 3 13 2" xfId="9944"/>
    <cellStyle name="Normal 4 4 3 14" xfId="5044"/>
    <cellStyle name="Normal 4 4 3 14 2" xfId="12392"/>
    <cellStyle name="Normal 4 4 3 15" xfId="7496"/>
    <cellStyle name="Normal 4 4 3 2" xfId="160"/>
    <cellStyle name="Normal 4 4 3 2 10" xfId="2608"/>
    <cellStyle name="Normal 4 4 3 2 10 2" xfId="9956"/>
    <cellStyle name="Normal 4 4 3 2 11" xfId="5056"/>
    <cellStyle name="Normal 4 4 3 2 11 2" xfId="12404"/>
    <cellStyle name="Normal 4 4 3 2 12" xfId="7508"/>
    <cellStyle name="Normal 4 4 3 2 2" xfId="211"/>
    <cellStyle name="Normal 4 4 3 2 2 10" xfId="7559"/>
    <cellStyle name="Normal 4 4 3 2 2 2" xfId="364"/>
    <cellStyle name="Normal 4 4 3 2 2 2 2" xfId="976"/>
    <cellStyle name="Normal 4 4 3 2 2 2 2 2" xfId="3424"/>
    <cellStyle name="Normal 4 4 3 2 2 2 2 2 2" xfId="10772"/>
    <cellStyle name="Normal 4 4 3 2 2 2 2 3" xfId="5872"/>
    <cellStyle name="Normal 4 4 3 2 2 2 2 3 2" xfId="13220"/>
    <cellStyle name="Normal 4 4 3 2 2 2 2 4" xfId="8324"/>
    <cellStyle name="Normal 4 4 3 2 2 2 3" xfId="1588"/>
    <cellStyle name="Normal 4 4 3 2 2 2 3 2" xfId="4036"/>
    <cellStyle name="Normal 4 4 3 2 2 2 3 2 2" xfId="11384"/>
    <cellStyle name="Normal 4 4 3 2 2 2 3 3" xfId="6484"/>
    <cellStyle name="Normal 4 4 3 2 2 2 3 3 2" xfId="13832"/>
    <cellStyle name="Normal 4 4 3 2 2 2 3 4" xfId="8936"/>
    <cellStyle name="Normal 4 4 3 2 2 2 4" xfId="2200"/>
    <cellStyle name="Normal 4 4 3 2 2 2 4 2" xfId="4648"/>
    <cellStyle name="Normal 4 4 3 2 2 2 4 2 2" xfId="11996"/>
    <cellStyle name="Normal 4 4 3 2 2 2 4 3" xfId="7096"/>
    <cellStyle name="Normal 4 4 3 2 2 2 4 3 2" xfId="14444"/>
    <cellStyle name="Normal 4 4 3 2 2 2 4 4" xfId="9548"/>
    <cellStyle name="Normal 4 4 3 2 2 2 5" xfId="2812"/>
    <cellStyle name="Normal 4 4 3 2 2 2 5 2" xfId="10160"/>
    <cellStyle name="Normal 4 4 3 2 2 2 6" xfId="5260"/>
    <cellStyle name="Normal 4 4 3 2 2 2 6 2" xfId="12608"/>
    <cellStyle name="Normal 4 4 3 2 2 2 7" xfId="7712"/>
    <cellStyle name="Normal 4 4 3 2 2 3" xfId="517"/>
    <cellStyle name="Normal 4 4 3 2 2 3 2" xfId="1129"/>
    <cellStyle name="Normal 4 4 3 2 2 3 2 2" xfId="3577"/>
    <cellStyle name="Normal 4 4 3 2 2 3 2 2 2" xfId="10925"/>
    <cellStyle name="Normal 4 4 3 2 2 3 2 3" xfId="6025"/>
    <cellStyle name="Normal 4 4 3 2 2 3 2 3 2" xfId="13373"/>
    <cellStyle name="Normal 4 4 3 2 2 3 2 4" xfId="8477"/>
    <cellStyle name="Normal 4 4 3 2 2 3 3" xfId="1741"/>
    <cellStyle name="Normal 4 4 3 2 2 3 3 2" xfId="4189"/>
    <cellStyle name="Normal 4 4 3 2 2 3 3 2 2" xfId="11537"/>
    <cellStyle name="Normal 4 4 3 2 2 3 3 3" xfId="6637"/>
    <cellStyle name="Normal 4 4 3 2 2 3 3 3 2" xfId="13985"/>
    <cellStyle name="Normal 4 4 3 2 2 3 3 4" xfId="9089"/>
    <cellStyle name="Normal 4 4 3 2 2 3 4" xfId="2353"/>
    <cellStyle name="Normal 4 4 3 2 2 3 4 2" xfId="4801"/>
    <cellStyle name="Normal 4 4 3 2 2 3 4 2 2" xfId="12149"/>
    <cellStyle name="Normal 4 4 3 2 2 3 4 3" xfId="7249"/>
    <cellStyle name="Normal 4 4 3 2 2 3 4 3 2" xfId="14597"/>
    <cellStyle name="Normal 4 4 3 2 2 3 4 4" xfId="9701"/>
    <cellStyle name="Normal 4 4 3 2 2 3 5" xfId="2965"/>
    <cellStyle name="Normal 4 4 3 2 2 3 5 2" xfId="10313"/>
    <cellStyle name="Normal 4 4 3 2 2 3 6" xfId="5413"/>
    <cellStyle name="Normal 4 4 3 2 2 3 6 2" xfId="12761"/>
    <cellStyle name="Normal 4 4 3 2 2 3 7" xfId="7865"/>
    <cellStyle name="Normal 4 4 3 2 2 4" xfId="670"/>
    <cellStyle name="Normal 4 4 3 2 2 4 2" xfId="1282"/>
    <cellStyle name="Normal 4 4 3 2 2 4 2 2" xfId="3730"/>
    <cellStyle name="Normal 4 4 3 2 2 4 2 2 2" xfId="11078"/>
    <cellStyle name="Normal 4 4 3 2 2 4 2 3" xfId="6178"/>
    <cellStyle name="Normal 4 4 3 2 2 4 2 3 2" xfId="13526"/>
    <cellStyle name="Normal 4 4 3 2 2 4 2 4" xfId="8630"/>
    <cellStyle name="Normal 4 4 3 2 2 4 3" xfId="1894"/>
    <cellStyle name="Normal 4 4 3 2 2 4 3 2" xfId="4342"/>
    <cellStyle name="Normal 4 4 3 2 2 4 3 2 2" xfId="11690"/>
    <cellStyle name="Normal 4 4 3 2 2 4 3 3" xfId="6790"/>
    <cellStyle name="Normal 4 4 3 2 2 4 3 3 2" xfId="14138"/>
    <cellStyle name="Normal 4 4 3 2 2 4 3 4" xfId="9242"/>
    <cellStyle name="Normal 4 4 3 2 2 4 4" xfId="2506"/>
    <cellStyle name="Normal 4 4 3 2 2 4 4 2" xfId="4954"/>
    <cellStyle name="Normal 4 4 3 2 2 4 4 2 2" xfId="12302"/>
    <cellStyle name="Normal 4 4 3 2 2 4 4 3" xfId="7402"/>
    <cellStyle name="Normal 4 4 3 2 2 4 4 3 2" xfId="14750"/>
    <cellStyle name="Normal 4 4 3 2 2 4 4 4" xfId="9854"/>
    <cellStyle name="Normal 4 4 3 2 2 4 5" xfId="3118"/>
    <cellStyle name="Normal 4 4 3 2 2 4 5 2" xfId="10466"/>
    <cellStyle name="Normal 4 4 3 2 2 4 6" xfId="5566"/>
    <cellStyle name="Normal 4 4 3 2 2 4 6 2" xfId="12914"/>
    <cellStyle name="Normal 4 4 3 2 2 4 7" xfId="8018"/>
    <cellStyle name="Normal 4 4 3 2 2 5" xfId="823"/>
    <cellStyle name="Normal 4 4 3 2 2 5 2" xfId="3271"/>
    <cellStyle name="Normal 4 4 3 2 2 5 2 2" xfId="10619"/>
    <cellStyle name="Normal 4 4 3 2 2 5 3" xfId="5719"/>
    <cellStyle name="Normal 4 4 3 2 2 5 3 2" xfId="13067"/>
    <cellStyle name="Normal 4 4 3 2 2 5 4" xfId="8171"/>
    <cellStyle name="Normal 4 4 3 2 2 6" xfId="1435"/>
    <cellStyle name="Normal 4 4 3 2 2 6 2" xfId="3883"/>
    <cellStyle name="Normal 4 4 3 2 2 6 2 2" xfId="11231"/>
    <cellStyle name="Normal 4 4 3 2 2 6 3" xfId="6331"/>
    <cellStyle name="Normal 4 4 3 2 2 6 3 2" xfId="13679"/>
    <cellStyle name="Normal 4 4 3 2 2 6 4" xfId="8783"/>
    <cellStyle name="Normal 4 4 3 2 2 7" xfId="2047"/>
    <cellStyle name="Normal 4 4 3 2 2 7 2" xfId="4495"/>
    <cellStyle name="Normal 4 4 3 2 2 7 2 2" xfId="11843"/>
    <cellStyle name="Normal 4 4 3 2 2 7 3" xfId="6943"/>
    <cellStyle name="Normal 4 4 3 2 2 7 3 2" xfId="14291"/>
    <cellStyle name="Normal 4 4 3 2 2 7 4" xfId="9395"/>
    <cellStyle name="Normal 4 4 3 2 2 8" xfId="2659"/>
    <cellStyle name="Normal 4 4 3 2 2 8 2" xfId="10007"/>
    <cellStyle name="Normal 4 4 3 2 2 9" xfId="5107"/>
    <cellStyle name="Normal 4 4 3 2 2 9 2" xfId="12455"/>
    <cellStyle name="Normal 4 4 3 2 3" xfId="262"/>
    <cellStyle name="Normal 4 4 3 2 3 10" xfId="7610"/>
    <cellStyle name="Normal 4 4 3 2 3 2" xfId="415"/>
    <cellStyle name="Normal 4 4 3 2 3 2 2" xfId="1027"/>
    <cellStyle name="Normal 4 4 3 2 3 2 2 2" xfId="3475"/>
    <cellStyle name="Normal 4 4 3 2 3 2 2 2 2" xfId="10823"/>
    <cellStyle name="Normal 4 4 3 2 3 2 2 3" xfId="5923"/>
    <cellStyle name="Normal 4 4 3 2 3 2 2 3 2" xfId="13271"/>
    <cellStyle name="Normal 4 4 3 2 3 2 2 4" xfId="8375"/>
    <cellStyle name="Normal 4 4 3 2 3 2 3" xfId="1639"/>
    <cellStyle name="Normal 4 4 3 2 3 2 3 2" xfId="4087"/>
    <cellStyle name="Normal 4 4 3 2 3 2 3 2 2" xfId="11435"/>
    <cellStyle name="Normal 4 4 3 2 3 2 3 3" xfId="6535"/>
    <cellStyle name="Normal 4 4 3 2 3 2 3 3 2" xfId="13883"/>
    <cellStyle name="Normal 4 4 3 2 3 2 3 4" xfId="8987"/>
    <cellStyle name="Normal 4 4 3 2 3 2 4" xfId="2251"/>
    <cellStyle name="Normal 4 4 3 2 3 2 4 2" xfId="4699"/>
    <cellStyle name="Normal 4 4 3 2 3 2 4 2 2" xfId="12047"/>
    <cellStyle name="Normal 4 4 3 2 3 2 4 3" xfId="7147"/>
    <cellStyle name="Normal 4 4 3 2 3 2 4 3 2" xfId="14495"/>
    <cellStyle name="Normal 4 4 3 2 3 2 4 4" xfId="9599"/>
    <cellStyle name="Normal 4 4 3 2 3 2 5" xfId="2863"/>
    <cellStyle name="Normal 4 4 3 2 3 2 5 2" xfId="10211"/>
    <cellStyle name="Normal 4 4 3 2 3 2 6" xfId="5311"/>
    <cellStyle name="Normal 4 4 3 2 3 2 6 2" xfId="12659"/>
    <cellStyle name="Normal 4 4 3 2 3 2 7" xfId="7763"/>
    <cellStyle name="Normal 4 4 3 2 3 3" xfId="568"/>
    <cellStyle name="Normal 4 4 3 2 3 3 2" xfId="1180"/>
    <cellStyle name="Normal 4 4 3 2 3 3 2 2" xfId="3628"/>
    <cellStyle name="Normal 4 4 3 2 3 3 2 2 2" xfId="10976"/>
    <cellStyle name="Normal 4 4 3 2 3 3 2 3" xfId="6076"/>
    <cellStyle name="Normal 4 4 3 2 3 3 2 3 2" xfId="13424"/>
    <cellStyle name="Normal 4 4 3 2 3 3 2 4" xfId="8528"/>
    <cellStyle name="Normal 4 4 3 2 3 3 3" xfId="1792"/>
    <cellStyle name="Normal 4 4 3 2 3 3 3 2" xfId="4240"/>
    <cellStyle name="Normal 4 4 3 2 3 3 3 2 2" xfId="11588"/>
    <cellStyle name="Normal 4 4 3 2 3 3 3 3" xfId="6688"/>
    <cellStyle name="Normal 4 4 3 2 3 3 3 3 2" xfId="14036"/>
    <cellStyle name="Normal 4 4 3 2 3 3 3 4" xfId="9140"/>
    <cellStyle name="Normal 4 4 3 2 3 3 4" xfId="2404"/>
    <cellStyle name="Normal 4 4 3 2 3 3 4 2" xfId="4852"/>
    <cellStyle name="Normal 4 4 3 2 3 3 4 2 2" xfId="12200"/>
    <cellStyle name="Normal 4 4 3 2 3 3 4 3" xfId="7300"/>
    <cellStyle name="Normal 4 4 3 2 3 3 4 3 2" xfId="14648"/>
    <cellStyle name="Normal 4 4 3 2 3 3 4 4" xfId="9752"/>
    <cellStyle name="Normal 4 4 3 2 3 3 5" xfId="3016"/>
    <cellStyle name="Normal 4 4 3 2 3 3 5 2" xfId="10364"/>
    <cellStyle name="Normal 4 4 3 2 3 3 6" xfId="5464"/>
    <cellStyle name="Normal 4 4 3 2 3 3 6 2" xfId="12812"/>
    <cellStyle name="Normal 4 4 3 2 3 3 7" xfId="7916"/>
    <cellStyle name="Normal 4 4 3 2 3 4" xfId="721"/>
    <cellStyle name="Normal 4 4 3 2 3 4 2" xfId="1333"/>
    <cellStyle name="Normal 4 4 3 2 3 4 2 2" xfId="3781"/>
    <cellStyle name="Normal 4 4 3 2 3 4 2 2 2" xfId="11129"/>
    <cellStyle name="Normal 4 4 3 2 3 4 2 3" xfId="6229"/>
    <cellStyle name="Normal 4 4 3 2 3 4 2 3 2" xfId="13577"/>
    <cellStyle name="Normal 4 4 3 2 3 4 2 4" xfId="8681"/>
    <cellStyle name="Normal 4 4 3 2 3 4 3" xfId="1945"/>
    <cellStyle name="Normal 4 4 3 2 3 4 3 2" xfId="4393"/>
    <cellStyle name="Normal 4 4 3 2 3 4 3 2 2" xfId="11741"/>
    <cellStyle name="Normal 4 4 3 2 3 4 3 3" xfId="6841"/>
    <cellStyle name="Normal 4 4 3 2 3 4 3 3 2" xfId="14189"/>
    <cellStyle name="Normal 4 4 3 2 3 4 3 4" xfId="9293"/>
    <cellStyle name="Normal 4 4 3 2 3 4 4" xfId="2557"/>
    <cellStyle name="Normal 4 4 3 2 3 4 4 2" xfId="5005"/>
    <cellStyle name="Normal 4 4 3 2 3 4 4 2 2" xfId="12353"/>
    <cellStyle name="Normal 4 4 3 2 3 4 4 3" xfId="7453"/>
    <cellStyle name="Normal 4 4 3 2 3 4 4 3 2" xfId="14801"/>
    <cellStyle name="Normal 4 4 3 2 3 4 4 4" xfId="9905"/>
    <cellStyle name="Normal 4 4 3 2 3 4 5" xfId="3169"/>
    <cellStyle name="Normal 4 4 3 2 3 4 5 2" xfId="10517"/>
    <cellStyle name="Normal 4 4 3 2 3 4 6" xfId="5617"/>
    <cellStyle name="Normal 4 4 3 2 3 4 6 2" xfId="12965"/>
    <cellStyle name="Normal 4 4 3 2 3 4 7" xfId="8069"/>
    <cellStyle name="Normal 4 4 3 2 3 5" xfId="874"/>
    <cellStyle name="Normal 4 4 3 2 3 5 2" xfId="3322"/>
    <cellStyle name="Normal 4 4 3 2 3 5 2 2" xfId="10670"/>
    <cellStyle name="Normal 4 4 3 2 3 5 3" xfId="5770"/>
    <cellStyle name="Normal 4 4 3 2 3 5 3 2" xfId="13118"/>
    <cellStyle name="Normal 4 4 3 2 3 5 4" xfId="8222"/>
    <cellStyle name="Normal 4 4 3 2 3 6" xfId="1486"/>
    <cellStyle name="Normal 4 4 3 2 3 6 2" xfId="3934"/>
    <cellStyle name="Normal 4 4 3 2 3 6 2 2" xfId="11282"/>
    <cellStyle name="Normal 4 4 3 2 3 6 3" xfId="6382"/>
    <cellStyle name="Normal 4 4 3 2 3 6 3 2" xfId="13730"/>
    <cellStyle name="Normal 4 4 3 2 3 6 4" xfId="8834"/>
    <cellStyle name="Normal 4 4 3 2 3 7" xfId="2098"/>
    <cellStyle name="Normal 4 4 3 2 3 7 2" xfId="4546"/>
    <cellStyle name="Normal 4 4 3 2 3 7 2 2" xfId="11894"/>
    <cellStyle name="Normal 4 4 3 2 3 7 3" xfId="6994"/>
    <cellStyle name="Normal 4 4 3 2 3 7 3 2" xfId="14342"/>
    <cellStyle name="Normal 4 4 3 2 3 7 4" xfId="9446"/>
    <cellStyle name="Normal 4 4 3 2 3 8" xfId="2710"/>
    <cellStyle name="Normal 4 4 3 2 3 8 2" xfId="10058"/>
    <cellStyle name="Normal 4 4 3 2 3 9" xfId="5158"/>
    <cellStyle name="Normal 4 4 3 2 3 9 2" xfId="12506"/>
    <cellStyle name="Normal 4 4 3 2 4" xfId="313"/>
    <cellStyle name="Normal 4 4 3 2 4 2" xfId="925"/>
    <cellStyle name="Normal 4 4 3 2 4 2 2" xfId="3373"/>
    <cellStyle name="Normal 4 4 3 2 4 2 2 2" xfId="10721"/>
    <cellStyle name="Normal 4 4 3 2 4 2 3" xfId="5821"/>
    <cellStyle name="Normal 4 4 3 2 4 2 3 2" xfId="13169"/>
    <cellStyle name="Normal 4 4 3 2 4 2 4" xfId="8273"/>
    <cellStyle name="Normal 4 4 3 2 4 3" xfId="1537"/>
    <cellStyle name="Normal 4 4 3 2 4 3 2" xfId="3985"/>
    <cellStyle name="Normal 4 4 3 2 4 3 2 2" xfId="11333"/>
    <cellStyle name="Normal 4 4 3 2 4 3 3" xfId="6433"/>
    <cellStyle name="Normal 4 4 3 2 4 3 3 2" xfId="13781"/>
    <cellStyle name="Normal 4 4 3 2 4 3 4" xfId="8885"/>
    <cellStyle name="Normal 4 4 3 2 4 4" xfId="2149"/>
    <cellStyle name="Normal 4 4 3 2 4 4 2" xfId="4597"/>
    <cellStyle name="Normal 4 4 3 2 4 4 2 2" xfId="11945"/>
    <cellStyle name="Normal 4 4 3 2 4 4 3" xfId="7045"/>
    <cellStyle name="Normal 4 4 3 2 4 4 3 2" xfId="14393"/>
    <cellStyle name="Normal 4 4 3 2 4 4 4" xfId="9497"/>
    <cellStyle name="Normal 4 4 3 2 4 5" xfId="2761"/>
    <cellStyle name="Normal 4 4 3 2 4 5 2" xfId="10109"/>
    <cellStyle name="Normal 4 4 3 2 4 6" xfId="5209"/>
    <cellStyle name="Normal 4 4 3 2 4 6 2" xfId="12557"/>
    <cellStyle name="Normal 4 4 3 2 4 7" xfId="7661"/>
    <cellStyle name="Normal 4 4 3 2 5" xfId="466"/>
    <cellStyle name="Normal 4 4 3 2 5 2" xfId="1078"/>
    <cellStyle name="Normal 4 4 3 2 5 2 2" xfId="3526"/>
    <cellStyle name="Normal 4 4 3 2 5 2 2 2" xfId="10874"/>
    <cellStyle name="Normal 4 4 3 2 5 2 3" xfId="5974"/>
    <cellStyle name="Normal 4 4 3 2 5 2 3 2" xfId="13322"/>
    <cellStyle name="Normal 4 4 3 2 5 2 4" xfId="8426"/>
    <cellStyle name="Normal 4 4 3 2 5 3" xfId="1690"/>
    <cellStyle name="Normal 4 4 3 2 5 3 2" xfId="4138"/>
    <cellStyle name="Normal 4 4 3 2 5 3 2 2" xfId="11486"/>
    <cellStyle name="Normal 4 4 3 2 5 3 3" xfId="6586"/>
    <cellStyle name="Normal 4 4 3 2 5 3 3 2" xfId="13934"/>
    <cellStyle name="Normal 4 4 3 2 5 3 4" xfId="9038"/>
    <cellStyle name="Normal 4 4 3 2 5 4" xfId="2302"/>
    <cellStyle name="Normal 4 4 3 2 5 4 2" xfId="4750"/>
    <cellStyle name="Normal 4 4 3 2 5 4 2 2" xfId="12098"/>
    <cellStyle name="Normal 4 4 3 2 5 4 3" xfId="7198"/>
    <cellStyle name="Normal 4 4 3 2 5 4 3 2" xfId="14546"/>
    <cellStyle name="Normal 4 4 3 2 5 4 4" xfId="9650"/>
    <cellStyle name="Normal 4 4 3 2 5 5" xfId="2914"/>
    <cellStyle name="Normal 4 4 3 2 5 5 2" xfId="10262"/>
    <cellStyle name="Normal 4 4 3 2 5 6" xfId="5362"/>
    <cellStyle name="Normal 4 4 3 2 5 6 2" xfId="12710"/>
    <cellStyle name="Normal 4 4 3 2 5 7" xfId="7814"/>
    <cellStyle name="Normal 4 4 3 2 6" xfId="619"/>
    <cellStyle name="Normal 4 4 3 2 6 2" xfId="1231"/>
    <cellStyle name="Normal 4 4 3 2 6 2 2" xfId="3679"/>
    <cellStyle name="Normal 4 4 3 2 6 2 2 2" xfId="11027"/>
    <cellStyle name="Normal 4 4 3 2 6 2 3" xfId="6127"/>
    <cellStyle name="Normal 4 4 3 2 6 2 3 2" xfId="13475"/>
    <cellStyle name="Normal 4 4 3 2 6 2 4" xfId="8579"/>
    <cellStyle name="Normal 4 4 3 2 6 3" xfId="1843"/>
    <cellStyle name="Normal 4 4 3 2 6 3 2" xfId="4291"/>
    <cellStyle name="Normal 4 4 3 2 6 3 2 2" xfId="11639"/>
    <cellStyle name="Normal 4 4 3 2 6 3 3" xfId="6739"/>
    <cellStyle name="Normal 4 4 3 2 6 3 3 2" xfId="14087"/>
    <cellStyle name="Normal 4 4 3 2 6 3 4" xfId="9191"/>
    <cellStyle name="Normal 4 4 3 2 6 4" xfId="2455"/>
    <cellStyle name="Normal 4 4 3 2 6 4 2" xfId="4903"/>
    <cellStyle name="Normal 4 4 3 2 6 4 2 2" xfId="12251"/>
    <cellStyle name="Normal 4 4 3 2 6 4 3" xfId="7351"/>
    <cellStyle name="Normal 4 4 3 2 6 4 3 2" xfId="14699"/>
    <cellStyle name="Normal 4 4 3 2 6 4 4" xfId="9803"/>
    <cellStyle name="Normal 4 4 3 2 6 5" xfId="3067"/>
    <cellStyle name="Normal 4 4 3 2 6 5 2" xfId="10415"/>
    <cellStyle name="Normal 4 4 3 2 6 6" xfId="5515"/>
    <cellStyle name="Normal 4 4 3 2 6 6 2" xfId="12863"/>
    <cellStyle name="Normal 4 4 3 2 6 7" xfId="7967"/>
    <cellStyle name="Normal 4 4 3 2 7" xfId="772"/>
    <cellStyle name="Normal 4 4 3 2 7 2" xfId="3220"/>
    <cellStyle name="Normal 4 4 3 2 7 2 2" xfId="10568"/>
    <cellStyle name="Normal 4 4 3 2 7 3" xfId="5668"/>
    <cellStyle name="Normal 4 4 3 2 7 3 2" xfId="13016"/>
    <cellStyle name="Normal 4 4 3 2 7 4" xfId="8120"/>
    <cellStyle name="Normal 4 4 3 2 8" xfId="1384"/>
    <cellStyle name="Normal 4 4 3 2 8 2" xfId="3832"/>
    <cellStyle name="Normal 4 4 3 2 8 2 2" xfId="11180"/>
    <cellStyle name="Normal 4 4 3 2 8 3" xfId="6280"/>
    <cellStyle name="Normal 4 4 3 2 8 3 2" xfId="13628"/>
    <cellStyle name="Normal 4 4 3 2 8 4" xfId="8732"/>
    <cellStyle name="Normal 4 4 3 2 9" xfId="1996"/>
    <cellStyle name="Normal 4 4 3 2 9 2" xfId="4444"/>
    <cellStyle name="Normal 4 4 3 2 9 2 2" xfId="11792"/>
    <cellStyle name="Normal 4 4 3 2 9 3" xfId="6892"/>
    <cellStyle name="Normal 4 4 3 2 9 3 2" xfId="14240"/>
    <cellStyle name="Normal 4 4 3 2 9 4" xfId="9344"/>
    <cellStyle name="Normal 4 4 3 3" xfId="172"/>
    <cellStyle name="Normal 4 4 3 3 10" xfId="2620"/>
    <cellStyle name="Normal 4 4 3 3 10 2" xfId="9968"/>
    <cellStyle name="Normal 4 4 3 3 11" xfId="5068"/>
    <cellStyle name="Normal 4 4 3 3 11 2" xfId="12416"/>
    <cellStyle name="Normal 4 4 3 3 12" xfId="7520"/>
    <cellStyle name="Normal 4 4 3 3 2" xfId="223"/>
    <cellStyle name="Normal 4 4 3 3 2 10" xfId="7571"/>
    <cellStyle name="Normal 4 4 3 3 2 2" xfId="376"/>
    <cellStyle name="Normal 4 4 3 3 2 2 2" xfId="988"/>
    <cellStyle name="Normal 4 4 3 3 2 2 2 2" xfId="3436"/>
    <cellStyle name="Normal 4 4 3 3 2 2 2 2 2" xfId="10784"/>
    <cellStyle name="Normal 4 4 3 3 2 2 2 3" xfId="5884"/>
    <cellStyle name="Normal 4 4 3 3 2 2 2 3 2" xfId="13232"/>
    <cellStyle name="Normal 4 4 3 3 2 2 2 4" xfId="8336"/>
    <cellStyle name="Normal 4 4 3 3 2 2 3" xfId="1600"/>
    <cellStyle name="Normal 4 4 3 3 2 2 3 2" xfId="4048"/>
    <cellStyle name="Normal 4 4 3 3 2 2 3 2 2" xfId="11396"/>
    <cellStyle name="Normal 4 4 3 3 2 2 3 3" xfId="6496"/>
    <cellStyle name="Normal 4 4 3 3 2 2 3 3 2" xfId="13844"/>
    <cellStyle name="Normal 4 4 3 3 2 2 3 4" xfId="8948"/>
    <cellStyle name="Normal 4 4 3 3 2 2 4" xfId="2212"/>
    <cellStyle name="Normal 4 4 3 3 2 2 4 2" xfId="4660"/>
    <cellStyle name="Normal 4 4 3 3 2 2 4 2 2" xfId="12008"/>
    <cellStyle name="Normal 4 4 3 3 2 2 4 3" xfId="7108"/>
    <cellStyle name="Normal 4 4 3 3 2 2 4 3 2" xfId="14456"/>
    <cellStyle name="Normal 4 4 3 3 2 2 4 4" xfId="9560"/>
    <cellStyle name="Normal 4 4 3 3 2 2 5" xfId="2824"/>
    <cellStyle name="Normal 4 4 3 3 2 2 5 2" xfId="10172"/>
    <cellStyle name="Normal 4 4 3 3 2 2 6" xfId="5272"/>
    <cellStyle name="Normal 4 4 3 3 2 2 6 2" xfId="12620"/>
    <cellStyle name="Normal 4 4 3 3 2 2 7" xfId="7724"/>
    <cellStyle name="Normal 4 4 3 3 2 3" xfId="529"/>
    <cellStyle name="Normal 4 4 3 3 2 3 2" xfId="1141"/>
    <cellStyle name="Normal 4 4 3 3 2 3 2 2" xfId="3589"/>
    <cellStyle name="Normal 4 4 3 3 2 3 2 2 2" xfId="10937"/>
    <cellStyle name="Normal 4 4 3 3 2 3 2 3" xfId="6037"/>
    <cellStyle name="Normal 4 4 3 3 2 3 2 3 2" xfId="13385"/>
    <cellStyle name="Normal 4 4 3 3 2 3 2 4" xfId="8489"/>
    <cellStyle name="Normal 4 4 3 3 2 3 3" xfId="1753"/>
    <cellStyle name="Normal 4 4 3 3 2 3 3 2" xfId="4201"/>
    <cellStyle name="Normal 4 4 3 3 2 3 3 2 2" xfId="11549"/>
    <cellStyle name="Normal 4 4 3 3 2 3 3 3" xfId="6649"/>
    <cellStyle name="Normal 4 4 3 3 2 3 3 3 2" xfId="13997"/>
    <cellStyle name="Normal 4 4 3 3 2 3 3 4" xfId="9101"/>
    <cellStyle name="Normal 4 4 3 3 2 3 4" xfId="2365"/>
    <cellStyle name="Normal 4 4 3 3 2 3 4 2" xfId="4813"/>
    <cellStyle name="Normal 4 4 3 3 2 3 4 2 2" xfId="12161"/>
    <cellStyle name="Normal 4 4 3 3 2 3 4 3" xfId="7261"/>
    <cellStyle name="Normal 4 4 3 3 2 3 4 3 2" xfId="14609"/>
    <cellStyle name="Normal 4 4 3 3 2 3 4 4" xfId="9713"/>
    <cellStyle name="Normal 4 4 3 3 2 3 5" xfId="2977"/>
    <cellStyle name="Normal 4 4 3 3 2 3 5 2" xfId="10325"/>
    <cellStyle name="Normal 4 4 3 3 2 3 6" xfId="5425"/>
    <cellStyle name="Normal 4 4 3 3 2 3 6 2" xfId="12773"/>
    <cellStyle name="Normal 4 4 3 3 2 3 7" xfId="7877"/>
    <cellStyle name="Normal 4 4 3 3 2 4" xfId="682"/>
    <cellStyle name="Normal 4 4 3 3 2 4 2" xfId="1294"/>
    <cellStyle name="Normal 4 4 3 3 2 4 2 2" xfId="3742"/>
    <cellStyle name="Normal 4 4 3 3 2 4 2 2 2" xfId="11090"/>
    <cellStyle name="Normal 4 4 3 3 2 4 2 3" xfId="6190"/>
    <cellStyle name="Normal 4 4 3 3 2 4 2 3 2" xfId="13538"/>
    <cellStyle name="Normal 4 4 3 3 2 4 2 4" xfId="8642"/>
    <cellStyle name="Normal 4 4 3 3 2 4 3" xfId="1906"/>
    <cellStyle name="Normal 4 4 3 3 2 4 3 2" xfId="4354"/>
    <cellStyle name="Normal 4 4 3 3 2 4 3 2 2" xfId="11702"/>
    <cellStyle name="Normal 4 4 3 3 2 4 3 3" xfId="6802"/>
    <cellStyle name="Normal 4 4 3 3 2 4 3 3 2" xfId="14150"/>
    <cellStyle name="Normal 4 4 3 3 2 4 3 4" xfId="9254"/>
    <cellStyle name="Normal 4 4 3 3 2 4 4" xfId="2518"/>
    <cellStyle name="Normal 4 4 3 3 2 4 4 2" xfId="4966"/>
    <cellStyle name="Normal 4 4 3 3 2 4 4 2 2" xfId="12314"/>
    <cellStyle name="Normal 4 4 3 3 2 4 4 3" xfId="7414"/>
    <cellStyle name="Normal 4 4 3 3 2 4 4 3 2" xfId="14762"/>
    <cellStyle name="Normal 4 4 3 3 2 4 4 4" xfId="9866"/>
    <cellStyle name="Normal 4 4 3 3 2 4 5" xfId="3130"/>
    <cellStyle name="Normal 4 4 3 3 2 4 5 2" xfId="10478"/>
    <cellStyle name="Normal 4 4 3 3 2 4 6" xfId="5578"/>
    <cellStyle name="Normal 4 4 3 3 2 4 6 2" xfId="12926"/>
    <cellStyle name="Normal 4 4 3 3 2 4 7" xfId="8030"/>
    <cellStyle name="Normal 4 4 3 3 2 5" xfId="835"/>
    <cellStyle name="Normal 4 4 3 3 2 5 2" xfId="3283"/>
    <cellStyle name="Normal 4 4 3 3 2 5 2 2" xfId="10631"/>
    <cellStyle name="Normal 4 4 3 3 2 5 3" xfId="5731"/>
    <cellStyle name="Normal 4 4 3 3 2 5 3 2" xfId="13079"/>
    <cellStyle name="Normal 4 4 3 3 2 5 4" xfId="8183"/>
    <cellStyle name="Normal 4 4 3 3 2 6" xfId="1447"/>
    <cellStyle name="Normal 4 4 3 3 2 6 2" xfId="3895"/>
    <cellStyle name="Normal 4 4 3 3 2 6 2 2" xfId="11243"/>
    <cellStyle name="Normal 4 4 3 3 2 6 3" xfId="6343"/>
    <cellStyle name="Normal 4 4 3 3 2 6 3 2" xfId="13691"/>
    <cellStyle name="Normal 4 4 3 3 2 6 4" xfId="8795"/>
    <cellStyle name="Normal 4 4 3 3 2 7" xfId="2059"/>
    <cellStyle name="Normal 4 4 3 3 2 7 2" xfId="4507"/>
    <cellStyle name="Normal 4 4 3 3 2 7 2 2" xfId="11855"/>
    <cellStyle name="Normal 4 4 3 3 2 7 3" xfId="6955"/>
    <cellStyle name="Normal 4 4 3 3 2 7 3 2" xfId="14303"/>
    <cellStyle name="Normal 4 4 3 3 2 7 4" xfId="9407"/>
    <cellStyle name="Normal 4 4 3 3 2 8" xfId="2671"/>
    <cellStyle name="Normal 4 4 3 3 2 8 2" xfId="10019"/>
    <cellStyle name="Normal 4 4 3 3 2 9" xfId="5119"/>
    <cellStyle name="Normal 4 4 3 3 2 9 2" xfId="12467"/>
    <cellStyle name="Normal 4 4 3 3 3" xfId="274"/>
    <cellStyle name="Normal 4 4 3 3 3 10" xfId="7622"/>
    <cellStyle name="Normal 4 4 3 3 3 2" xfId="427"/>
    <cellStyle name="Normal 4 4 3 3 3 2 2" xfId="1039"/>
    <cellStyle name="Normal 4 4 3 3 3 2 2 2" xfId="3487"/>
    <cellStyle name="Normal 4 4 3 3 3 2 2 2 2" xfId="10835"/>
    <cellStyle name="Normal 4 4 3 3 3 2 2 3" xfId="5935"/>
    <cellStyle name="Normal 4 4 3 3 3 2 2 3 2" xfId="13283"/>
    <cellStyle name="Normal 4 4 3 3 3 2 2 4" xfId="8387"/>
    <cellStyle name="Normal 4 4 3 3 3 2 3" xfId="1651"/>
    <cellStyle name="Normal 4 4 3 3 3 2 3 2" xfId="4099"/>
    <cellStyle name="Normal 4 4 3 3 3 2 3 2 2" xfId="11447"/>
    <cellStyle name="Normal 4 4 3 3 3 2 3 3" xfId="6547"/>
    <cellStyle name="Normal 4 4 3 3 3 2 3 3 2" xfId="13895"/>
    <cellStyle name="Normal 4 4 3 3 3 2 3 4" xfId="8999"/>
    <cellStyle name="Normal 4 4 3 3 3 2 4" xfId="2263"/>
    <cellStyle name="Normal 4 4 3 3 3 2 4 2" xfId="4711"/>
    <cellStyle name="Normal 4 4 3 3 3 2 4 2 2" xfId="12059"/>
    <cellStyle name="Normal 4 4 3 3 3 2 4 3" xfId="7159"/>
    <cellStyle name="Normal 4 4 3 3 3 2 4 3 2" xfId="14507"/>
    <cellStyle name="Normal 4 4 3 3 3 2 4 4" xfId="9611"/>
    <cellStyle name="Normal 4 4 3 3 3 2 5" xfId="2875"/>
    <cellStyle name="Normal 4 4 3 3 3 2 5 2" xfId="10223"/>
    <cellStyle name="Normal 4 4 3 3 3 2 6" xfId="5323"/>
    <cellStyle name="Normal 4 4 3 3 3 2 6 2" xfId="12671"/>
    <cellStyle name="Normal 4 4 3 3 3 2 7" xfId="7775"/>
    <cellStyle name="Normal 4 4 3 3 3 3" xfId="580"/>
    <cellStyle name="Normal 4 4 3 3 3 3 2" xfId="1192"/>
    <cellStyle name="Normal 4 4 3 3 3 3 2 2" xfId="3640"/>
    <cellStyle name="Normal 4 4 3 3 3 3 2 2 2" xfId="10988"/>
    <cellStyle name="Normal 4 4 3 3 3 3 2 3" xfId="6088"/>
    <cellStyle name="Normal 4 4 3 3 3 3 2 3 2" xfId="13436"/>
    <cellStyle name="Normal 4 4 3 3 3 3 2 4" xfId="8540"/>
    <cellStyle name="Normal 4 4 3 3 3 3 3" xfId="1804"/>
    <cellStyle name="Normal 4 4 3 3 3 3 3 2" xfId="4252"/>
    <cellStyle name="Normal 4 4 3 3 3 3 3 2 2" xfId="11600"/>
    <cellStyle name="Normal 4 4 3 3 3 3 3 3" xfId="6700"/>
    <cellStyle name="Normal 4 4 3 3 3 3 3 3 2" xfId="14048"/>
    <cellStyle name="Normal 4 4 3 3 3 3 3 4" xfId="9152"/>
    <cellStyle name="Normal 4 4 3 3 3 3 4" xfId="2416"/>
    <cellStyle name="Normal 4 4 3 3 3 3 4 2" xfId="4864"/>
    <cellStyle name="Normal 4 4 3 3 3 3 4 2 2" xfId="12212"/>
    <cellStyle name="Normal 4 4 3 3 3 3 4 3" xfId="7312"/>
    <cellStyle name="Normal 4 4 3 3 3 3 4 3 2" xfId="14660"/>
    <cellStyle name="Normal 4 4 3 3 3 3 4 4" xfId="9764"/>
    <cellStyle name="Normal 4 4 3 3 3 3 5" xfId="3028"/>
    <cellStyle name="Normal 4 4 3 3 3 3 5 2" xfId="10376"/>
    <cellStyle name="Normal 4 4 3 3 3 3 6" xfId="5476"/>
    <cellStyle name="Normal 4 4 3 3 3 3 6 2" xfId="12824"/>
    <cellStyle name="Normal 4 4 3 3 3 3 7" xfId="7928"/>
    <cellStyle name="Normal 4 4 3 3 3 4" xfId="733"/>
    <cellStyle name="Normal 4 4 3 3 3 4 2" xfId="1345"/>
    <cellStyle name="Normal 4 4 3 3 3 4 2 2" xfId="3793"/>
    <cellStyle name="Normal 4 4 3 3 3 4 2 2 2" xfId="11141"/>
    <cellStyle name="Normal 4 4 3 3 3 4 2 3" xfId="6241"/>
    <cellStyle name="Normal 4 4 3 3 3 4 2 3 2" xfId="13589"/>
    <cellStyle name="Normal 4 4 3 3 3 4 2 4" xfId="8693"/>
    <cellStyle name="Normal 4 4 3 3 3 4 3" xfId="1957"/>
    <cellStyle name="Normal 4 4 3 3 3 4 3 2" xfId="4405"/>
    <cellStyle name="Normal 4 4 3 3 3 4 3 2 2" xfId="11753"/>
    <cellStyle name="Normal 4 4 3 3 3 4 3 3" xfId="6853"/>
    <cellStyle name="Normal 4 4 3 3 3 4 3 3 2" xfId="14201"/>
    <cellStyle name="Normal 4 4 3 3 3 4 3 4" xfId="9305"/>
    <cellStyle name="Normal 4 4 3 3 3 4 4" xfId="2569"/>
    <cellStyle name="Normal 4 4 3 3 3 4 4 2" xfId="5017"/>
    <cellStyle name="Normal 4 4 3 3 3 4 4 2 2" xfId="12365"/>
    <cellStyle name="Normal 4 4 3 3 3 4 4 3" xfId="7465"/>
    <cellStyle name="Normal 4 4 3 3 3 4 4 3 2" xfId="14813"/>
    <cellStyle name="Normal 4 4 3 3 3 4 4 4" xfId="9917"/>
    <cellStyle name="Normal 4 4 3 3 3 4 5" xfId="3181"/>
    <cellStyle name="Normal 4 4 3 3 3 4 5 2" xfId="10529"/>
    <cellStyle name="Normal 4 4 3 3 3 4 6" xfId="5629"/>
    <cellStyle name="Normal 4 4 3 3 3 4 6 2" xfId="12977"/>
    <cellStyle name="Normal 4 4 3 3 3 4 7" xfId="8081"/>
    <cellStyle name="Normal 4 4 3 3 3 5" xfId="886"/>
    <cellStyle name="Normal 4 4 3 3 3 5 2" xfId="3334"/>
    <cellStyle name="Normal 4 4 3 3 3 5 2 2" xfId="10682"/>
    <cellStyle name="Normal 4 4 3 3 3 5 3" xfId="5782"/>
    <cellStyle name="Normal 4 4 3 3 3 5 3 2" xfId="13130"/>
    <cellStyle name="Normal 4 4 3 3 3 5 4" xfId="8234"/>
    <cellStyle name="Normal 4 4 3 3 3 6" xfId="1498"/>
    <cellStyle name="Normal 4 4 3 3 3 6 2" xfId="3946"/>
    <cellStyle name="Normal 4 4 3 3 3 6 2 2" xfId="11294"/>
    <cellStyle name="Normal 4 4 3 3 3 6 3" xfId="6394"/>
    <cellStyle name="Normal 4 4 3 3 3 6 3 2" xfId="13742"/>
    <cellStyle name="Normal 4 4 3 3 3 6 4" xfId="8846"/>
    <cellStyle name="Normal 4 4 3 3 3 7" xfId="2110"/>
    <cellStyle name="Normal 4 4 3 3 3 7 2" xfId="4558"/>
    <cellStyle name="Normal 4 4 3 3 3 7 2 2" xfId="11906"/>
    <cellStyle name="Normal 4 4 3 3 3 7 3" xfId="7006"/>
    <cellStyle name="Normal 4 4 3 3 3 7 3 2" xfId="14354"/>
    <cellStyle name="Normal 4 4 3 3 3 7 4" xfId="9458"/>
    <cellStyle name="Normal 4 4 3 3 3 8" xfId="2722"/>
    <cellStyle name="Normal 4 4 3 3 3 8 2" xfId="10070"/>
    <cellStyle name="Normal 4 4 3 3 3 9" xfId="5170"/>
    <cellStyle name="Normal 4 4 3 3 3 9 2" xfId="12518"/>
    <cellStyle name="Normal 4 4 3 3 4" xfId="325"/>
    <cellStyle name="Normal 4 4 3 3 4 2" xfId="937"/>
    <cellStyle name="Normal 4 4 3 3 4 2 2" xfId="3385"/>
    <cellStyle name="Normal 4 4 3 3 4 2 2 2" xfId="10733"/>
    <cellStyle name="Normal 4 4 3 3 4 2 3" xfId="5833"/>
    <cellStyle name="Normal 4 4 3 3 4 2 3 2" xfId="13181"/>
    <cellStyle name="Normal 4 4 3 3 4 2 4" xfId="8285"/>
    <cellStyle name="Normal 4 4 3 3 4 3" xfId="1549"/>
    <cellStyle name="Normal 4 4 3 3 4 3 2" xfId="3997"/>
    <cellStyle name="Normal 4 4 3 3 4 3 2 2" xfId="11345"/>
    <cellStyle name="Normal 4 4 3 3 4 3 3" xfId="6445"/>
    <cellStyle name="Normal 4 4 3 3 4 3 3 2" xfId="13793"/>
    <cellStyle name="Normal 4 4 3 3 4 3 4" xfId="8897"/>
    <cellStyle name="Normal 4 4 3 3 4 4" xfId="2161"/>
    <cellStyle name="Normal 4 4 3 3 4 4 2" xfId="4609"/>
    <cellStyle name="Normal 4 4 3 3 4 4 2 2" xfId="11957"/>
    <cellStyle name="Normal 4 4 3 3 4 4 3" xfId="7057"/>
    <cellStyle name="Normal 4 4 3 3 4 4 3 2" xfId="14405"/>
    <cellStyle name="Normal 4 4 3 3 4 4 4" xfId="9509"/>
    <cellStyle name="Normal 4 4 3 3 4 5" xfId="2773"/>
    <cellStyle name="Normal 4 4 3 3 4 5 2" xfId="10121"/>
    <cellStyle name="Normal 4 4 3 3 4 6" xfId="5221"/>
    <cellStyle name="Normal 4 4 3 3 4 6 2" xfId="12569"/>
    <cellStyle name="Normal 4 4 3 3 4 7" xfId="7673"/>
    <cellStyle name="Normal 4 4 3 3 5" xfId="478"/>
    <cellStyle name="Normal 4 4 3 3 5 2" xfId="1090"/>
    <cellStyle name="Normal 4 4 3 3 5 2 2" xfId="3538"/>
    <cellStyle name="Normal 4 4 3 3 5 2 2 2" xfId="10886"/>
    <cellStyle name="Normal 4 4 3 3 5 2 3" xfId="5986"/>
    <cellStyle name="Normal 4 4 3 3 5 2 3 2" xfId="13334"/>
    <cellStyle name="Normal 4 4 3 3 5 2 4" xfId="8438"/>
    <cellStyle name="Normal 4 4 3 3 5 3" xfId="1702"/>
    <cellStyle name="Normal 4 4 3 3 5 3 2" xfId="4150"/>
    <cellStyle name="Normal 4 4 3 3 5 3 2 2" xfId="11498"/>
    <cellStyle name="Normal 4 4 3 3 5 3 3" xfId="6598"/>
    <cellStyle name="Normal 4 4 3 3 5 3 3 2" xfId="13946"/>
    <cellStyle name="Normal 4 4 3 3 5 3 4" xfId="9050"/>
    <cellStyle name="Normal 4 4 3 3 5 4" xfId="2314"/>
    <cellStyle name="Normal 4 4 3 3 5 4 2" xfId="4762"/>
    <cellStyle name="Normal 4 4 3 3 5 4 2 2" xfId="12110"/>
    <cellStyle name="Normal 4 4 3 3 5 4 3" xfId="7210"/>
    <cellStyle name="Normal 4 4 3 3 5 4 3 2" xfId="14558"/>
    <cellStyle name="Normal 4 4 3 3 5 4 4" xfId="9662"/>
    <cellStyle name="Normal 4 4 3 3 5 5" xfId="2926"/>
    <cellStyle name="Normal 4 4 3 3 5 5 2" xfId="10274"/>
    <cellStyle name="Normal 4 4 3 3 5 6" xfId="5374"/>
    <cellStyle name="Normal 4 4 3 3 5 6 2" xfId="12722"/>
    <cellStyle name="Normal 4 4 3 3 5 7" xfId="7826"/>
    <cellStyle name="Normal 4 4 3 3 6" xfId="631"/>
    <cellStyle name="Normal 4 4 3 3 6 2" xfId="1243"/>
    <cellStyle name="Normal 4 4 3 3 6 2 2" xfId="3691"/>
    <cellStyle name="Normal 4 4 3 3 6 2 2 2" xfId="11039"/>
    <cellStyle name="Normal 4 4 3 3 6 2 3" xfId="6139"/>
    <cellStyle name="Normal 4 4 3 3 6 2 3 2" xfId="13487"/>
    <cellStyle name="Normal 4 4 3 3 6 2 4" xfId="8591"/>
    <cellStyle name="Normal 4 4 3 3 6 3" xfId="1855"/>
    <cellStyle name="Normal 4 4 3 3 6 3 2" xfId="4303"/>
    <cellStyle name="Normal 4 4 3 3 6 3 2 2" xfId="11651"/>
    <cellStyle name="Normal 4 4 3 3 6 3 3" xfId="6751"/>
    <cellStyle name="Normal 4 4 3 3 6 3 3 2" xfId="14099"/>
    <cellStyle name="Normal 4 4 3 3 6 3 4" xfId="9203"/>
    <cellStyle name="Normal 4 4 3 3 6 4" xfId="2467"/>
    <cellStyle name="Normal 4 4 3 3 6 4 2" xfId="4915"/>
    <cellStyle name="Normal 4 4 3 3 6 4 2 2" xfId="12263"/>
    <cellStyle name="Normal 4 4 3 3 6 4 3" xfId="7363"/>
    <cellStyle name="Normal 4 4 3 3 6 4 3 2" xfId="14711"/>
    <cellStyle name="Normal 4 4 3 3 6 4 4" xfId="9815"/>
    <cellStyle name="Normal 4 4 3 3 6 5" xfId="3079"/>
    <cellStyle name="Normal 4 4 3 3 6 5 2" xfId="10427"/>
    <cellStyle name="Normal 4 4 3 3 6 6" xfId="5527"/>
    <cellStyle name="Normal 4 4 3 3 6 6 2" xfId="12875"/>
    <cellStyle name="Normal 4 4 3 3 6 7" xfId="7979"/>
    <cellStyle name="Normal 4 4 3 3 7" xfId="784"/>
    <cellStyle name="Normal 4 4 3 3 7 2" xfId="3232"/>
    <cellStyle name="Normal 4 4 3 3 7 2 2" xfId="10580"/>
    <cellStyle name="Normal 4 4 3 3 7 3" xfId="5680"/>
    <cellStyle name="Normal 4 4 3 3 7 3 2" xfId="13028"/>
    <cellStyle name="Normal 4 4 3 3 7 4" xfId="8132"/>
    <cellStyle name="Normal 4 4 3 3 8" xfId="1396"/>
    <cellStyle name="Normal 4 4 3 3 8 2" xfId="3844"/>
    <cellStyle name="Normal 4 4 3 3 8 2 2" xfId="11192"/>
    <cellStyle name="Normal 4 4 3 3 8 3" xfId="6292"/>
    <cellStyle name="Normal 4 4 3 3 8 3 2" xfId="13640"/>
    <cellStyle name="Normal 4 4 3 3 8 4" xfId="8744"/>
    <cellStyle name="Normal 4 4 3 3 9" xfId="2008"/>
    <cellStyle name="Normal 4 4 3 3 9 2" xfId="4456"/>
    <cellStyle name="Normal 4 4 3 3 9 2 2" xfId="11804"/>
    <cellStyle name="Normal 4 4 3 3 9 3" xfId="6904"/>
    <cellStyle name="Normal 4 4 3 3 9 3 2" xfId="14252"/>
    <cellStyle name="Normal 4 4 3 3 9 4" xfId="9356"/>
    <cellStyle name="Normal 4 4 3 4" xfId="187"/>
    <cellStyle name="Normal 4 4 3 4 10" xfId="2635"/>
    <cellStyle name="Normal 4 4 3 4 10 2" xfId="9983"/>
    <cellStyle name="Normal 4 4 3 4 11" xfId="5083"/>
    <cellStyle name="Normal 4 4 3 4 11 2" xfId="12431"/>
    <cellStyle name="Normal 4 4 3 4 12" xfId="7535"/>
    <cellStyle name="Normal 4 4 3 4 2" xfId="238"/>
    <cellStyle name="Normal 4 4 3 4 2 10" xfId="7586"/>
    <cellStyle name="Normal 4 4 3 4 2 2" xfId="391"/>
    <cellStyle name="Normal 4 4 3 4 2 2 2" xfId="1003"/>
    <cellStyle name="Normal 4 4 3 4 2 2 2 2" xfId="3451"/>
    <cellStyle name="Normal 4 4 3 4 2 2 2 2 2" xfId="10799"/>
    <cellStyle name="Normal 4 4 3 4 2 2 2 3" xfId="5899"/>
    <cellStyle name="Normal 4 4 3 4 2 2 2 3 2" xfId="13247"/>
    <cellStyle name="Normal 4 4 3 4 2 2 2 4" xfId="8351"/>
    <cellStyle name="Normal 4 4 3 4 2 2 3" xfId="1615"/>
    <cellStyle name="Normal 4 4 3 4 2 2 3 2" xfId="4063"/>
    <cellStyle name="Normal 4 4 3 4 2 2 3 2 2" xfId="11411"/>
    <cellStyle name="Normal 4 4 3 4 2 2 3 3" xfId="6511"/>
    <cellStyle name="Normal 4 4 3 4 2 2 3 3 2" xfId="13859"/>
    <cellStyle name="Normal 4 4 3 4 2 2 3 4" xfId="8963"/>
    <cellStyle name="Normal 4 4 3 4 2 2 4" xfId="2227"/>
    <cellStyle name="Normal 4 4 3 4 2 2 4 2" xfId="4675"/>
    <cellStyle name="Normal 4 4 3 4 2 2 4 2 2" xfId="12023"/>
    <cellStyle name="Normal 4 4 3 4 2 2 4 3" xfId="7123"/>
    <cellStyle name="Normal 4 4 3 4 2 2 4 3 2" xfId="14471"/>
    <cellStyle name="Normal 4 4 3 4 2 2 4 4" xfId="9575"/>
    <cellStyle name="Normal 4 4 3 4 2 2 5" xfId="2839"/>
    <cellStyle name="Normal 4 4 3 4 2 2 5 2" xfId="10187"/>
    <cellStyle name="Normal 4 4 3 4 2 2 6" xfId="5287"/>
    <cellStyle name="Normal 4 4 3 4 2 2 6 2" xfId="12635"/>
    <cellStyle name="Normal 4 4 3 4 2 2 7" xfId="7739"/>
    <cellStyle name="Normal 4 4 3 4 2 3" xfId="544"/>
    <cellStyle name="Normal 4 4 3 4 2 3 2" xfId="1156"/>
    <cellStyle name="Normal 4 4 3 4 2 3 2 2" xfId="3604"/>
    <cellStyle name="Normal 4 4 3 4 2 3 2 2 2" xfId="10952"/>
    <cellStyle name="Normal 4 4 3 4 2 3 2 3" xfId="6052"/>
    <cellStyle name="Normal 4 4 3 4 2 3 2 3 2" xfId="13400"/>
    <cellStyle name="Normal 4 4 3 4 2 3 2 4" xfId="8504"/>
    <cellStyle name="Normal 4 4 3 4 2 3 3" xfId="1768"/>
    <cellStyle name="Normal 4 4 3 4 2 3 3 2" xfId="4216"/>
    <cellStyle name="Normal 4 4 3 4 2 3 3 2 2" xfId="11564"/>
    <cellStyle name="Normal 4 4 3 4 2 3 3 3" xfId="6664"/>
    <cellStyle name="Normal 4 4 3 4 2 3 3 3 2" xfId="14012"/>
    <cellStyle name="Normal 4 4 3 4 2 3 3 4" xfId="9116"/>
    <cellStyle name="Normal 4 4 3 4 2 3 4" xfId="2380"/>
    <cellStyle name="Normal 4 4 3 4 2 3 4 2" xfId="4828"/>
    <cellStyle name="Normal 4 4 3 4 2 3 4 2 2" xfId="12176"/>
    <cellStyle name="Normal 4 4 3 4 2 3 4 3" xfId="7276"/>
    <cellStyle name="Normal 4 4 3 4 2 3 4 3 2" xfId="14624"/>
    <cellStyle name="Normal 4 4 3 4 2 3 4 4" xfId="9728"/>
    <cellStyle name="Normal 4 4 3 4 2 3 5" xfId="2992"/>
    <cellStyle name="Normal 4 4 3 4 2 3 5 2" xfId="10340"/>
    <cellStyle name="Normal 4 4 3 4 2 3 6" xfId="5440"/>
    <cellStyle name="Normal 4 4 3 4 2 3 6 2" xfId="12788"/>
    <cellStyle name="Normal 4 4 3 4 2 3 7" xfId="7892"/>
    <cellStyle name="Normal 4 4 3 4 2 4" xfId="697"/>
    <cellStyle name="Normal 4 4 3 4 2 4 2" xfId="1309"/>
    <cellStyle name="Normal 4 4 3 4 2 4 2 2" xfId="3757"/>
    <cellStyle name="Normal 4 4 3 4 2 4 2 2 2" xfId="11105"/>
    <cellStyle name="Normal 4 4 3 4 2 4 2 3" xfId="6205"/>
    <cellStyle name="Normal 4 4 3 4 2 4 2 3 2" xfId="13553"/>
    <cellStyle name="Normal 4 4 3 4 2 4 2 4" xfId="8657"/>
    <cellStyle name="Normal 4 4 3 4 2 4 3" xfId="1921"/>
    <cellStyle name="Normal 4 4 3 4 2 4 3 2" xfId="4369"/>
    <cellStyle name="Normal 4 4 3 4 2 4 3 2 2" xfId="11717"/>
    <cellStyle name="Normal 4 4 3 4 2 4 3 3" xfId="6817"/>
    <cellStyle name="Normal 4 4 3 4 2 4 3 3 2" xfId="14165"/>
    <cellStyle name="Normal 4 4 3 4 2 4 3 4" xfId="9269"/>
    <cellStyle name="Normal 4 4 3 4 2 4 4" xfId="2533"/>
    <cellStyle name="Normal 4 4 3 4 2 4 4 2" xfId="4981"/>
    <cellStyle name="Normal 4 4 3 4 2 4 4 2 2" xfId="12329"/>
    <cellStyle name="Normal 4 4 3 4 2 4 4 3" xfId="7429"/>
    <cellStyle name="Normal 4 4 3 4 2 4 4 3 2" xfId="14777"/>
    <cellStyle name="Normal 4 4 3 4 2 4 4 4" xfId="9881"/>
    <cellStyle name="Normal 4 4 3 4 2 4 5" xfId="3145"/>
    <cellStyle name="Normal 4 4 3 4 2 4 5 2" xfId="10493"/>
    <cellStyle name="Normal 4 4 3 4 2 4 6" xfId="5593"/>
    <cellStyle name="Normal 4 4 3 4 2 4 6 2" xfId="12941"/>
    <cellStyle name="Normal 4 4 3 4 2 4 7" xfId="8045"/>
    <cellStyle name="Normal 4 4 3 4 2 5" xfId="850"/>
    <cellStyle name="Normal 4 4 3 4 2 5 2" xfId="3298"/>
    <cellStyle name="Normal 4 4 3 4 2 5 2 2" xfId="10646"/>
    <cellStyle name="Normal 4 4 3 4 2 5 3" xfId="5746"/>
    <cellStyle name="Normal 4 4 3 4 2 5 3 2" xfId="13094"/>
    <cellStyle name="Normal 4 4 3 4 2 5 4" xfId="8198"/>
    <cellStyle name="Normal 4 4 3 4 2 6" xfId="1462"/>
    <cellStyle name="Normal 4 4 3 4 2 6 2" xfId="3910"/>
    <cellStyle name="Normal 4 4 3 4 2 6 2 2" xfId="11258"/>
    <cellStyle name="Normal 4 4 3 4 2 6 3" xfId="6358"/>
    <cellStyle name="Normal 4 4 3 4 2 6 3 2" xfId="13706"/>
    <cellStyle name="Normal 4 4 3 4 2 6 4" xfId="8810"/>
    <cellStyle name="Normal 4 4 3 4 2 7" xfId="2074"/>
    <cellStyle name="Normal 4 4 3 4 2 7 2" xfId="4522"/>
    <cellStyle name="Normal 4 4 3 4 2 7 2 2" xfId="11870"/>
    <cellStyle name="Normal 4 4 3 4 2 7 3" xfId="6970"/>
    <cellStyle name="Normal 4 4 3 4 2 7 3 2" xfId="14318"/>
    <cellStyle name="Normal 4 4 3 4 2 7 4" xfId="9422"/>
    <cellStyle name="Normal 4 4 3 4 2 8" xfId="2686"/>
    <cellStyle name="Normal 4 4 3 4 2 8 2" xfId="10034"/>
    <cellStyle name="Normal 4 4 3 4 2 9" xfId="5134"/>
    <cellStyle name="Normal 4 4 3 4 2 9 2" xfId="12482"/>
    <cellStyle name="Normal 4 4 3 4 3" xfId="289"/>
    <cellStyle name="Normal 4 4 3 4 3 10" xfId="7637"/>
    <cellStyle name="Normal 4 4 3 4 3 2" xfId="442"/>
    <cellStyle name="Normal 4 4 3 4 3 2 2" xfId="1054"/>
    <cellStyle name="Normal 4 4 3 4 3 2 2 2" xfId="3502"/>
    <cellStyle name="Normal 4 4 3 4 3 2 2 2 2" xfId="10850"/>
    <cellStyle name="Normal 4 4 3 4 3 2 2 3" xfId="5950"/>
    <cellStyle name="Normal 4 4 3 4 3 2 2 3 2" xfId="13298"/>
    <cellStyle name="Normal 4 4 3 4 3 2 2 4" xfId="8402"/>
    <cellStyle name="Normal 4 4 3 4 3 2 3" xfId="1666"/>
    <cellStyle name="Normal 4 4 3 4 3 2 3 2" xfId="4114"/>
    <cellStyle name="Normal 4 4 3 4 3 2 3 2 2" xfId="11462"/>
    <cellStyle name="Normal 4 4 3 4 3 2 3 3" xfId="6562"/>
    <cellStyle name="Normal 4 4 3 4 3 2 3 3 2" xfId="13910"/>
    <cellStyle name="Normal 4 4 3 4 3 2 3 4" xfId="9014"/>
    <cellStyle name="Normal 4 4 3 4 3 2 4" xfId="2278"/>
    <cellStyle name="Normal 4 4 3 4 3 2 4 2" xfId="4726"/>
    <cellStyle name="Normal 4 4 3 4 3 2 4 2 2" xfId="12074"/>
    <cellStyle name="Normal 4 4 3 4 3 2 4 3" xfId="7174"/>
    <cellStyle name="Normal 4 4 3 4 3 2 4 3 2" xfId="14522"/>
    <cellStyle name="Normal 4 4 3 4 3 2 4 4" xfId="9626"/>
    <cellStyle name="Normal 4 4 3 4 3 2 5" xfId="2890"/>
    <cellStyle name="Normal 4 4 3 4 3 2 5 2" xfId="10238"/>
    <cellStyle name="Normal 4 4 3 4 3 2 6" xfId="5338"/>
    <cellStyle name="Normal 4 4 3 4 3 2 6 2" xfId="12686"/>
    <cellStyle name="Normal 4 4 3 4 3 2 7" xfId="7790"/>
    <cellStyle name="Normal 4 4 3 4 3 3" xfId="595"/>
    <cellStyle name="Normal 4 4 3 4 3 3 2" xfId="1207"/>
    <cellStyle name="Normal 4 4 3 4 3 3 2 2" xfId="3655"/>
    <cellStyle name="Normal 4 4 3 4 3 3 2 2 2" xfId="11003"/>
    <cellStyle name="Normal 4 4 3 4 3 3 2 3" xfId="6103"/>
    <cellStyle name="Normal 4 4 3 4 3 3 2 3 2" xfId="13451"/>
    <cellStyle name="Normal 4 4 3 4 3 3 2 4" xfId="8555"/>
    <cellStyle name="Normal 4 4 3 4 3 3 3" xfId="1819"/>
    <cellStyle name="Normal 4 4 3 4 3 3 3 2" xfId="4267"/>
    <cellStyle name="Normal 4 4 3 4 3 3 3 2 2" xfId="11615"/>
    <cellStyle name="Normal 4 4 3 4 3 3 3 3" xfId="6715"/>
    <cellStyle name="Normal 4 4 3 4 3 3 3 3 2" xfId="14063"/>
    <cellStyle name="Normal 4 4 3 4 3 3 3 4" xfId="9167"/>
    <cellStyle name="Normal 4 4 3 4 3 3 4" xfId="2431"/>
    <cellStyle name="Normal 4 4 3 4 3 3 4 2" xfId="4879"/>
    <cellStyle name="Normal 4 4 3 4 3 3 4 2 2" xfId="12227"/>
    <cellStyle name="Normal 4 4 3 4 3 3 4 3" xfId="7327"/>
    <cellStyle name="Normal 4 4 3 4 3 3 4 3 2" xfId="14675"/>
    <cellStyle name="Normal 4 4 3 4 3 3 4 4" xfId="9779"/>
    <cellStyle name="Normal 4 4 3 4 3 3 5" xfId="3043"/>
    <cellStyle name="Normal 4 4 3 4 3 3 5 2" xfId="10391"/>
    <cellStyle name="Normal 4 4 3 4 3 3 6" xfId="5491"/>
    <cellStyle name="Normal 4 4 3 4 3 3 6 2" xfId="12839"/>
    <cellStyle name="Normal 4 4 3 4 3 3 7" xfId="7943"/>
    <cellStyle name="Normal 4 4 3 4 3 4" xfId="748"/>
    <cellStyle name="Normal 4 4 3 4 3 4 2" xfId="1360"/>
    <cellStyle name="Normal 4 4 3 4 3 4 2 2" xfId="3808"/>
    <cellStyle name="Normal 4 4 3 4 3 4 2 2 2" xfId="11156"/>
    <cellStyle name="Normal 4 4 3 4 3 4 2 3" xfId="6256"/>
    <cellStyle name="Normal 4 4 3 4 3 4 2 3 2" xfId="13604"/>
    <cellStyle name="Normal 4 4 3 4 3 4 2 4" xfId="8708"/>
    <cellStyle name="Normal 4 4 3 4 3 4 3" xfId="1972"/>
    <cellStyle name="Normal 4 4 3 4 3 4 3 2" xfId="4420"/>
    <cellStyle name="Normal 4 4 3 4 3 4 3 2 2" xfId="11768"/>
    <cellStyle name="Normal 4 4 3 4 3 4 3 3" xfId="6868"/>
    <cellStyle name="Normal 4 4 3 4 3 4 3 3 2" xfId="14216"/>
    <cellStyle name="Normal 4 4 3 4 3 4 3 4" xfId="9320"/>
    <cellStyle name="Normal 4 4 3 4 3 4 4" xfId="2584"/>
    <cellStyle name="Normal 4 4 3 4 3 4 4 2" xfId="5032"/>
    <cellStyle name="Normal 4 4 3 4 3 4 4 2 2" xfId="12380"/>
    <cellStyle name="Normal 4 4 3 4 3 4 4 3" xfId="7480"/>
    <cellStyle name="Normal 4 4 3 4 3 4 4 3 2" xfId="14828"/>
    <cellStyle name="Normal 4 4 3 4 3 4 4 4" xfId="9932"/>
    <cellStyle name="Normal 4 4 3 4 3 4 5" xfId="3196"/>
    <cellStyle name="Normal 4 4 3 4 3 4 5 2" xfId="10544"/>
    <cellStyle name="Normal 4 4 3 4 3 4 6" xfId="5644"/>
    <cellStyle name="Normal 4 4 3 4 3 4 6 2" xfId="12992"/>
    <cellStyle name="Normal 4 4 3 4 3 4 7" xfId="8096"/>
    <cellStyle name="Normal 4 4 3 4 3 5" xfId="901"/>
    <cellStyle name="Normal 4 4 3 4 3 5 2" xfId="3349"/>
    <cellStyle name="Normal 4 4 3 4 3 5 2 2" xfId="10697"/>
    <cellStyle name="Normal 4 4 3 4 3 5 3" xfId="5797"/>
    <cellStyle name="Normal 4 4 3 4 3 5 3 2" xfId="13145"/>
    <cellStyle name="Normal 4 4 3 4 3 5 4" xfId="8249"/>
    <cellStyle name="Normal 4 4 3 4 3 6" xfId="1513"/>
    <cellStyle name="Normal 4 4 3 4 3 6 2" xfId="3961"/>
    <cellStyle name="Normal 4 4 3 4 3 6 2 2" xfId="11309"/>
    <cellStyle name="Normal 4 4 3 4 3 6 3" xfId="6409"/>
    <cellStyle name="Normal 4 4 3 4 3 6 3 2" xfId="13757"/>
    <cellStyle name="Normal 4 4 3 4 3 6 4" xfId="8861"/>
    <cellStyle name="Normal 4 4 3 4 3 7" xfId="2125"/>
    <cellStyle name="Normal 4 4 3 4 3 7 2" xfId="4573"/>
    <cellStyle name="Normal 4 4 3 4 3 7 2 2" xfId="11921"/>
    <cellStyle name="Normal 4 4 3 4 3 7 3" xfId="7021"/>
    <cellStyle name="Normal 4 4 3 4 3 7 3 2" xfId="14369"/>
    <cellStyle name="Normal 4 4 3 4 3 7 4" xfId="9473"/>
    <cellStyle name="Normal 4 4 3 4 3 8" xfId="2737"/>
    <cellStyle name="Normal 4 4 3 4 3 8 2" xfId="10085"/>
    <cellStyle name="Normal 4 4 3 4 3 9" xfId="5185"/>
    <cellStyle name="Normal 4 4 3 4 3 9 2" xfId="12533"/>
    <cellStyle name="Normal 4 4 3 4 4" xfId="340"/>
    <cellStyle name="Normal 4 4 3 4 4 2" xfId="952"/>
    <cellStyle name="Normal 4 4 3 4 4 2 2" xfId="3400"/>
    <cellStyle name="Normal 4 4 3 4 4 2 2 2" xfId="10748"/>
    <cellStyle name="Normal 4 4 3 4 4 2 3" xfId="5848"/>
    <cellStyle name="Normal 4 4 3 4 4 2 3 2" xfId="13196"/>
    <cellStyle name="Normal 4 4 3 4 4 2 4" xfId="8300"/>
    <cellStyle name="Normal 4 4 3 4 4 3" xfId="1564"/>
    <cellStyle name="Normal 4 4 3 4 4 3 2" xfId="4012"/>
    <cellStyle name="Normal 4 4 3 4 4 3 2 2" xfId="11360"/>
    <cellStyle name="Normal 4 4 3 4 4 3 3" xfId="6460"/>
    <cellStyle name="Normal 4 4 3 4 4 3 3 2" xfId="13808"/>
    <cellStyle name="Normal 4 4 3 4 4 3 4" xfId="8912"/>
    <cellStyle name="Normal 4 4 3 4 4 4" xfId="2176"/>
    <cellStyle name="Normal 4 4 3 4 4 4 2" xfId="4624"/>
    <cellStyle name="Normal 4 4 3 4 4 4 2 2" xfId="11972"/>
    <cellStyle name="Normal 4 4 3 4 4 4 3" xfId="7072"/>
    <cellStyle name="Normal 4 4 3 4 4 4 3 2" xfId="14420"/>
    <cellStyle name="Normal 4 4 3 4 4 4 4" xfId="9524"/>
    <cellStyle name="Normal 4 4 3 4 4 5" xfId="2788"/>
    <cellStyle name="Normal 4 4 3 4 4 5 2" xfId="10136"/>
    <cellStyle name="Normal 4 4 3 4 4 6" xfId="5236"/>
    <cellStyle name="Normal 4 4 3 4 4 6 2" xfId="12584"/>
    <cellStyle name="Normal 4 4 3 4 4 7" xfId="7688"/>
    <cellStyle name="Normal 4 4 3 4 5" xfId="493"/>
    <cellStyle name="Normal 4 4 3 4 5 2" xfId="1105"/>
    <cellStyle name="Normal 4 4 3 4 5 2 2" xfId="3553"/>
    <cellStyle name="Normal 4 4 3 4 5 2 2 2" xfId="10901"/>
    <cellStyle name="Normal 4 4 3 4 5 2 3" xfId="6001"/>
    <cellStyle name="Normal 4 4 3 4 5 2 3 2" xfId="13349"/>
    <cellStyle name="Normal 4 4 3 4 5 2 4" xfId="8453"/>
    <cellStyle name="Normal 4 4 3 4 5 3" xfId="1717"/>
    <cellStyle name="Normal 4 4 3 4 5 3 2" xfId="4165"/>
    <cellStyle name="Normal 4 4 3 4 5 3 2 2" xfId="11513"/>
    <cellStyle name="Normal 4 4 3 4 5 3 3" xfId="6613"/>
    <cellStyle name="Normal 4 4 3 4 5 3 3 2" xfId="13961"/>
    <cellStyle name="Normal 4 4 3 4 5 3 4" xfId="9065"/>
    <cellStyle name="Normal 4 4 3 4 5 4" xfId="2329"/>
    <cellStyle name="Normal 4 4 3 4 5 4 2" xfId="4777"/>
    <cellStyle name="Normal 4 4 3 4 5 4 2 2" xfId="12125"/>
    <cellStyle name="Normal 4 4 3 4 5 4 3" xfId="7225"/>
    <cellStyle name="Normal 4 4 3 4 5 4 3 2" xfId="14573"/>
    <cellStyle name="Normal 4 4 3 4 5 4 4" xfId="9677"/>
    <cellStyle name="Normal 4 4 3 4 5 5" xfId="2941"/>
    <cellStyle name="Normal 4 4 3 4 5 5 2" xfId="10289"/>
    <cellStyle name="Normal 4 4 3 4 5 6" xfId="5389"/>
    <cellStyle name="Normal 4 4 3 4 5 6 2" xfId="12737"/>
    <cellStyle name="Normal 4 4 3 4 5 7" xfId="7841"/>
    <cellStyle name="Normal 4 4 3 4 6" xfId="646"/>
    <cellStyle name="Normal 4 4 3 4 6 2" xfId="1258"/>
    <cellStyle name="Normal 4 4 3 4 6 2 2" xfId="3706"/>
    <cellStyle name="Normal 4 4 3 4 6 2 2 2" xfId="11054"/>
    <cellStyle name="Normal 4 4 3 4 6 2 3" xfId="6154"/>
    <cellStyle name="Normal 4 4 3 4 6 2 3 2" xfId="13502"/>
    <cellStyle name="Normal 4 4 3 4 6 2 4" xfId="8606"/>
    <cellStyle name="Normal 4 4 3 4 6 3" xfId="1870"/>
    <cellStyle name="Normal 4 4 3 4 6 3 2" xfId="4318"/>
    <cellStyle name="Normal 4 4 3 4 6 3 2 2" xfId="11666"/>
    <cellStyle name="Normal 4 4 3 4 6 3 3" xfId="6766"/>
    <cellStyle name="Normal 4 4 3 4 6 3 3 2" xfId="14114"/>
    <cellStyle name="Normal 4 4 3 4 6 3 4" xfId="9218"/>
    <cellStyle name="Normal 4 4 3 4 6 4" xfId="2482"/>
    <cellStyle name="Normal 4 4 3 4 6 4 2" xfId="4930"/>
    <cellStyle name="Normal 4 4 3 4 6 4 2 2" xfId="12278"/>
    <cellStyle name="Normal 4 4 3 4 6 4 3" xfId="7378"/>
    <cellStyle name="Normal 4 4 3 4 6 4 3 2" xfId="14726"/>
    <cellStyle name="Normal 4 4 3 4 6 4 4" xfId="9830"/>
    <cellStyle name="Normal 4 4 3 4 6 5" xfId="3094"/>
    <cellStyle name="Normal 4 4 3 4 6 5 2" xfId="10442"/>
    <cellStyle name="Normal 4 4 3 4 6 6" xfId="5542"/>
    <cellStyle name="Normal 4 4 3 4 6 6 2" xfId="12890"/>
    <cellStyle name="Normal 4 4 3 4 6 7" xfId="7994"/>
    <cellStyle name="Normal 4 4 3 4 7" xfId="799"/>
    <cellStyle name="Normal 4 4 3 4 7 2" xfId="3247"/>
    <cellStyle name="Normal 4 4 3 4 7 2 2" xfId="10595"/>
    <cellStyle name="Normal 4 4 3 4 7 3" xfId="5695"/>
    <cellStyle name="Normal 4 4 3 4 7 3 2" xfId="13043"/>
    <cellStyle name="Normal 4 4 3 4 7 4" xfId="8147"/>
    <cellStyle name="Normal 4 4 3 4 8" xfId="1411"/>
    <cellStyle name="Normal 4 4 3 4 8 2" xfId="3859"/>
    <cellStyle name="Normal 4 4 3 4 8 2 2" xfId="11207"/>
    <cellStyle name="Normal 4 4 3 4 8 3" xfId="6307"/>
    <cellStyle name="Normal 4 4 3 4 8 3 2" xfId="13655"/>
    <cellStyle name="Normal 4 4 3 4 8 4" xfId="8759"/>
    <cellStyle name="Normal 4 4 3 4 9" xfId="2023"/>
    <cellStyle name="Normal 4 4 3 4 9 2" xfId="4471"/>
    <cellStyle name="Normal 4 4 3 4 9 2 2" xfId="11819"/>
    <cellStyle name="Normal 4 4 3 4 9 3" xfId="6919"/>
    <cellStyle name="Normal 4 4 3 4 9 3 2" xfId="14267"/>
    <cellStyle name="Normal 4 4 3 4 9 4" xfId="9371"/>
    <cellStyle name="Normal 4 4 3 5" xfId="199"/>
    <cellStyle name="Normal 4 4 3 5 10" xfId="7547"/>
    <cellStyle name="Normal 4 4 3 5 2" xfId="352"/>
    <cellStyle name="Normal 4 4 3 5 2 2" xfId="964"/>
    <cellStyle name="Normal 4 4 3 5 2 2 2" xfId="3412"/>
    <cellStyle name="Normal 4 4 3 5 2 2 2 2" xfId="10760"/>
    <cellStyle name="Normal 4 4 3 5 2 2 3" xfId="5860"/>
    <cellStyle name="Normal 4 4 3 5 2 2 3 2" xfId="13208"/>
    <cellStyle name="Normal 4 4 3 5 2 2 4" xfId="8312"/>
    <cellStyle name="Normal 4 4 3 5 2 3" xfId="1576"/>
    <cellStyle name="Normal 4 4 3 5 2 3 2" xfId="4024"/>
    <cellStyle name="Normal 4 4 3 5 2 3 2 2" xfId="11372"/>
    <cellStyle name="Normal 4 4 3 5 2 3 3" xfId="6472"/>
    <cellStyle name="Normal 4 4 3 5 2 3 3 2" xfId="13820"/>
    <cellStyle name="Normal 4 4 3 5 2 3 4" xfId="8924"/>
    <cellStyle name="Normal 4 4 3 5 2 4" xfId="2188"/>
    <cellStyle name="Normal 4 4 3 5 2 4 2" xfId="4636"/>
    <cellStyle name="Normal 4 4 3 5 2 4 2 2" xfId="11984"/>
    <cellStyle name="Normal 4 4 3 5 2 4 3" xfId="7084"/>
    <cellStyle name="Normal 4 4 3 5 2 4 3 2" xfId="14432"/>
    <cellStyle name="Normal 4 4 3 5 2 4 4" xfId="9536"/>
    <cellStyle name="Normal 4 4 3 5 2 5" xfId="2800"/>
    <cellStyle name="Normal 4 4 3 5 2 5 2" xfId="10148"/>
    <cellStyle name="Normal 4 4 3 5 2 6" xfId="5248"/>
    <cellStyle name="Normal 4 4 3 5 2 6 2" xfId="12596"/>
    <cellStyle name="Normal 4 4 3 5 2 7" xfId="7700"/>
    <cellStyle name="Normal 4 4 3 5 3" xfId="505"/>
    <cellStyle name="Normal 4 4 3 5 3 2" xfId="1117"/>
    <cellStyle name="Normal 4 4 3 5 3 2 2" xfId="3565"/>
    <cellStyle name="Normal 4 4 3 5 3 2 2 2" xfId="10913"/>
    <cellStyle name="Normal 4 4 3 5 3 2 3" xfId="6013"/>
    <cellStyle name="Normal 4 4 3 5 3 2 3 2" xfId="13361"/>
    <cellStyle name="Normal 4 4 3 5 3 2 4" xfId="8465"/>
    <cellStyle name="Normal 4 4 3 5 3 3" xfId="1729"/>
    <cellStyle name="Normal 4 4 3 5 3 3 2" xfId="4177"/>
    <cellStyle name="Normal 4 4 3 5 3 3 2 2" xfId="11525"/>
    <cellStyle name="Normal 4 4 3 5 3 3 3" xfId="6625"/>
    <cellStyle name="Normal 4 4 3 5 3 3 3 2" xfId="13973"/>
    <cellStyle name="Normal 4 4 3 5 3 3 4" xfId="9077"/>
    <cellStyle name="Normal 4 4 3 5 3 4" xfId="2341"/>
    <cellStyle name="Normal 4 4 3 5 3 4 2" xfId="4789"/>
    <cellStyle name="Normal 4 4 3 5 3 4 2 2" xfId="12137"/>
    <cellStyle name="Normal 4 4 3 5 3 4 3" xfId="7237"/>
    <cellStyle name="Normal 4 4 3 5 3 4 3 2" xfId="14585"/>
    <cellStyle name="Normal 4 4 3 5 3 4 4" xfId="9689"/>
    <cellStyle name="Normal 4 4 3 5 3 5" xfId="2953"/>
    <cellStyle name="Normal 4 4 3 5 3 5 2" xfId="10301"/>
    <cellStyle name="Normal 4 4 3 5 3 6" xfId="5401"/>
    <cellStyle name="Normal 4 4 3 5 3 6 2" xfId="12749"/>
    <cellStyle name="Normal 4 4 3 5 3 7" xfId="7853"/>
    <cellStyle name="Normal 4 4 3 5 4" xfId="658"/>
    <cellStyle name="Normal 4 4 3 5 4 2" xfId="1270"/>
    <cellStyle name="Normal 4 4 3 5 4 2 2" xfId="3718"/>
    <cellStyle name="Normal 4 4 3 5 4 2 2 2" xfId="11066"/>
    <cellStyle name="Normal 4 4 3 5 4 2 3" xfId="6166"/>
    <cellStyle name="Normal 4 4 3 5 4 2 3 2" xfId="13514"/>
    <cellStyle name="Normal 4 4 3 5 4 2 4" xfId="8618"/>
    <cellStyle name="Normal 4 4 3 5 4 3" xfId="1882"/>
    <cellStyle name="Normal 4 4 3 5 4 3 2" xfId="4330"/>
    <cellStyle name="Normal 4 4 3 5 4 3 2 2" xfId="11678"/>
    <cellStyle name="Normal 4 4 3 5 4 3 3" xfId="6778"/>
    <cellStyle name="Normal 4 4 3 5 4 3 3 2" xfId="14126"/>
    <cellStyle name="Normal 4 4 3 5 4 3 4" xfId="9230"/>
    <cellStyle name="Normal 4 4 3 5 4 4" xfId="2494"/>
    <cellStyle name="Normal 4 4 3 5 4 4 2" xfId="4942"/>
    <cellStyle name="Normal 4 4 3 5 4 4 2 2" xfId="12290"/>
    <cellStyle name="Normal 4 4 3 5 4 4 3" xfId="7390"/>
    <cellStyle name="Normal 4 4 3 5 4 4 3 2" xfId="14738"/>
    <cellStyle name="Normal 4 4 3 5 4 4 4" xfId="9842"/>
    <cellStyle name="Normal 4 4 3 5 4 5" xfId="3106"/>
    <cellStyle name="Normal 4 4 3 5 4 5 2" xfId="10454"/>
    <cellStyle name="Normal 4 4 3 5 4 6" xfId="5554"/>
    <cellStyle name="Normal 4 4 3 5 4 6 2" xfId="12902"/>
    <cellStyle name="Normal 4 4 3 5 4 7" xfId="8006"/>
    <cellStyle name="Normal 4 4 3 5 5" xfId="811"/>
    <cellStyle name="Normal 4 4 3 5 5 2" xfId="3259"/>
    <cellStyle name="Normal 4 4 3 5 5 2 2" xfId="10607"/>
    <cellStyle name="Normal 4 4 3 5 5 3" xfId="5707"/>
    <cellStyle name="Normal 4 4 3 5 5 3 2" xfId="13055"/>
    <cellStyle name="Normal 4 4 3 5 5 4" xfId="8159"/>
    <cellStyle name="Normal 4 4 3 5 6" xfId="1423"/>
    <cellStyle name="Normal 4 4 3 5 6 2" xfId="3871"/>
    <cellStyle name="Normal 4 4 3 5 6 2 2" xfId="11219"/>
    <cellStyle name="Normal 4 4 3 5 6 3" xfId="6319"/>
    <cellStyle name="Normal 4 4 3 5 6 3 2" xfId="13667"/>
    <cellStyle name="Normal 4 4 3 5 6 4" xfId="8771"/>
    <cellStyle name="Normal 4 4 3 5 7" xfId="2035"/>
    <cellStyle name="Normal 4 4 3 5 7 2" xfId="4483"/>
    <cellStyle name="Normal 4 4 3 5 7 2 2" xfId="11831"/>
    <cellStyle name="Normal 4 4 3 5 7 3" xfId="6931"/>
    <cellStyle name="Normal 4 4 3 5 7 3 2" xfId="14279"/>
    <cellStyle name="Normal 4 4 3 5 7 4" xfId="9383"/>
    <cellStyle name="Normal 4 4 3 5 8" xfId="2647"/>
    <cellStyle name="Normal 4 4 3 5 8 2" xfId="9995"/>
    <cellStyle name="Normal 4 4 3 5 9" xfId="5095"/>
    <cellStyle name="Normal 4 4 3 5 9 2" xfId="12443"/>
    <cellStyle name="Normal 4 4 3 6" xfId="250"/>
    <cellStyle name="Normal 4 4 3 6 10" xfId="7598"/>
    <cellStyle name="Normal 4 4 3 6 2" xfId="403"/>
    <cellStyle name="Normal 4 4 3 6 2 2" xfId="1015"/>
    <cellStyle name="Normal 4 4 3 6 2 2 2" xfId="3463"/>
    <cellStyle name="Normal 4 4 3 6 2 2 2 2" xfId="10811"/>
    <cellStyle name="Normal 4 4 3 6 2 2 3" xfId="5911"/>
    <cellStyle name="Normal 4 4 3 6 2 2 3 2" xfId="13259"/>
    <cellStyle name="Normal 4 4 3 6 2 2 4" xfId="8363"/>
    <cellStyle name="Normal 4 4 3 6 2 3" xfId="1627"/>
    <cellStyle name="Normal 4 4 3 6 2 3 2" xfId="4075"/>
    <cellStyle name="Normal 4 4 3 6 2 3 2 2" xfId="11423"/>
    <cellStyle name="Normal 4 4 3 6 2 3 3" xfId="6523"/>
    <cellStyle name="Normal 4 4 3 6 2 3 3 2" xfId="13871"/>
    <cellStyle name="Normal 4 4 3 6 2 3 4" xfId="8975"/>
    <cellStyle name="Normal 4 4 3 6 2 4" xfId="2239"/>
    <cellStyle name="Normal 4 4 3 6 2 4 2" xfId="4687"/>
    <cellStyle name="Normal 4 4 3 6 2 4 2 2" xfId="12035"/>
    <cellStyle name="Normal 4 4 3 6 2 4 3" xfId="7135"/>
    <cellStyle name="Normal 4 4 3 6 2 4 3 2" xfId="14483"/>
    <cellStyle name="Normal 4 4 3 6 2 4 4" xfId="9587"/>
    <cellStyle name="Normal 4 4 3 6 2 5" xfId="2851"/>
    <cellStyle name="Normal 4 4 3 6 2 5 2" xfId="10199"/>
    <cellStyle name="Normal 4 4 3 6 2 6" xfId="5299"/>
    <cellStyle name="Normal 4 4 3 6 2 6 2" xfId="12647"/>
    <cellStyle name="Normal 4 4 3 6 2 7" xfId="7751"/>
    <cellStyle name="Normal 4 4 3 6 3" xfId="556"/>
    <cellStyle name="Normal 4 4 3 6 3 2" xfId="1168"/>
    <cellStyle name="Normal 4 4 3 6 3 2 2" xfId="3616"/>
    <cellStyle name="Normal 4 4 3 6 3 2 2 2" xfId="10964"/>
    <cellStyle name="Normal 4 4 3 6 3 2 3" xfId="6064"/>
    <cellStyle name="Normal 4 4 3 6 3 2 3 2" xfId="13412"/>
    <cellStyle name="Normal 4 4 3 6 3 2 4" xfId="8516"/>
    <cellStyle name="Normal 4 4 3 6 3 3" xfId="1780"/>
    <cellStyle name="Normal 4 4 3 6 3 3 2" xfId="4228"/>
    <cellStyle name="Normal 4 4 3 6 3 3 2 2" xfId="11576"/>
    <cellStyle name="Normal 4 4 3 6 3 3 3" xfId="6676"/>
    <cellStyle name="Normal 4 4 3 6 3 3 3 2" xfId="14024"/>
    <cellStyle name="Normal 4 4 3 6 3 3 4" xfId="9128"/>
    <cellStyle name="Normal 4 4 3 6 3 4" xfId="2392"/>
    <cellStyle name="Normal 4 4 3 6 3 4 2" xfId="4840"/>
    <cellStyle name="Normal 4 4 3 6 3 4 2 2" xfId="12188"/>
    <cellStyle name="Normal 4 4 3 6 3 4 3" xfId="7288"/>
    <cellStyle name="Normal 4 4 3 6 3 4 3 2" xfId="14636"/>
    <cellStyle name="Normal 4 4 3 6 3 4 4" xfId="9740"/>
    <cellStyle name="Normal 4 4 3 6 3 5" xfId="3004"/>
    <cellStyle name="Normal 4 4 3 6 3 5 2" xfId="10352"/>
    <cellStyle name="Normal 4 4 3 6 3 6" xfId="5452"/>
    <cellStyle name="Normal 4 4 3 6 3 6 2" xfId="12800"/>
    <cellStyle name="Normal 4 4 3 6 3 7" xfId="7904"/>
    <cellStyle name="Normal 4 4 3 6 4" xfId="709"/>
    <cellStyle name="Normal 4 4 3 6 4 2" xfId="1321"/>
    <cellStyle name="Normal 4 4 3 6 4 2 2" xfId="3769"/>
    <cellStyle name="Normal 4 4 3 6 4 2 2 2" xfId="11117"/>
    <cellStyle name="Normal 4 4 3 6 4 2 3" xfId="6217"/>
    <cellStyle name="Normal 4 4 3 6 4 2 3 2" xfId="13565"/>
    <cellStyle name="Normal 4 4 3 6 4 2 4" xfId="8669"/>
    <cellStyle name="Normal 4 4 3 6 4 3" xfId="1933"/>
    <cellStyle name="Normal 4 4 3 6 4 3 2" xfId="4381"/>
    <cellStyle name="Normal 4 4 3 6 4 3 2 2" xfId="11729"/>
    <cellStyle name="Normal 4 4 3 6 4 3 3" xfId="6829"/>
    <cellStyle name="Normal 4 4 3 6 4 3 3 2" xfId="14177"/>
    <cellStyle name="Normal 4 4 3 6 4 3 4" xfId="9281"/>
    <cellStyle name="Normal 4 4 3 6 4 4" xfId="2545"/>
    <cellStyle name="Normal 4 4 3 6 4 4 2" xfId="4993"/>
    <cellStyle name="Normal 4 4 3 6 4 4 2 2" xfId="12341"/>
    <cellStyle name="Normal 4 4 3 6 4 4 3" xfId="7441"/>
    <cellStyle name="Normal 4 4 3 6 4 4 3 2" xfId="14789"/>
    <cellStyle name="Normal 4 4 3 6 4 4 4" xfId="9893"/>
    <cellStyle name="Normal 4 4 3 6 4 5" xfId="3157"/>
    <cellStyle name="Normal 4 4 3 6 4 5 2" xfId="10505"/>
    <cellStyle name="Normal 4 4 3 6 4 6" xfId="5605"/>
    <cellStyle name="Normal 4 4 3 6 4 6 2" xfId="12953"/>
    <cellStyle name="Normal 4 4 3 6 4 7" xfId="8057"/>
    <cellStyle name="Normal 4 4 3 6 5" xfId="862"/>
    <cellStyle name="Normal 4 4 3 6 5 2" xfId="3310"/>
    <cellStyle name="Normal 4 4 3 6 5 2 2" xfId="10658"/>
    <cellStyle name="Normal 4 4 3 6 5 3" xfId="5758"/>
    <cellStyle name="Normal 4 4 3 6 5 3 2" xfId="13106"/>
    <cellStyle name="Normal 4 4 3 6 5 4" xfId="8210"/>
    <cellStyle name="Normal 4 4 3 6 6" xfId="1474"/>
    <cellStyle name="Normal 4 4 3 6 6 2" xfId="3922"/>
    <cellStyle name="Normal 4 4 3 6 6 2 2" xfId="11270"/>
    <cellStyle name="Normal 4 4 3 6 6 3" xfId="6370"/>
    <cellStyle name="Normal 4 4 3 6 6 3 2" xfId="13718"/>
    <cellStyle name="Normal 4 4 3 6 6 4" xfId="8822"/>
    <cellStyle name="Normal 4 4 3 6 7" xfId="2086"/>
    <cellStyle name="Normal 4 4 3 6 7 2" xfId="4534"/>
    <cellStyle name="Normal 4 4 3 6 7 2 2" xfId="11882"/>
    <cellStyle name="Normal 4 4 3 6 7 3" xfId="6982"/>
    <cellStyle name="Normal 4 4 3 6 7 3 2" xfId="14330"/>
    <cellStyle name="Normal 4 4 3 6 7 4" xfId="9434"/>
    <cellStyle name="Normal 4 4 3 6 8" xfId="2698"/>
    <cellStyle name="Normal 4 4 3 6 8 2" xfId="10046"/>
    <cellStyle name="Normal 4 4 3 6 9" xfId="5146"/>
    <cellStyle name="Normal 4 4 3 6 9 2" xfId="12494"/>
    <cellStyle name="Normal 4 4 3 7" xfId="301"/>
    <cellStyle name="Normal 4 4 3 7 2" xfId="913"/>
    <cellStyle name="Normal 4 4 3 7 2 2" xfId="3361"/>
    <cellStyle name="Normal 4 4 3 7 2 2 2" xfId="10709"/>
    <cellStyle name="Normal 4 4 3 7 2 3" xfId="5809"/>
    <cellStyle name="Normal 4 4 3 7 2 3 2" xfId="13157"/>
    <cellStyle name="Normal 4 4 3 7 2 4" xfId="8261"/>
    <cellStyle name="Normal 4 4 3 7 3" xfId="1525"/>
    <cellStyle name="Normal 4 4 3 7 3 2" xfId="3973"/>
    <cellStyle name="Normal 4 4 3 7 3 2 2" xfId="11321"/>
    <cellStyle name="Normal 4 4 3 7 3 3" xfId="6421"/>
    <cellStyle name="Normal 4 4 3 7 3 3 2" xfId="13769"/>
    <cellStyle name="Normal 4 4 3 7 3 4" xfId="8873"/>
    <cellStyle name="Normal 4 4 3 7 4" xfId="2137"/>
    <cellStyle name="Normal 4 4 3 7 4 2" xfId="4585"/>
    <cellStyle name="Normal 4 4 3 7 4 2 2" xfId="11933"/>
    <cellStyle name="Normal 4 4 3 7 4 3" xfId="7033"/>
    <cellStyle name="Normal 4 4 3 7 4 3 2" xfId="14381"/>
    <cellStyle name="Normal 4 4 3 7 4 4" xfId="9485"/>
    <cellStyle name="Normal 4 4 3 7 5" xfId="2749"/>
    <cellStyle name="Normal 4 4 3 7 5 2" xfId="10097"/>
    <cellStyle name="Normal 4 4 3 7 6" xfId="5197"/>
    <cellStyle name="Normal 4 4 3 7 6 2" xfId="12545"/>
    <cellStyle name="Normal 4 4 3 7 7" xfId="7649"/>
    <cellStyle name="Normal 4 4 3 8" xfId="454"/>
    <cellStyle name="Normal 4 4 3 8 2" xfId="1066"/>
    <cellStyle name="Normal 4 4 3 8 2 2" xfId="3514"/>
    <cellStyle name="Normal 4 4 3 8 2 2 2" xfId="10862"/>
    <cellStyle name="Normal 4 4 3 8 2 3" xfId="5962"/>
    <cellStyle name="Normal 4 4 3 8 2 3 2" xfId="13310"/>
    <cellStyle name="Normal 4 4 3 8 2 4" xfId="8414"/>
    <cellStyle name="Normal 4 4 3 8 3" xfId="1678"/>
    <cellStyle name="Normal 4 4 3 8 3 2" xfId="4126"/>
    <cellStyle name="Normal 4 4 3 8 3 2 2" xfId="11474"/>
    <cellStyle name="Normal 4 4 3 8 3 3" xfId="6574"/>
    <cellStyle name="Normal 4 4 3 8 3 3 2" xfId="13922"/>
    <cellStyle name="Normal 4 4 3 8 3 4" xfId="9026"/>
    <cellStyle name="Normal 4 4 3 8 4" xfId="2290"/>
    <cellStyle name="Normal 4 4 3 8 4 2" xfId="4738"/>
    <cellStyle name="Normal 4 4 3 8 4 2 2" xfId="12086"/>
    <cellStyle name="Normal 4 4 3 8 4 3" xfId="7186"/>
    <cellStyle name="Normal 4 4 3 8 4 3 2" xfId="14534"/>
    <cellStyle name="Normal 4 4 3 8 4 4" xfId="9638"/>
    <cellStyle name="Normal 4 4 3 8 5" xfId="2902"/>
    <cellStyle name="Normal 4 4 3 8 5 2" xfId="10250"/>
    <cellStyle name="Normal 4 4 3 8 6" xfId="5350"/>
    <cellStyle name="Normal 4 4 3 8 6 2" xfId="12698"/>
    <cellStyle name="Normal 4 4 3 8 7" xfId="7802"/>
    <cellStyle name="Normal 4 4 3 9" xfId="607"/>
    <cellStyle name="Normal 4 4 3 9 2" xfId="1219"/>
    <cellStyle name="Normal 4 4 3 9 2 2" xfId="3667"/>
    <cellStyle name="Normal 4 4 3 9 2 2 2" xfId="11015"/>
    <cellStyle name="Normal 4 4 3 9 2 3" xfId="6115"/>
    <cellStyle name="Normal 4 4 3 9 2 3 2" xfId="13463"/>
    <cellStyle name="Normal 4 4 3 9 2 4" xfId="8567"/>
    <cellStyle name="Normal 4 4 3 9 3" xfId="1831"/>
    <cellStyle name="Normal 4 4 3 9 3 2" xfId="4279"/>
    <cellStyle name="Normal 4 4 3 9 3 2 2" xfId="11627"/>
    <cellStyle name="Normal 4 4 3 9 3 3" xfId="6727"/>
    <cellStyle name="Normal 4 4 3 9 3 3 2" xfId="14075"/>
    <cellStyle name="Normal 4 4 3 9 3 4" xfId="9179"/>
    <cellStyle name="Normal 4 4 3 9 4" xfId="2443"/>
    <cellStyle name="Normal 4 4 3 9 4 2" xfId="4891"/>
    <cellStyle name="Normal 4 4 3 9 4 2 2" xfId="12239"/>
    <cellStyle name="Normal 4 4 3 9 4 3" xfId="7339"/>
    <cellStyle name="Normal 4 4 3 9 4 3 2" xfId="14687"/>
    <cellStyle name="Normal 4 4 3 9 4 4" xfId="9791"/>
    <cellStyle name="Normal 4 4 3 9 5" xfId="3055"/>
    <cellStyle name="Normal 4 4 3 9 5 2" xfId="10403"/>
    <cellStyle name="Normal 4 4 3 9 6" xfId="5503"/>
    <cellStyle name="Normal 4 4 3 9 6 2" xfId="12851"/>
    <cellStyle name="Normal 4 4 3 9 7" xfId="7955"/>
    <cellStyle name="Normal 4 4 4" xfId="152"/>
    <cellStyle name="Normal 4 4 4 10" xfId="2600"/>
    <cellStyle name="Normal 4 4 4 10 2" xfId="9948"/>
    <cellStyle name="Normal 4 4 4 11" xfId="5048"/>
    <cellStyle name="Normal 4 4 4 11 2" xfId="12396"/>
    <cellStyle name="Normal 4 4 4 12" xfId="7500"/>
    <cellStyle name="Normal 4 4 4 2" xfId="203"/>
    <cellStyle name="Normal 4 4 4 2 10" xfId="7551"/>
    <cellStyle name="Normal 4 4 4 2 2" xfId="356"/>
    <cellStyle name="Normal 4 4 4 2 2 2" xfId="968"/>
    <cellStyle name="Normal 4 4 4 2 2 2 2" xfId="3416"/>
    <cellStyle name="Normal 4 4 4 2 2 2 2 2" xfId="10764"/>
    <cellStyle name="Normal 4 4 4 2 2 2 3" xfId="5864"/>
    <cellStyle name="Normal 4 4 4 2 2 2 3 2" xfId="13212"/>
    <cellStyle name="Normal 4 4 4 2 2 2 4" xfId="8316"/>
    <cellStyle name="Normal 4 4 4 2 2 3" xfId="1580"/>
    <cellStyle name="Normal 4 4 4 2 2 3 2" xfId="4028"/>
    <cellStyle name="Normal 4 4 4 2 2 3 2 2" xfId="11376"/>
    <cellStyle name="Normal 4 4 4 2 2 3 3" xfId="6476"/>
    <cellStyle name="Normal 4 4 4 2 2 3 3 2" xfId="13824"/>
    <cellStyle name="Normal 4 4 4 2 2 3 4" xfId="8928"/>
    <cellStyle name="Normal 4 4 4 2 2 4" xfId="2192"/>
    <cellStyle name="Normal 4 4 4 2 2 4 2" xfId="4640"/>
    <cellStyle name="Normal 4 4 4 2 2 4 2 2" xfId="11988"/>
    <cellStyle name="Normal 4 4 4 2 2 4 3" xfId="7088"/>
    <cellStyle name="Normal 4 4 4 2 2 4 3 2" xfId="14436"/>
    <cellStyle name="Normal 4 4 4 2 2 4 4" xfId="9540"/>
    <cellStyle name="Normal 4 4 4 2 2 5" xfId="2804"/>
    <cellStyle name="Normal 4 4 4 2 2 5 2" xfId="10152"/>
    <cellStyle name="Normal 4 4 4 2 2 6" xfId="5252"/>
    <cellStyle name="Normal 4 4 4 2 2 6 2" xfId="12600"/>
    <cellStyle name="Normal 4 4 4 2 2 7" xfId="7704"/>
    <cellStyle name="Normal 4 4 4 2 3" xfId="509"/>
    <cellStyle name="Normal 4 4 4 2 3 2" xfId="1121"/>
    <cellStyle name="Normal 4 4 4 2 3 2 2" xfId="3569"/>
    <cellStyle name="Normal 4 4 4 2 3 2 2 2" xfId="10917"/>
    <cellStyle name="Normal 4 4 4 2 3 2 3" xfId="6017"/>
    <cellStyle name="Normal 4 4 4 2 3 2 3 2" xfId="13365"/>
    <cellStyle name="Normal 4 4 4 2 3 2 4" xfId="8469"/>
    <cellStyle name="Normal 4 4 4 2 3 3" xfId="1733"/>
    <cellStyle name="Normal 4 4 4 2 3 3 2" xfId="4181"/>
    <cellStyle name="Normal 4 4 4 2 3 3 2 2" xfId="11529"/>
    <cellStyle name="Normal 4 4 4 2 3 3 3" xfId="6629"/>
    <cellStyle name="Normal 4 4 4 2 3 3 3 2" xfId="13977"/>
    <cellStyle name="Normal 4 4 4 2 3 3 4" xfId="9081"/>
    <cellStyle name="Normal 4 4 4 2 3 4" xfId="2345"/>
    <cellStyle name="Normal 4 4 4 2 3 4 2" xfId="4793"/>
    <cellStyle name="Normal 4 4 4 2 3 4 2 2" xfId="12141"/>
    <cellStyle name="Normal 4 4 4 2 3 4 3" xfId="7241"/>
    <cellStyle name="Normal 4 4 4 2 3 4 3 2" xfId="14589"/>
    <cellStyle name="Normal 4 4 4 2 3 4 4" xfId="9693"/>
    <cellStyle name="Normal 4 4 4 2 3 5" xfId="2957"/>
    <cellStyle name="Normal 4 4 4 2 3 5 2" xfId="10305"/>
    <cellStyle name="Normal 4 4 4 2 3 6" xfId="5405"/>
    <cellStyle name="Normal 4 4 4 2 3 6 2" xfId="12753"/>
    <cellStyle name="Normal 4 4 4 2 3 7" xfId="7857"/>
    <cellStyle name="Normal 4 4 4 2 4" xfId="662"/>
    <cellStyle name="Normal 4 4 4 2 4 2" xfId="1274"/>
    <cellStyle name="Normal 4 4 4 2 4 2 2" xfId="3722"/>
    <cellStyle name="Normal 4 4 4 2 4 2 2 2" xfId="11070"/>
    <cellStyle name="Normal 4 4 4 2 4 2 3" xfId="6170"/>
    <cellStyle name="Normal 4 4 4 2 4 2 3 2" xfId="13518"/>
    <cellStyle name="Normal 4 4 4 2 4 2 4" xfId="8622"/>
    <cellStyle name="Normal 4 4 4 2 4 3" xfId="1886"/>
    <cellStyle name="Normal 4 4 4 2 4 3 2" xfId="4334"/>
    <cellStyle name="Normal 4 4 4 2 4 3 2 2" xfId="11682"/>
    <cellStyle name="Normal 4 4 4 2 4 3 3" xfId="6782"/>
    <cellStyle name="Normal 4 4 4 2 4 3 3 2" xfId="14130"/>
    <cellStyle name="Normal 4 4 4 2 4 3 4" xfId="9234"/>
    <cellStyle name="Normal 4 4 4 2 4 4" xfId="2498"/>
    <cellStyle name="Normal 4 4 4 2 4 4 2" xfId="4946"/>
    <cellStyle name="Normal 4 4 4 2 4 4 2 2" xfId="12294"/>
    <cellStyle name="Normal 4 4 4 2 4 4 3" xfId="7394"/>
    <cellStyle name="Normal 4 4 4 2 4 4 3 2" xfId="14742"/>
    <cellStyle name="Normal 4 4 4 2 4 4 4" xfId="9846"/>
    <cellStyle name="Normal 4 4 4 2 4 5" xfId="3110"/>
    <cellStyle name="Normal 4 4 4 2 4 5 2" xfId="10458"/>
    <cellStyle name="Normal 4 4 4 2 4 6" xfId="5558"/>
    <cellStyle name="Normal 4 4 4 2 4 6 2" xfId="12906"/>
    <cellStyle name="Normal 4 4 4 2 4 7" xfId="8010"/>
    <cellStyle name="Normal 4 4 4 2 5" xfId="815"/>
    <cellStyle name="Normal 4 4 4 2 5 2" xfId="3263"/>
    <cellStyle name="Normal 4 4 4 2 5 2 2" xfId="10611"/>
    <cellStyle name="Normal 4 4 4 2 5 3" xfId="5711"/>
    <cellStyle name="Normal 4 4 4 2 5 3 2" xfId="13059"/>
    <cellStyle name="Normal 4 4 4 2 5 4" xfId="8163"/>
    <cellStyle name="Normal 4 4 4 2 6" xfId="1427"/>
    <cellStyle name="Normal 4 4 4 2 6 2" xfId="3875"/>
    <cellStyle name="Normal 4 4 4 2 6 2 2" xfId="11223"/>
    <cellStyle name="Normal 4 4 4 2 6 3" xfId="6323"/>
    <cellStyle name="Normal 4 4 4 2 6 3 2" xfId="13671"/>
    <cellStyle name="Normal 4 4 4 2 6 4" xfId="8775"/>
    <cellStyle name="Normal 4 4 4 2 7" xfId="2039"/>
    <cellStyle name="Normal 4 4 4 2 7 2" xfId="4487"/>
    <cellStyle name="Normal 4 4 4 2 7 2 2" xfId="11835"/>
    <cellStyle name="Normal 4 4 4 2 7 3" xfId="6935"/>
    <cellStyle name="Normal 4 4 4 2 7 3 2" xfId="14283"/>
    <cellStyle name="Normal 4 4 4 2 7 4" xfId="9387"/>
    <cellStyle name="Normal 4 4 4 2 8" xfId="2651"/>
    <cellStyle name="Normal 4 4 4 2 8 2" xfId="9999"/>
    <cellStyle name="Normal 4 4 4 2 9" xfId="5099"/>
    <cellStyle name="Normal 4 4 4 2 9 2" xfId="12447"/>
    <cellStyle name="Normal 4 4 4 3" xfId="254"/>
    <cellStyle name="Normal 4 4 4 3 10" xfId="7602"/>
    <cellStyle name="Normal 4 4 4 3 2" xfId="407"/>
    <cellStyle name="Normal 4 4 4 3 2 2" xfId="1019"/>
    <cellStyle name="Normal 4 4 4 3 2 2 2" xfId="3467"/>
    <cellStyle name="Normal 4 4 4 3 2 2 2 2" xfId="10815"/>
    <cellStyle name="Normal 4 4 4 3 2 2 3" xfId="5915"/>
    <cellStyle name="Normal 4 4 4 3 2 2 3 2" xfId="13263"/>
    <cellStyle name="Normal 4 4 4 3 2 2 4" xfId="8367"/>
    <cellStyle name="Normal 4 4 4 3 2 3" xfId="1631"/>
    <cellStyle name="Normal 4 4 4 3 2 3 2" xfId="4079"/>
    <cellStyle name="Normal 4 4 4 3 2 3 2 2" xfId="11427"/>
    <cellStyle name="Normal 4 4 4 3 2 3 3" xfId="6527"/>
    <cellStyle name="Normal 4 4 4 3 2 3 3 2" xfId="13875"/>
    <cellStyle name="Normal 4 4 4 3 2 3 4" xfId="8979"/>
    <cellStyle name="Normal 4 4 4 3 2 4" xfId="2243"/>
    <cellStyle name="Normal 4 4 4 3 2 4 2" xfId="4691"/>
    <cellStyle name="Normal 4 4 4 3 2 4 2 2" xfId="12039"/>
    <cellStyle name="Normal 4 4 4 3 2 4 3" xfId="7139"/>
    <cellStyle name="Normal 4 4 4 3 2 4 3 2" xfId="14487"/>
    <cellStyle name="Normal 4 4 4 3 2 4 4" xfId="9591"/>
    <cellStyle name="Normal 4 4 4 3 2 5" xfId="2855"/>
    <cellStyle name="Normal 4 4 4 3 2 5 2" xfId="10203"/>
    <cellStyle name="Normal 4 4 4 3 2 6" xfId="5303"/>
    <cellStyle name="Normal 4 4 4 3 2 6 2" xfId="12651"/>
    <cellStyle name="Normal 4 4 4 3 2 7" xfId="7755"/>
    <cellStyle name="Normal 4 4 4 3 3" xfId="560"/>
    <cellStyle name="Normal 4 4 4 3 3 2" xfId="1172"/>
    <cellStyle name="Normal 4 4 4 3 3 2 2" xfId="3620"/>
    <cellStyle name="Normal 4 4 4 3 3 2 2 2" xfId="10968"/>
    <cellStyle name="Normal 4 4 4 3 3 2 3" xfId="6068"/>
    <cellStyle name="Normal 4 4 4 3 3 2 3 2" xfId="13416"/>
    <cellStyle name="Normal 4 4 4 3 3 2 4" xfId="8520"/>
    <cellStyle name="Normal 4 4 4 3 3 3" xfId="1784"/>
    <cellStyle name="Normal 4 4 4 3 3 3 2" xfId="4232"/>
    <cellStyle name="Normal 4 4 4 3 3 3 2 2" xfId="11580"/>
    <cellStyle name="Normal 4 4 4 3 3 3 3" xfId="6680"/>
    <cellStyle name="Normal 4 4 4 3 3 3 3 2" xfId="14028"/>
    <cellStyle name="Normal 4 4 4 3 3 3 4" xfId="9132"/>
    <cellStyle name="Normal 4 4 4 3 3 4" xfId="2396"/>
    <cellStyle name="Normal 4 4 4 3 3 4 2" xfId="4844"/>
    <cellStyle name="Normal 4 4 4 3 3 4 2 2" xfId="12192"/>
    <cellStyle name="Normal 4 4 4 3 3 4 3" xfId="7292"/>
    <cellStyle name="Normal 4 4 4 3 3 4 3 2" xfId="14640"/>
    <cellStyle name="Normal 4 4 4 3 3 4 4" xfId="9744"/>
    <cellStyle name="Normal 4 4 4 3 3 5" xfId="3008"/>
    <cellStyle name="Normal 4 4 4 3 3 5 2" xfId="10356"/>
    <cellStyle name="Normal 4 4 4 3 3 6" xfId="5456"/>
    <cellStyle name="Normal 4 4 4 3 3 6 2" xfId="12804"/>
    <cellStyle name="Normal 4 4 4 3 3 7" xfId="7908"/>
    <cellStyle name="Normal 4 4 4 3 4" xfId="713"/>
    <cellStyle name="Normal 4 4 4 3 4 2" xfId="1325"/>
    <cellStyle name="Normal 4 4 4 3 4 2 2" xfId="3773"/>
    <cellStyle name="Normal 4 4 4 3 4 2 2 2" xfId="11121"/>
    <cellStyle name="Normal 4 4 4 3 4 2 3" xfId="6221"/>
    <cellStyle name="Normal 4 4 4 3 4 2 3 2" xfId="13569"/>
    <cellStyle name="Normal 4 4 4 3 4 2 4" xfId="8673"/>
    <cellStyle name="Normal 4 4 4 3 4 3" xfId="1937"/>
    <cellStyle name="Normal 4 4 4 3 4 3 2" xfId="4385"/>
    <cellStyle name="Normal 4 4 4 3 4 3 2 2" xfId="11733"/>
    <cellStyle name="Normal 4 4 4 3 4 3 3" xfId="6833"/>
    <cellStyle name="Normal 4 4 4 3 4 3 3 2" xfId="14181"/>
    <cellStyle name="Normal 4 4 4 3 4 3 4" xfId="9285"/>
    <cellStyle name="Normal 4 4 4 3 4 4" xfId="2549"/>
    <cellStyle name="Normal 4 4 4 3 4 4 2" xfId="4997"/>
    <cellStyle name="Normal 4 4 4 3 4 4 2 2" xfId="12345"/>
    <cellStyle name="Normal 4 4 4 3 4 4 3" xfId="7445"/>
    <cellStyle name="Normal 4 4 4 3 4 4 3 2" xfId="14793"/>
    <cellStyle name="Normal 4 4 4 3 4 4 4" xfId="9897"/>
    <cellStyle name="Normal 4 4 4 3 4 5" xfId="3161"/>
    <cellStyle name="Normal 4 4 4 3 4 5 2" xfId="10509"/>
    <cellStyle name="Normal 4 4 4 3 4 6" xfId="5609"/>
    <cellStyle name="Normal 4 4 4 3 4 6 2" xfId="12957"/>
    <cellStyle name="Normal 4 4 4 3 4 7" xfId="8061"/>
    <cellStyle name="Normal 4 4 4 3 5" xfId="866"/>
    <cellStyle name="Normal 4 4 4 3 5 2" xfId="3314"/>
    <cellStyle name="Normal 4 4 4 3 5 2 2" xfId="10662"/>
    <cellStyle name="Normal 4 4 4 3 5 3" xfId="5762"/>
    <cellStyle name="Normal 4 4 4 3 5 3 2" xfId="13110"/>
    <cellStyle name="Normal 4 4 4 3 5 4" xfId="8214"/>
    <cellStyle name="Normal 4 4 4 3 6" xfId="1478"/>
    <cellStyle name="Normal 4 4 4 3 6 2" xfId="3926"/>
    <cellStyle name="Normal 4 4 4 3 6 2 2" xfId="11274"/>
    <cellStyle name="Normal 4 4 4 3 6 3" xfId="6374"/>
    <cellStyle name="Normal 4 4 4 3 6 3 2" xfId="13722"/>
    <cellStyle name="Normal 4 4 4 3 6 4" xfId="8826"/>
    <cellStyle name="Normal 4 4 4 3 7" xfId="2090"/>
    <cellStyle name="Normal 4 4 4 3 7 2" xfId="4538"/>
    <cellStyle name="Normal 4 4 4 3 7 2 2" xfId="11886"/>
    <cellStyle name="Normal 4 4 4 3 7 3" xfId="6986"/>
    <cellStyle name="Normal 4 4 4 3 7 3 2" xfId="14334"/>
    <cellStyle name="Normal 4 4 4 3 7 4" xfId="9438"/>
    <cellStyle name="Normal 4 4 4 3 8" xfId="2702"/>
    <cellStyle name="Normal 4 4 4 3 8 2" xfId="10050"/>
    <cellStyle name="Normal 4 4 4 3 9" xfId="5150"/>
    <cellStyle name="Normal 4 4 4 3 9 2" xfId="12498"/>
    <cellStyle name="Normal 4 4 4 4" xfId="305"/>
    <cellStyle name="Normal 4 4 4 4 2" xfId="917"/>
    <cellStyle name="Normal 4 4 4 4 2 2" xfId="3365"/>
    <cellStyle name="Normal 4 4 4 4 2 2 2" xfId="10713"/>
    <cellStyle name="Normal 4 4 4 4 2 3" xfId="5813"/>
    <cellStyle name="Normal 4 4 4 4 2 3 2" xfId="13161"/>
    <cellStyle name="Normal 4 4 4 4 2 4" xfId="8265"/>
    <cellStyle name="Normal 4 4 4 4 3" xfId="1529"/>
    <cellStyle name="Normal 4 4 4 4 3 2" xfId="3977"/>
    <cellStyle name="Normal 4 4 4 4 3 2 2" xfId="11325"/>
    <cellStyle name="Normal 4 4 4 4 3 3" xfId="6425"/>
    <cellStyle name="Normal 4 4 4 4 3 3 2" xfId="13773"/>
    <cellStyle name="Normal 4 4 4 4 3 4" xfId="8877"/>
    <cellStyle name="Normal 4 4 4 4 4" xfId="2141"/>
    <cellStyle name="Normal 4 4 4 4 4 2" xfId="4589"/>
    <cellStyle name="Normal 4 4 4 4 4 2 2" xfId="11937"/>
    <cellStyle name="Normal 4 4 4 4 4 3" xfId="7037"/>
    <cellStyle name="Normal 4 4 4 4 4 3 2" xfId="14385"/>
    <cellStyle name="Normal 4 4 4 4 4 4" xfId="9489"/>
    <cellStyle name="Normal 4 4 4 4 5" xfId="2753"/>
    <cellStyle name="Normal 4 4 4 4 5 2" xfId="10101"/>
    <cellStyle name="Normal 4 4 4 4 6" xfId="5201"/>
    <cellStyle name="Normal 4 4 4 4 6 2" xfId="12549"/>
    <cellStyle name="Normal 4 4 4 4 7" xfId="7653"/>
    <cellStyle name="Normal 4 4 4 5" xfId="458"/>
    <cellStyle name="Normal 4 4 4 5 2" xfId="1070"/>
    <cellStyle name="Normal 4 4 4 5 2 2" xfId="3518"/>
    <cellStyle name="Normal 4 4 4 5 2 2 2" xfId="10866"/>
    <cellStyle name="Normal 4 4 4 5 2 3" xfId="5966"/>
    <cellStyle name="Normal 4 4 4 5 2 3 2" xfId="13314"/>
    <cellStyle name="Normal 4 4 4 5 2 4" xfId="8418"/>
    <cellStyle name="Normal 4 4 4 5 3" xfId="1682"/>
    <cellStyle name="Normal 4 4 4 5 3 2" xfId="4130"/>
    <cellStyle name="Normal 4 4 4 5 3 2 2" xfId="11478"/>
    <cellStyle name="Normal 4 4 4 5 3 3" xfId="6578"/>
    <cellStyle name="Normal 4 4 4 5 3 3 2" xfId="13926"/>
    <cellStyle name="Normal 4 4 4 5 3 4" xfId="9030"/>
    <cellStyle name="Normal 4 4 4 5 4" xfId="2294"/>
    <cellStyle name="Normal 4 4 4 5 4 2" xfId="4742"/>
    <cellStyle name="Normal 4 4 4 5 4 2 2" xfId="12090"/>
    <cellStyle name="Normal 4 4 4 5 4 3" xfId="7190"/>
    <cellStyle name="Normal 4 4 4 5 4 3 2" xfId="14538"/>
    <cellStyle name="Normal 4 4 4 5 4 4" xfId="9642"/>
    <cellStyle name="Normal 4 4 4 5 5" xfId="2906"/>
    <cellStyle name="Normal 4 4 4 5 5 2" xfId="10254"/>
    <cellStyle name="Normal 4 4 4 5 6" xfId="5354"/>
    <cellStyle name="Normal 4 4 4 5 6 2" xfId="12702"/>
    <cellStyle name="Normal 4 4 4 5 7" xfId="7806"/>
    <cellStyle name="Normal 4 4 4 6" xfId="611"/>
    <cellStyle name="Normal 4 4 4 6 2" xfId="1223"/>
    <cellStyle name="Normal 4 4 4 6 2 2" xfId="3671"/>
    <cellStyle name="Normal 4 4 4 6 2 2 2" xfId="11019"/>
    <cellStyle name="Normal 4 4 4 6 2 3" xfId="6119"/>
    <cellStyle name="Normal 4 4 4 6 2 3 2" xfId="13467"/>
    <cellStyle name="Normal 4 4 4 6 2 4" xfId="8571"/>
    <cellStyle name="Normal 4 4 4 6 3" xfId="1835"/>
    <cellStyle name="Normal 4 4 4 6 3 2" xfId="4283"/>
    <cellStyle name="Normal 4 4 4 6 3 2 2" xfId="11631"/>
    <cellStyle name="Normal 4 4 4 6 3 3" xfId="6731"/>
    <cellStyle name="Normal 4 4 4 6 3 3 2" xfId="14079"/>
    <cellStyle name="Normal 4 4 4 6 3 4" xfId="9183"/>
    <cellStyle name="Normal 4 4 4 6 4" xfId="2447"/>
    <cellStyle name="Normal 4 4 4 6 4 2" xfId="4895"/>
    <cellStyle name="Normal 4 4 4 6 4 2 2" xfId="12243"/>
    <cellStyle name="Normal 4 4 4 6 4 3" xfId="7343"/>
    <cellStyle name="Normal 4 4 4 6 4 3 2" xfId="14691"/>
    <cellStyle name="Normal 4 4 4 6 4 4" xfId="9795"/>
    <cellStyle name="Normal 4 4 4 6 5" xfId="3059"/>
    <cellStyle name="Normal 4 4 4 6 5 2" xfId="10407"/>
    <cellStyle name="Normal 4 4 4 6 6" xfId="5507"/>
    <cellStyle name="Normal 4 4 4 6 6 2" xfId="12855"/>
    <cellStyle name="Normal 4 4 4 6 7" xfId="7959"/>
    <cellStyle name="Normal 4 4 4 7" xfId="764"/>
    <cellStyle name="Normal 4 4 4 7 2" xfId="3212"/>
    <cellStyle name="Normal 4 4 4 7 2 2" xfId="10560"/>
    <cellStyle name="Normal 4 4 4 7 3" xfId="5660"/>
    <cellStyle name="Normal 4 4 4 7 3 2" xfId="13008"/>
    <cellStyle name="Normal 4 4 4 7 4" xfId="8112"/>
    <cellStyle name="Normal 4 4 4 8" xfId="1376"/>
    <cellStyle name="Normal 4 4 4 8 2" xfId="3824"/>
    <cellStyle name="Normal 4 4 4 8 2 2" xfId="11172"/>
    <cellStyle name="Normal 4 4 4 8 3" xfId="6272"/>
    <cellStyle name="Normal 4 4 4 8 3 2" xfId="13620"/>
    <cellStyle name="Normal 4 4 4 8 4" xfId="8724"/>
    <cellStyle name="Normal 4 4 4 9" xfId="1988"/>
    <cellStyle name="Normal 4 4 4 9 2" xfId="4436"/>
    <cellStyle name="Normal 4 4 4 9 2 2" xfId="11784"/>
    <cellStyle name="Normal 4 4 4 9 3" xfId="6884"/>
    <cellStyle name="Normal 4 4 4 9 3 2" xfId="14232"/>
    <cellStyle name="Normal 4 4 4 9 4" xfId="9336"/>
    <cellStyle name="Normal 4 4 5" xfId="164"/>
    <cellStyle name="Normal 4 4 5 10" xfId="2612"/>
    <cellStyle name="Normal 4 4 5 10 2" xfId="9960"/>
    <cellStyle name="Normal 4 4 5 11" xfId="5060"/>
    <cellStyle name="Normal 4 4 5 11 2" xfId="12408"/>
    <cellStyle name="Normal 4 4 5 12" xfId="7512"/>
    <cellStyle name="Normal 4 4 5 2" xfId="215"/>
    <cellStyle name="Normal 4 4 5 2 10" xfId="7563"/>
    <cellStyle name="Normal 4 4 5 2 2" xfId="368"/>
    <cellStyle name="Normal 4 4 5 2 2 2" xfId="980"/>
    <cellStyle name="Normal 4 4 5 2 2 2 2" xfId="3428"/>
    <cellStyle name="Normal 4 4 5 2 2 2 2 2" xfId="10776"/>
    <cellStyle name="Normal 4 4 5 2 2 2 3" xfId="5876"/>
    <cellStyle name="Normal 4 4 5 2 2 2 3 2" xfId="13224"/>
    <cellStyle name="Normal 4 4 5 2 2 2 4" xfId="8328"/>
    <cellStyle name="Normal 4 4 5 2 2 3" xfId="1592"/>
    <cellStyle name="Normal 4 4 5 2 2 3 2" xfId="4040"/>
    <cellStyle name="Normal 4 4 5 2 2 3 2 2" xfId="11388"/>
    <cellStyle name="Normal 4 4 5 2 2 3 3" xfId="6488"/>
    <cellStyle name="Normal 4 4 5 2 2 3 3 2" xfId="13836"/>
    <cellStyle name="Normal 4 4 5 2 2 3 4" xfId="8940"/>
    <cellStyle name="Normal 4 4 5 2 2 4" xfId="2204"/>
    <cellStyle name="Normal 4 4 5 2 2 4 2" xfId="4652"/>
    <cellStyle name="Normal 4 4 5 2 2 4 2 2" xfId="12000"/>
    <cellStyle name="Normal 4 4 5 2 2 4 3" xfId="7100"/>
    <cellStyle name="Normal 4 4 5 2 2 4 3 2" xfId="14448"/>
    <cellStyle name="Normal 4 4 5 2 2 4 4" xfId="9552"/>
    <cellStyle name="Normal 4 4 5 2 2 5" xfId="2816"/>
    <cellStyle name="Normal 4 4 5 2 2 5 2" xfId="10164"/>
    <cellStyle name="Normal 4 4 5 2 2 6" xfId="5264"/>
    <cellStyle name="Normal 4 4 5 2 2 6 2" xfId="12612"/>
    <cellStyle name="Normal 4 4 5 2 2 7" xfId="7716"/>
    <cellStyle name="Normal 4 4 5 2 3" xfId="521"/>
    <cellStyle name="Normal 4 4 5 2 3 2" xfId="1133"/>
    <cellStyle name="Normal 4 4 5 2 3 2 2" xfId="3581"/>
    <cellStyle name="Normal 4 4 5 2 3 2 2 2" xfId="10929"/>
    <cellStyle name="Normal 4 4 5 2 3 2 3" xfId="6029"/>
    <cellStyle name="Normal 4 4 5 2 3 2 3 2" xfId="13377"/>
    <cellStyle name="Normal 4 4 5 2 3 2 4" xfId="8481"/>
    <cellStyle name="Normal 4 4 5 2 3 3" xfId="1745"/>
    <cellStyle name="Normal 4 4 5 2 3 3 2" xfId="4193"/>
    <cellStyle name="Normal 4 4 5 2 3 3 2 2" xfId="11541"/>
    <cellStyle name="Normal 4 4 5 2 3 3 3" xfId="6641"/>
    <cellStyle name="Normal 4 4 5 2 3 3 3 2" xfId="13989"/>
    <cellStyle name="Normal 4 4 5 2 3 3 4" xfId="9093"/>
    <cellStyle name="Normal 4 4 5 2 3 4" xfId="2357"/>
    <cellStyle name="Normal 4 4 5 2 3 4 2" xfId="4805"/>
    <cellStyle name="Normal 4 4 5 2 3 4 2 2" xfId="12153"/>
    <cellStyle name="Normal 4 4 5 2 3 4 3" xfId="7253"/>
    <cellStyle name="Normal 4 4 5 2 3 4 3 2" xfId="14601"/>
    <cellStyle name="Normal 4 4 5 2 3 4 4" xfId="9705"/>
    <cellStyle name="Normal 4 4 5 2 3 5" xfId="2969"/>
    <cellStyle name="Normal 4 4 5 2 3 5 2" xfId="10317"/>
    <cellStyle name="Normal 4 4 5 2 3 6" xfId="5417"/>
    <cellStyle name="Normal 4 4 5 2 3 6 2" xfId="12765"/>
    <cellStyle name="Normal 4 4 5 2 3 7" xfId="7869"/>
    <cellStyle name="Normal 4 4 5 2 4" xfId="674"/>
    <cellStyle name="Normal 4 4 5 2 4 2" xfId="1286"/>
    <cellStyle name="Normal 4 4 5 2 4 2 2" xfId="3734"/>
    <cellStyle name="Normal 4 4 5 2 4 2 2 2" xfId="11082"/>
    <cellStyle name="Normal 4 4 5 2 4 2 3" xfId="6182"/>
    <cellStyle name="Normal 4 4 5 2 4 2 3 2" xfId="13530"/>
    <cellStyle name="Normal 4 4 5 2 4 2 4" xfId="8634"/>
    <cellStyle name="Normal 4 4 5 2 4 3" xfId="1898"/>
    <cellStyle name="Normal 4 4 5 2 4 3 2" xfId="4346"/>
    <cellStyle name="Normal 4 4 5 2 4 3 2 2" xfId="11694"/>
    <cellStyle name="Normal 4 4 5 2 4 3 3" xfId="6794"/>
    <cellStyle name="Normal 4 4 5 2 4 3 3 2" xfId="14142"/>
    <cellStyle name="Normal 4 4 5 2 4 3 4" xfId="9246"/>
    <cellStyle name="Normal 4 4 5 2 4 4" xfId="2510"/>
    <cellStyle name="Normal 4 4 5 2 4 4 2" xfId="4958"/>
    <cellStyle name="Normal 4 4 5 2 4 4 2 2" xfId="12306"/>
    <cellStyle name="Normal 4 4 5 2 4 4 3" xfId="7406"/>
    <cellStyle name="Normal 4 4 5 2 4 4 3 2" xfId="14754"/>
    <cellStyle name="Normal 4 4 5 2 4 4 4" xfId="9858"/>
    <cellStyle name="Normal 4 4 5 2 4 5" xfId="3122"/>
    <cellStyle name="Normal 4 4 5 2 4 5 2" xfId="10470"/>
    <cellStyle name="Normal 4 4 5 2 4 6" xfId="5570"/>
    <cellStyle name="Normal 4 4 5 2 4 6 2" xfId="12918"/>
    <cellStyle name="Normal 4 4 5 2 4 7" xfId="8022"/>
    <cellStyle name="Normal 4 4 5 2 5" xfId="827"/>
    <cellStyle name="Normal 4 4 5 2 5 2" xfId="3275"/>
    <cellStyle name="Normal 4 4 5 2 5 2 2" xfId="10623"/>
    <cellStyle name="Normal 4 4 5 2 5 3" xfId="5723"/>
    <cellStyle name="Normal 4 4 5 2 5 3 2" xfId="13071"/>
    <cellStyle name="Normal 4 4 5 2 5 4" xfId="8175"/>
    <cellStyle name="Normal 4 4 5 2 6" xfId="1439"/>
    <cellStyle name="Normal 4 4 5 2 6 2" xfId="3887"/>
    <cellStyle name="Normal 4 4 5 2 6 2 2" xfId="11235"/>
    <cellStyle name="Normal 4 4 5 2 6 3" xfId="6335"/>
    <cellStyle name="Normal 4 4 5 2 6 3 2" xfId="13683"/>
    <cellStyle name="Normal 4 4 5 2 6 4" xfId="8787"/>
    <cellStyle name="Normal 4 4 5 2 7" xfId="2051"/>
    <cellStyle name="Normal 4 4 5 2 7 2" xfId="4499"/>
    <cellStyle name="Normal 4 4 5 2 7 2 2" xfId="11847"/>
    <cellStyle name="Normal 4 4 5 2 7 3" xfId="6947"/>
    <cellStyle name="Normal 4 4 5 2 7 3 2" xfId="14295"/>
    <cellStyle name="Normal 4 4 5 2 7 4" xfId="9399"/>
    <cellStyle name="Normal 4 4 5 2 8" xfId="2663"/>
    <cellStyle name="Normal 4 4 5 2 8 2" xfId="10011"/>
    <cellStyle name="Normal 4 4 5 2 9" xfId="5111"/>
    <cellStyle name="Normal 4 4 5 2 9 2" xfId="12459"/>
    <cellStyle name="Normal 4 4 5 3" xfId="266"/>
    <cellStyle name="Normal 4 4 5 3 10" xfId="7614"/>
    <cellStyle name="Normal 4 4 5 3 2" xfId="419"/>
    <cellStyle name="Normal 4 4 5 3 2 2" xfId="1031"/>
    <cellStyle name="Normal 4 4 5 3 2 2 2" xfId="3479"/>
    <cellStyle name="Normal 4 4 5 3 2 2 2 2" xfId="10827"/>
    <cellStyle name="Normal 4 4 5 3 2 2 3" xfId="5927"/>
    <cellStyle name="Normal 4 4 5 3 2 2 3 2" xfId="13275"/>
    <cellStyle name="Normal 4 4 5 3 2 2 4" xfId="8379"/>
    <cellStyle name="Normal 4 4 5 3 2 3" xfId="1643"/>
    <cellStyle name="Normal 4 4 5 3 2 3 2" xfId="4091"/>
    <cellStyle name="Normal 4 4 5 3 2 3 2 2" xfId="11439"/>
    <cellStyle name="Normal 4 4 5 3 2 3 3" xfId="6539"/>
    <cellStyle name="Normal 4 4 5 3 2 3 3 2" xfId="13887"/>
    <cellStyle name="Normal 4 4 5 3 2 3 4" xfId="8991"/>
    <cellStyle name="Normal 4 4 5 3 2 4" xfId="2255"/>
    <cellStyle name="Normal 4 4 5 3 2 4 2" xfId="4703"/>
    <cellStyle name="Normal 4 4 5 3 2 4 2 2" xfId="12051"/>
    <cellStyle name="Normal 4 4 5 3 2 4 3" xfId="7151"/>
    <cellStyle name="Normal 4 4 5 3 2 4 3 2" xfId="14499"/>
    <cellStyle name="Normal 4 4 5 3 2 4 4" xfId="9603"/>
    <cellStyle name="Normal 4 4 5 3 2 5" xfId="2867"/>
    <cellStyle name="Normal 4 4 5 3 2 5 2" xfId="10215"/>
    <cellStyle name="Normal 4 4 5 3 2 6" xfId="5315"/>
    <cellStyle name="Normal 4 4 5 3 2 6 2" xfId="12663"/>
    <cellStyle name="Normal 4 4 5 3 2 7" xfId="7767"/>
    <cellStyle name="Normal 4 4 5 3 3" xfId="572"/>
    <cellStyle name="Normal 4 4 5 3 3 2" xfId="1184"/>
    <cellStyle name="Normal 4 4 5 3 3 2 2" xfId="3632"/>
    <cellStyle name="Normal 4 4 5 3 3 2 2 2" xfId="10980"/>
    <cellStyle name="Normal 4 4 5 3 3 2 3" xfId="6080"/>
    <cellStyle name="Normal 4 4 5 3 3 2 3 2" xfId="13428"/>
    <cellStyle name="Normal 4 4 5 3 3 2 4" xfId="8532"/>
    <cellStyle name="Normal 4 4 5 3 3 3" xfId="1796"/>
    <cellStyle name="Normal 4 4 5 3 3 3 2" xfId="4244"/>
    <cellStyle name="Normal 4 4 5 3 3 3 2 2" xfId="11592"/>
    <cellStyle name="Normal 4 4 5 3 3 3 3" xfId="6692"/>
    <cellStyle name="Normal 4 4 5 3 3 3 3 2" xfId="14040"/>
    <cellStyle name="Normal 4 4 5 3 3 3 4" xfId="9144"/>
    <cellStyle name="Normal 4 4 5 3 3 4" xfId="2408"/>
    <cellStyle name="Normal 4 4 5 3 3 4 2" xfId="4856"/>
    <cellStyle name="Normal 4 4 5 3 3 4 2 2" xfId="12204"/>
    <cellStyle name="Normal 4 4 5 3 3 4 3" xfId="7304"/>
    <cellStyle name="Normal 4 4 5 3 3 4 3 2" xfId="14652"/>
    <cellStyle name="Normal 4 4 5 3 3 4 4" xfId="9756"/>
    <cellStyle name="Normal 4 4 5 3 3 5" xfId="3020"/>
    <cellStyle name="Normal 4 4 5 3 3 5 2" xfId="10368"/>
    <cellStyle name="Normal 4 4 5 3 3 6" xfId="5468"/>
    <cellStyle name="Normal 4 4 5 3 3 6 2" xfId="12816"/>
    <cellStyle name="Normal 4 4 5 3 3 7" xfId="7920"/>
    <cellStyle name="Normal 4 4 5 3 4" xfId="725"/>
    <cellStyle name="Normal 4 4 5 3 4 2" xfId="1337"/>
    <cellStyle name="Normal 4 4 5 3 4 2 2" xfId="3785"/>
    <cellStyle name="Normal 4 4 5 3 4 2 2 2" xfId="11133"/>
    <cellStyle name="Normal 4 4 5 3 4 2 3" xfId="6233"/>
    <cellStyle name="Normal 4 4 5 3 4 2 3 2" xfId="13581"/>
    <cellStyle name="Normal 4 4 5 3 4 2 4" xfId="8685"/>
    <cellStyle name="Normal 4 4 5 3 4 3" xfId="1949"/>
    <cellStyle name="Normal 4 4 5 3 4 3 2" xfId="4397"/>
    <cellStyle name="Normal 4 4 5 3 4 3 2 2" xfId="11745"/>
    <cellStyle name="Normal 4 4 5 3 4 3 3" xfId="6845"/>
    <cellStyle name="Normal 4 4 5 3 4 3 3 2" xfId="14193"/>
    <cellStyle name="Normal 4 4 5 3 4 3 4" xfId="9297"/>
    <cellStyle name="Normal 4 4 5 3 4 4" xfId="2561"/>
    <cellStyle name="Normal 4 4 5 3 4 4 2" xfId="5009"/>
    <cellStyle name="Normal 4 4 5 3 4 4 2 2" xfId="12357"/>
    <cellStyle name="Normal 4 4 5 3 4 4 3" xfId="7457"/>
    <cellStyle name="Normal 4 4 5 3 4 4 3 2" xfId="14805"/>
    <cellStyle name="Normal 4 4 5 3 4 4 4" xfId="9909"/>
    <cellStyle name="Normal 4 4 5 3 4 5" xfId="3173"/>
    <cellStyle name="Normal 4 4 5 3 4 5 2" xfId="10521"/>
    <cellStyle name="Normal 4 4 5 3 4 6" xfId="5621"/>
    <cellStyle name="Normal 4 4 5 3 4 6 2" xfId="12969"/>
    <cellStyle name="Normal 4 4 5 3 4 7" xfId="8073"/>
    <cellStyle name="Normal 4 4 5 3 5" xfId="878"/>
    <cellStyle name="Normal 4 4 5 3 5 2" xfId="3326"/>
    <cellStyle name="Normal 4 4 5 3 5 2 2" xfId="10674"/>
    <cellStyle name="Normal 4 4 5 3 5 3" xfId="5774"/>
    <cellStyle name="Normal 4 4 5 3 5 3 2" xfId="13122"/>
    <cellStyle name="Normal 4 4 5 3 5 4" xfId="8226"/>
    <cellStyle name="Normal 4 4 5 3 6" xfId="1490"/>
    <cellStyle name="Normal 4 4 5 3 6 2" xfId="3938"/>
    <cellStyle name="Normal 4 4 5 3 6 2 2" xfId="11286"/>
    <cellStyle name="Normal 4 4 5 3 6 3" xfId="6386"/>
    <cellStyle name="Normal 4 4 5 3 6 3 2" xfId="13734"/>
    <cellStyle name="Normal 4 4 5 3 6 4" xfId="8838"/>
    <cellStyle name="Normal 4 4 5 3 7" xfId="2102"/>
    <cellStyle name="Normal 4 4 5 3 7 2" xfId="4550"/>
    <cellStyle name="Normal 4 4 5 3 7 2 2" xfId="11898"/>
    <cellStyle name="Normal 4 4 5 3 7 3" xfId="6998"/>
    <cellStyle name="Normal 4 4 5 3 7 3 2" xfId="14346"/>
    <cellStyle name="Normal 4 4 5 3 7 4" xfId="9450"/>
    <cellStyle name="Normal 4 4 5 3 8" xfId="2714"/>
    <cellStyle name="Normal 4 4 5 3 8 2" xfId="10062"/>
    <cellStyle name="Normal 4 4 5 3 9" xfId="5162"/>
    <cellStyle name="Normal 4 4 5 3 9 2" xfId="12510"/>
    <cellStyle name="Normal 4 4 5 4" xfId="317"/>
    <cellStyle name="Normal 4 4 5 4 2" xfId="929"/>
    <cellStyle name="Normal 4 4 5 4 2 2" xfId="3377"/>
    <cellStyle name="Normal 4 4 5 4 2 2 2" xfId="10725"/>
    <cellStyle name="Normal 4 4 5 4 2 3" xfId="5825"/>
    <cellStyle name="Normal 4 4 5 4 2 3 2" xfId="13173"/>
    <cellStyle name="Normal 4 4 5 4 2 4" xfId="8277"/>
    <cellStyle name="Normal 4 4 5 4 3" xfId="1541"/>
    <cellStyle name="Normal 4 4 5 4 3 2" xfId="3989"/>
    <cellStyle name="Normal 4 4 5 4 3 2 2" xfId="11337"/>
    <cellStyle name="Normal 4 4 5 4 3 3" xfId="6437"/>
    <cellStyle name="Normal 4 4 5 4 3 3 2" xfId="13785"/>
    <cellStyle name="Normal 4 4 5 4 3 4" xfId="8889"/>
    <cellStyle name="Normal 4 4 5 4 4" xfId="2153"/>
    <cellStyle name="Normal 4 4 5 4 4 2" xfId="4601"/>
    <cellStyle name="Normal 4 4 5 4 4 2 2" xfId="11949"/>
    <cellStyle name="Normal 4 4 5 4 4 3" xfId="7049"/>
    <cellStyle name="Normal 4 4 5 4 4 3 2" xfId="14397"/>
    <cellStyle name="Normal 4 4 5 4 4 4" xfId="9501"/>
    <cellStyle name="Normal 4 4 5 4 5" xfId="2765"/>
    <cellStyle name="Normal 4 4 5 4 5 2" xfId="10113"/>
    <cellStyle name="Normal 4 4 5 4 6" xfId="5213"/>
    <cellStyle name="Normal 4 4 5 4 6 2" xfId="12561"/>
    <cellStyle name="Normal 4 4 5 4 7" xfId="7665"/>
    <cellStyle name="Normal 4 4 5 5" xfId="470"/>
    <cellStyle name="Normal 4 4 5 5 2" xfId="1082"/>
    <cellStyle name="Normal 4 4 5 5 2 2" xfId="3530"/>
    <cellStyle name="Normal 4 4 5 5 2 2 2" xfId="10878"/>
    <cellStyle name="Normal 4 4 5 5 2 3" xfId="5978"/>
    <cellStyle name="Normal 4 4 5 5 2 3 2" xfId="13326"/>
    <cellStyle name="Normal 4 4 5 5 2 4" xfId="8430"/>
    <cellStyle name="Normal 4 4 5 5 3" xfId="1694"/>
    <cellStyle name="Normal 4 4 5 5 3 2" xfId="4142"/>
    <cellStyle name="Normal 4 4 5 5 3 2 2" xfId="11490"/>
    <cellStyle name="Normal 4 4 5 5 3 3" xfId="6590"/>
    <cellStyle name="Normal 4 4 5 5 3 3 2" xfId="13938"/>
    <cellStyle name="Normal 4 4 5 5 3 4" xfId="9042"/>
    <cellStyle name="Normal 4 4 5 5 4" xfId="2306"/>
    <cellStyle name="Normal 4 4 5 5 4 2" xfId="4754"/>
    <cellStyle name="Normal 4 4 5 5 4 2 2" xfId="12102"/>
    <cellStyle name="Normal 4 4 5 5 4 3" xfId="7202"/>
    <cellStyle name="Normal 4 4 5 5 4 3 2" xfId="14550"/>
    <cellStyle name="Normal 4 4 5 5 4 4" xfId="9654"/>
    <cellStyle name="Normal 4 4 5 5 5" xfId="2918"/>
    <cellStyle name="Normal 4 4 5 5 5 2" xfId="10266"/>
    <cellStyle name="Normal 4 4 5 5 6" xfId="5366"/>
    <cellStyle name="Normal 4 4 5 5 6 2" xfId="12714"/>
    <cellStyle name="Normal 4 4 5 5 7" xfId="7818"/>
    <cellStyle name="Normal 4 4 5 6" xfId="623"/>
    <cellStyle name="Normal 4 4 5 6 2" xfId="1235"/>
    <cellStyle name="Normal 4 4 5 6 2 2" xfId="3683"/>
    <cellStyle name="Normal 4 4 5 6 2 2 2" xfId="11031"/>
    <cellStyle name="Normal 4 4 5 6 2 3" xfId="6131"/>
    <cellStyle name="Normal 4 4 5 6 2 3 2" xfId="13479"/>
    <cellStyle name="Normal 4 4 5 6 2 4" xfId="8583"/>
    <cellStyle name="Normal 4 4 5 6 3" xfId="1847"/>
    <cellStyle name="Normal 4 4 5 6 3 2" xfId="4295"/>
    <cellStyle name="Normal 4 4 5 6 3 2 2" xfId="11643"/>
    <cellStyle name="Normal 4 4 5 6 3 3" xfId="6743"/>
    <cellStyle name="Normal 4 4 5 6 3 3 2" xfId="14091"/>
    <cellStyle name="Normal 4 4 5 6 3 4" xfId="9195"/>
    <cellStyle name="Normal 4 4 5 6 4" xfId="2459"/>
    <cellStyle name="Normal 4 4 5 6 4 2" xfId="4907"/>
    <cellStyle name="Normal 4 4 5 6 4 2 2" xfId="12255"/>
    <cellStyle name="Normal 4 4 5 6 4 3" xfId="7355"/>
    <cellStyle name="Normal 4 4 5 6 4 3 2" xfId="14703"/>
    <cellStyle name="Normal 4 4 5 6 4 4" xfId="9807"/>
    <cellStyle name="Normal 4 4 5 6 5" xfId="3071"/>
    <cellStyle name="Normal 4 4 5 6 5 2" xfId="10419"/>
    <cellStyle name="Normal 4 4 5 6 6" xfId="5519"/>
    <cellStyle name="Normal 4 4 5 6 6 2" xfId="12867"/>
    <cellStyle name="Normal 4 4 5 6 7" xfId="7971"/>
    <cellStyle name="Normal 4 4 5 7" xfId="776"/>
    <cellStyle name="Normal 4 4 5 7 2" xfId="3224"/>
    <cellStyle name="Normal 4 4 5 7 2 2" xfId="10572"/>
    <cellStyle name="Normal 4 4 5 7 3" xfId="5672"/>
    <cellStyle name="Normal 4 4 5 7 3 2" xfId="13020"/>
    <cellStyle name="Normal 4 4 5 7 4" xfId="8124"/>
    <cellStyle name="Normal 4 4 5 8" xfId="1388"/>
    <cellStyle name="Normal 4 4 5 8 2" xfId="3836"/>
    <cellStyle name="Normal 4 4 5 8 2 2" xfId="11184"/>
    <cellStyle name="Normal 4 4 5 8 3" xfId="6284"/>
    <cellStyle name="Normal 4 4 5 8 3 2" xfId="13632"/>
    <cellStyle name="Normal 4 4 5 8 4" xfId="8736"/>
    <cellStyle name="Normal 4 4 5 9" xfId="2000"/>
    <cellStyle name="Normal 4 4 5 9 2" xfId="4448"/>
    <cellStyle name="Normal 4 4 5 9 2 2" xfId="11796"/>
    <cellStyle name="Normal 4 4 5 9 3" xfId="6896"/>
    <cellStyle name="Normal 4 4 5 9 3 2" xfId="14244"/>
    <cellStyle name="Normal 4 4 5 9 4" xfId="9348"/>
    <cellStyle name="Normal 4 4 6" xfId="179"/>
    <cellStyle name="Normal 4 4 6 10" xfId="2627"/>
    <cellStyle name="Normal 4 4 6 10 2" xfId="9975"/>
    <cellStyle name="Normal 4 4 6 11" xfId="5075"/>
    <cellStyle name="Normal 4 4 6 11 2" xfId="12423"/>
    <cellStyle name="Normal 4 4 6 12" xfId="7527"/>
    <cellStyle name="Normal 4 4 6 2" xfId="230"/>
    <cellStyle name="Normal 4 4 6 2 10" xfId="7578"/>
    <cellStyle name="Normal 4 4 6 2 2" xfId="383"/>
    <cellStyle name="Normal 4 4 6 2 2 2" xfId="995"/>
    <cellStyle name="Normal 4 4 6 2 2 2 2" xfId="3443"/>
    <cellStyle name="Normal 4 4 6 2 2 2 2 2" xfId="10791"/>
    <cellStyle name="Normal 4 4 6 2 2 2 3" xfId="5891"/>
    <cellStyle name="Normal 4 4 6 2 2 2 3 2" xfId="13239"/>
    <cellStyle name="Normal 4 4 6 2 2 2 4" xfId="8343"/>
    <cellStyle name="Normal 4 4 6 2 2 3" xfId="1607"/>
    <cellStyle name="Normal 4 4 6 2 2 3 2" xfId="4055"/>
    <cellStyle name="Normal 4 4 6 2 2 3 2 2" xfId="11403"/>
    <cellStyle name="Normal 4 4 6 2 2 3 3" xfId="6503"/>
    <cellStyle name="Normal 4 4 6 2 2 3 3 2" xfId="13851"/>
    <cellStyle name="Normal 4 4 6 2 2 3 4" xfId="8955"/>
    <cellStyle name="Normal 4 4 6 2 2 4" xfId="2219"/>
    <cellStyle name="Normal 4 4 6 2 2 4 2" xfId="4667"/>
    <cellStyle name="Normal 4 4 6 2 2 4 2 2" xfId="12015"/>
    <cellStyle name="Normal 4 4 6 2 2 4 3" xfId="7115"/>
    <cellStyle name="Normal 4 4 6 2 2 4 3 2" xfId="14463"/>
    <cellStyle name="Normal 4 4 6 2 2 4 4" xfId="9567"/>
    <cellStyle name="Normal 4 4 6 2 2 5" xfId="2831"/>
    <cellStyle name="Normal 4 4 6 2 2 5 2" xfId="10179"/>
    <cellStyle name="Normal 4 4 6 2 2 6" xfId="5279"/>
    <cellStyle name="Normal 4 4 6 2 2 6 2" xfId="12627"/>
    <cellStyle name="Normal 4 4 6 2 2 7" xfId="7731"/>
    <cellStyle name="Normal 4 4 6 2 3" xfId="536"/>
    <cellStyle name="Normal 4 4 6 2 3 2" xfId="1148"/>
    <cellStyle name="Normal 4 4 6 2 3 2 2" xfId="3596"/>
    <cellStyle name="Normal 4 4 6 2 3 2 2 2" xfId="10944"/>
    <cellStyle name="Normal 4 4 6 2 3 2 3" xfId="6044"/>
    <cellStyle name="Normal 4 4 6 2 3 2 3 2" xfId="13392"/>
    <cellStyle name="Normal 4 4 6 2 3 2 4" xfId="8496"/>
    <cellStyle name="Normal 4 4 6 2 3 3" xfId="1760"/>
    <cellStyle name="Normal 4 4 6 2 3 3 2" xfId="4208"/>
    <cellStyle name="Normal 4 4 6 2 3 3 2 2" xfId="11556"/>
    <cellStyle name="Normal 4 4 6 2 3 3 3" xfId="6656"/>
    <cellStyle name="Normal 4 4 6 2 3 3 3 2" xfId="14004"/>
    <cellStyle name="Normal 4 4 6 2 3 3 4" xfId="9108"/>
    <cellStyle name="Normal 4 4 6 2 3 4" xfId="2372"/>
    <cellStyle name="Normal 4 4 6 2 3 4 2" xfId="4820"/>
    <cellStyle name="Normal 4 4 6 2 3 4 2 2" xfId="12168"/>
    <cellStyle name="Normal 4 4 6 2 3 4 3" xfId="7268"/>
    <cellStyle name="Normal 4 4 6 2 3 4 3 2" xfId="14616"/>
    <cellStyle name="Normal 4 4 6 2 3 4 4" xfId="9720"/>
    <cellStyle name="Normal 4 4 6 2 3 5" xfId="2984"/>
    <cellStyle name="Normal 4 4 6 2 3 5 2" xfId="10332"/>
    <cellStyle name="Normal 4 4 6 2 3 6" xfId="5432"/>
    <cellStyle name="Normal 4 4 6 2 3 6 2" xfId="12780"/>
    <cellStyle name="Normal 4 4 6 2 3 7" xfId="7884"/>
    <cellStyle name="Normal 4 4 6 2 4" xfId="689"/>
    <cellStyle name="Normal 4 4 6 2 4 2" xfId="1301"/>
    <cellStyle name="Normal 4 4 6 2 4 2 2" xfId="3749"/>
    <cellStyle name="Normal 4 4 6 2 4 2 2 2" xfId="11097"/>
    <cellStyle name="Normal 4 4 6 2 4 2 3" xfId="6197"/>
    <cellStyle name="Normal 4 4 6 2 4 2 3 2" xfId="13545"/>
    <cellStyle name="Normal 4 4 6 2 4 2 4" xfId="8649"/>
    <cellStyle name="Normal 4 4 6 2 4 3" xfId="1913"/>
    <cellStyle name="Normal 4 4 6 2 4 3 2" xfId="4361"/>
    <cellStyle name="Normal 4 4 6 2 4 3 2 2" xfId="11709"/>
    <cellStyle name="Normal 4 4 6 2 4 3 3" xfId="6809"/>
    <cellStyle name="Normal 4 4 6 2 4 3 3 2" xfId="14157"/>
    <cellStyle name="Normal 4 4 6 2 4 3 4" xfId="9261"/>
    <cellStyle name="Normal 4 4 6 2 4 4" xfId="2525"/>
    <cellStyle name="Normal 4 4 6 2 4 4 2" xfId="4973"/>
    <cellStyle name="Normal 4 4 6 2 4 4 2 2" xfId="12321"/>
    <cellStyle name="Normal 4 4 6 2 4 4 3" xfId="7421"/>
    <cellStyle name="Normal 4 4 6 2 4 4 3 2" xfId="14769"/>
    <cellStyle name="Normal 4 4 6 2 4 4 4" xfId="9873"/>
    <cellStyle name="Normal 4 4 6 2 4 5" xfId="3137"/>
    <cellStyle name="Normal 4 4 6 2 4 5 2" xfId="10485"/>
    <cellStyle name="Normal 4 4 6 2 4 6" xfId="5585"/>
    <cellStyle name="Normal 4 4 6 2 4 6 2" xfId="12933"/>
    <cellStyle name="Normal 4 4 6 2 4 7" xfId="8037"/>
    <cellStyle name="Normal 4 4 6 2 5" xfId="842"/>
    <cellStyle name="Normal 4 4 6 2 5 2" xfId="3290"/>
    <cellStyle name="Normal 4 4 6 2 5 2 2" xfId="10638"/>
    <cellStyle name="Normal 4 4 6 2 5 3" xfId="5738"/>
    <cellStyle name="Normal 4 4 6 2 5 3 2" xfId="13086"/>
    <cellStyle name="Normal 4 4 6 2 5 4" xfId="8190"/>
    <cellStyle name="Normal 4 4 6 2 6" xfId="1454"/>
    <cellStyle name="Normal 4 4 6 2 6 2" xfId="3902"/>
    <cellStyle name="Normal 4 4 6 2 6 2 2" xfId="11250"/>
    <cellStyle name="Normal 4 4 6 2 6 3" xfId="6350"/>
    <cellStyle name="Normal 4 4 6 2 6 3 2" xfId="13698"/>
    <cellStyle name="Normal 4 4 6 2 6 4" xfId="8802"/>
    <cellStyle name="Normal 4 4 6 2 7" xfId="2066"/>
    <cellStyle name="Normal 4 4 6 2 7 2" xfId="4514"/>
    <cellStyle name="Normal 4 4 6 2 7 2 2" xfId="11862"/>
    <cellStyle name="Normal 4 4 6 2 7 3" xfId="6962"/>
    <cellStyle name="Normal 4 4 6 2 7 3 2" xfId="14310"/>
    <cellStyle name="Normal 4 4 6 2 7 4" xfId="9414"/>
    <cellStyle name="Normal 4 4 6 2 8" xfId="2678"/>
    <cellStyle name="Normal 4 4 6 2 8 2" xfId="10026"/>
    <cellStyle name="Normal 4 4 6 2 9" xfId="5126"/>
    <cellStyle name="Normal 4 4 6 2 9 2" xfId="12474"/>
    <cellStyle name="Normal 4 4 6 3" xfId="281"/>
    <cellStyle name="Normal 4 4 6 3 10" xfId="7629"/>
    <cellStyle name="Normal 4 4 6 3 2" xfId="434"/>
    <cellStyle name="Normal 4 4 6 3 2 2" xfId="1046"/>
    <cellStyle name="Normal 4 4 6 3 2 2 2" xfId="3494"/>
    <cellStyle name="Normal 4 4 6 3 2 2 2 2" xfId="10842"/>
    <cellStyle name="Normal 4 4 6 3 2 2 3" xfId="5942"/>
    <cellStyle name="Normal 4 4 6 3 2 2 3 2" xfId="13290"/>
    <cellStyle name="Normal 4 4 6 3 2 2 4" xfId="8394"/>
    <cellStyle name="Normal 4 4 6 3 2 3" xfId="1658"/>
    <cellStyle name="Normal 4 4 6 3 2 3 2" xfId="4106"/>
    <cellStyle name="Normal 4 4 6 3 2 3 2 2" xfId="11454"/>
    <cellStyle name="Normal 4 4 6 3 2 3 3" xfId="6554"/>
    <cellStyle name="Normal 4 4 6 3 2 3 3 2" xfId="13902"/>
    <cellStyle name="Normal 4 4 6 3 2 3 4" xfId="9006"/>
    <cellStyle name="Normal 4 4 6 3 2 4" xfId="2270"/>
    <cellStyle name="Normal 4 4 6 3 2 4 2" xfId="4718"/>
    <cellStyle name="Normal 4 4 6 3 2 4 2 2" xfId="12066"/>
    <cellStyle name="Normal 4 4 6 3 2 4 3" xfId="7166"/>
    <cellStyle name="Normal 4 4 6 3 2 4 3 2" xfId="14514"/>
    <cellStyle name="Normal 4 4 6 3 2 4 4" xfId="9618"/>
    <cellStyle name="Normal 4 4 6 3 2 5" xfId="2882"/>
    <cellStyle name="Normal 4 4 6 3 2 5 2" xfId="10230"/>
    <cellStyle name="Normal 4 4 6 3 2 6" xfId="5330"/>
    <cellStyle name="Normal 4 4 6 3 2 6 2" xfId="12678"/>
    <cellStyle name="Normal 4 4 6 3 2 7" xfId="7782"/>
    <cellStyle name="Normal 4 4 6 3 3" xfId="587"/>
    <cellStyle name="Normal 4 4 6 3 3 2" xfId="1199"/>
    <cellStyle name="Normal 4 4 6 3 3 2 2" xfId="3647"/>
    <cellStyle name="Normal 4 4 6 3 3 2 2 2" xfId="10995"/>
    <cellStyle name="Normal 4 4 6 3 3 2 3" xfId="6095"/>
    <cellStyle name="Normal 4 4 6 3 3 2 3 2" xfId="13443"/>
    <cellStyle name="Normal 4 4 6 3 3 2 4" xfId="8547"/>
    <cellStyle name="Normal 4 4 6 3 3 3" xfId="1811"/>
    <cellStyle name="Normal 4 4 6 3 3 3 2" xfId="4259"/>
    <cellStyle name="Normal 4 4 6 3 3 3 2 2" xfId="11607"/>
    <cellStyle name="Normal 4 4 6 3 3 3 3" xfId="6707"/>
    <cellStyle name="Normal 4 4 6 3 3 3 3 2" xfId="14055"/>
    <cellStyle name="Normal 4 4 6 3 3 3 4" xfId="9159"/>
    <cellStyle name="Normal 4 4 6 3 3 4" xfId="2423"/>
    <cellStyle name="Normal 4 4 6 3 3 4 2" xfId="4871"/>
    <cellStyle name="Normal 4 4 6 3 3 4 2 2" xfId="12219"/>
    <cellStyle name="Normal 4 4 6 3 3 4 3" xfId="7319"/>
    <cellStyle name="Normal 4 4 6 3 3 4 3 2" xfId="14667"/>
    <cellStyle name="Normal 4 4 6 3 3 4 4" xfId="9771"/>
    <cellStyle name="Normal 4 4 6 3 3 5" xfId="3035"/>
    <cellStyle name="Normal 4 4 6 3 3 5 2" xfId="10383"/>
    <cellStyle name="Normal 4 4 6 3 3 6" xfId="5483"/>
    <cellStyle name="Normal 4 4 6 3 3 6 2" xfId="12831"/>
    <cellStyle name="Normal 4 4 6 3 3 7" xfId="7935"/>
    <cellStyle name="Normal 4 4 6 3 4" xfId="740"/>
    <cellStyle name="Normal 4 4 6 3 4 2" xfId="1352"/>
    <cellStyle name="Normal 4 4 6 3 4 2 2" xfId="3800"/>
    <cellStyle name="Normal 4 4 6 3 4 2 2 2" xfId="11148"/>
    <cellStyle name="Normal 4 4 6 3 4 2 3" xfId="6248"/>
    <cellStyle name="Normal 4 4 6 3 4 2 3 2" xfId="13596"/>
    <cellStyle name="Normal 4 4 6 3 4 2 4" xfId="8700"/>
    <cellStyle name="Normal 4 4 6 3 4 3" xfId="1964"/>
    <cellStyle name="Normal 4 4 6 3 4 3 2" xfId="4412"/>
    <cellStyle name="Normal 4 4 6 3 4 3 2 2" xfId="11760"/>
    <cellStyle name="Normal 4 4 6 3 4 3 3" xfId="6860"/>
    <cellStyle name="Normal 4 4 6 3 4 3 3 2" xfId="14208"/>
    <cellStyle name="Normal 4 4 6 3 4 3 4" xfId="9312"/>
    <cellStyle name="Normal 4 4 6 3 4 4" xfId="2576"/>
    <cellStyle name="Normal 4 4 6 3 4 4 2" xfId="5024"/>
    <cellStyle name="Normal 4 4 6 3 4 4 2 2" xfId="12372"/>
    <cellStyle name="Normal 4 4 6 3 4 4 3" xfId="7472"/>
    <cellStyle name="Normal 4 4 6 3 4 4 3 2" xfId="14820"/>
    <cellStyle name="Normal 4 4 6 3 4 4 4" xfId="9924"/>
    <cellStyle name="Normal 4 4 6 3 4 5" xfId="3188"/>
    <cellStyle name="Normal 4 4 6 3 4 5 2" xfId="10536"/>
    <cellStyle name="Normal 4 4 6 3 4 6" xfId="5636"/>
    <cellStyle name="Normal 4 4 6 3 4 6 2" xfId="12984"/>
    <cellStyle name="Normal 4 4 6 3 4 7" xfId="8088"/>
    <cellStyle name="Normal 4 4 6 3 5" xfId="893"/>
    <cellStyle name="Normal 4 4 6 3 5 2" xfId="3341"/>
    <cellStyle name="Normal 4 4 6 3 5 2 2" xfId="10689"/>
    <cellStyle name="Normal 4 4 6 3 5 3" xfId="5789"/>
    <cellStyle name="Normal 4 4 6 3 5 3 2" xfId="13137"/>
    <cellStyle name="Normal 4 4 6 3 5 4" xfId="8241"/>
    <cellStyle name="Normal 4 4 6 3 6" xfId="1505"/>
    <cellStyle name="Normal 4 4 6 3 6 2" xfId="3953"/>
    <cellStyle name="Normal 4 4 6 3 6 2 2" xfId="11301"/>
    <cellStyle name="Normal 4 4 6 3 6 3" xfId="6401"/>
    <cellStyle name="Normal 4 4 6 3 6 3 2" xfId="13749"/>
    <cellStyle name="Normal 4 4 6 3 6 4" xfId="8853"/>
    <cellStyle name="Normal 4 4 6 3 7" xfId="2117"/>
    <cellStyle name="Normal 4 4 6 3 7 2" xfId="4565"/>
    <cellStyle name="Normal 4 4 6 3 7 2 2" xfId="11913"/>
    <cellStyle name="Normal 4 4 6 3 7 3" xfId="7013"/>
    <cellStyle name="Normal 4 4 6 3 7 3 2" xfId="14361"/>
    <cellStyle name="Normal 4 4 6 3 7 4" xfId="9465"/>
    <cellStyle name="Normal 4 4 6 3 8" xfId="2729"/>
    <cellStyle name="Normal 4 4 6 3 8 2" xfId="10077"/>
    <cellStyle name="Normal 4 4 6 3 9" xfId="5177"/>
    <cellStyle name="Normal 4 4 6 3 9 2" xfId="12525"/>
    <cellStyle name="Normal 4 4 6 4" xfId="332"/>
    <cellStyle name="Normal 4 4 6 4 2" xfId="944"/>
    <cellStyle name="Normal 4 4 6 4 2 2" xfId="3392"/>
    <cellStyle name="Normal 4 4 6 4 2 2 2" xfId="10740"/>
    <cellStyle name="Normal 4 4 6 4 2 3" xfId="5840"/>
    <cellStyle name="Normal 4 4 6 4 2 3 2" xfId="13188"/>
    <cellStyle name="Normal 4 4 6 4 2 4" xfId="8292"/>
    <cellStyle name="Normal 4 4 6 4 3" xfId="1556"/>
    <cellStyle name="Normal 4 4 6 4 3 2" xfId="4004"/>
    <cellStyle name="Normal 4 4 6 4 3 2 2" xfId="11352"/>
    <cellStyle name="Normal 4 4 6 4 3 3" xfId="6452"/>
    <cellStyle name="Normal 4 4 6 4 3 3 2" xfId="13800"/>
    <cellStyle name="Normal 4 4 6 4 3 4" xfId="8904"/>
    <cellStyle name="Normal 4 4 6 4 4" xfId="2168"/>
    <cellStyle name="Normal 4 4 6 4 4 2" xfId="4616"/>
    <cellStyle name="Normal 4 4 6 4 4 2 2" xfId="11964"/>
    <cellStyle name="Normal 4 4 6 4 4 3" xfId="7064"/>
    <cellStyle name="Normal 4 4 6 4 4 3 2" xfId="14412"/>
    <cellStyle name="Normal 4 4 6 4 4 4" xfId="9516"/>
    <cellStyle name="Normal 4 4 6 4 5" xfId="2780"/>
    <cellStyle name="Normal 4 4 6 4 5 2" xfId="10128"/>
    <cellStyle name="Normal 4 4 6 4 6" xfId="5228"/>
    <cellStyle name="Normal 4 4 6 4 6 2" xfId="12576"/>
    <cellStyle name="Normal 4 4 6 4 7" xfId="7680"/>
    <cellStyle name="Normal 4 4 6 5" xfId="485"/>
    <cellStyle name="Normal 4 4 6 5 2" xfId="1097"/>
    <cellStyle name="Normal 4 4 6 5 2 2" xfId="3545"/>
    <cellStyle name="Normal 4 4 6 5 2 2 2" xfId="10893"/>
    <cellStyle name="Normal 4 4 6 5 2 3" xfId="5993"/>
    <cellStyle name="Normal 4 4 6 5 2 3 2" xfId="13341"/>
    <cellStyle name="Normal 4 4 6 5 2 4" xfId="8445"/>
    <cellStyle name="Normal 4 4 6 5 3" xfId="1709"/>
    <cellStyle name="Normal 4 4 6 5 3 2" xfId="4157"/>
    <cellStyle name="Normal 4 4 6 5 3 2 2" xfId="11505"/>
    <cellStyle name="Normal 4 4 6 5 3 3" xfId="6605"/>
    <cellStyle name="Normal 4 4 6 5 3 3 2" xfId="13953"/>
    <cellStyle name="Normal 4 4 6 5 3 4" xfId="9057"/>
    <cellStyle name="Normal 4 4 6 5 4" xfId="2321"/>
    <cellStyle name="Normal 4 4 6 5 4 2" xfId="4769"/>
    <cellStyle name="Normal 4 4 6 5 4 2 2" xfId="12117"/>
    <cellStyle name="Normal 4 4 6 5 4 3" xfId="7217"/>
    <cellStyle name="Normal 4 4 6 5 4 3 2" xfId="14565"/>
    <cellStyle name="Normal 4 4 6 5 4 4" xfId="9669"/>
    <cellStyle name="Normal 4 4 6 5 5" xfId="2933"/>
    <cellStyle name="Normal 4 4 6 5 5 2" xfId="10281"/>
    <cellStyle name="Normal 4 4 6 5 6" xfId="5381"/>
    <cellStyle name="Normal 4 4 6 5 6 2" xfId="12729"/>
    <cellStyle name="Normal 4 4 6 5 7" xfId="7833"/>
    <cellStyle name="Normal 4 4 6 6" xfId="638"/>
    <cellStyle name="Normal 4 4 6 6 2" xfId="1250"/>
    <cellStyle name="Normal 4 4 6 6 2 2" xfId="3698"/>
    <cellStyle name="Normal 4 4 6 6 2 2 2" xfId="11046"/>
    <cellStyle name="Normal 4 4 6 6 2 3" xfId="6146"/>
    <cellStyle name="Normal 4 4 6 6 2 3 2" xfId="13494"/>
    <cellStyle name="Normal 4 4 6 6 2 4" xfId="8598"/>
    <cellStyle name="Normal 4 4 6 6 3" xfId="1862"/>
    <cellStyle name="Normal 4 4 6 6 3 2" xfId="4310"/>
    <cellStyle name="Normal 4 4 6 6 3 2 2" xfId="11658"/>
    <cellStyle name="Normal 4 4 6 6 3 3" xfId="6758"/>
    <cellStyle name="Normal 4 4 6 6 3 3 2" xfId="14106"/>
    <cellStyle name="Normal 4 4 6 6 3 4" xfId="9210"/>
    <cellStyle name="Normal 4 4 6 6 4" xfId="2474"/>
    <cellStyle name="Normal 4 4 6 6 4 2" xfId="4922"/>
    <cellStyle name="Normal 4 4 6 6 4 2 2" xfId="12270"/>
    <cellStyle name="Normal 4 4 6 6 4 3" xfId="7370"/>
    <cellStyle name="Normal 4 4 6 6 4 3 2" xfId="14718"/>
    <cellStyle name="Normal 4 4 6 6 4 4" xfId="9822"/>
    <cellStyle name="Normal 4 4 6 6 5" xfId="3086"/>
    <cellStyle name="Normal 4 4 6 6 5 2" xfId="10434"/>
    <cellStyle name="Normal 4 4 6 6 6" xfId="5534"/>
    <cellStyle name="Normal 4 4 6 6 6 2" xfId="12882"/>
    <cellStyle name="Normal 4 4 6 6 7" xfId="7986"/>
    <cellStyle name="Normal 4 4 6 7" xfId="791"/>
    <cellStyle name="Normal 4 4 6 7 2" xfId="3239"/>
    <cellStyle name="Normal 4 4 6 7 2 2" xfId="10587"/>
    <cellStyle name="Normal 4 4 6 7 3" xfId="5687"/>
    <cellStyle name="Normal 4 4 6 7 3 2" xfId="13035"/>
    <cellStyle name="Normal 4 4 6 7 4" xfId="8139"/>
    <cellStyle name="Normal 4 4 6 8" xfId="1403"/>
    <cellStyle name="Normal 4 4 6 8 2" xfId="3851"/>
    <cellStyle name="Normal 4 4 6 8 2 2" xfId="11199"/>
    <cellStyle name="Normal 4 4 6 8 3" xfId="6299"/>
    <cellStyle name="Normal 4 4 6 8 3 2" xfId="13647"/>
    <cellStyle name="Normal 4 4 6 8 4" xfId="8751"/>
    <cellStyle name="Normal 4 4 6 9" xfId="2015"/>
    <cellStyle name="Normal 4 4 6 9 2" xfId="4463"/>
    <cellStyle name="Normal 4 4 6 9 2 2" xfId="11811"/>
    <cellStyle name="Normal 4 4 6 9 3" xfId="6911"/>
    <cellStyle name="Normal 4 4 6 9 3 2" xfId="14259"/>
    <cellStyle name="Normal 4 4 6 9 4" xfId="9363"/>
    <cellStyle name="Normal 4 4 7" xfId="191"/>
    <cellStyle name="Normal 4 4 7 10" xfId="7539"/>
    <cellStyle name="Normal 4 4 7 2" xfId="344"/>
    <cellStyle name="Normal 4 4 7 2 2" xfId="956"/>
    <cellStyle name="Normal 4 4 7 2 2 2" xfId="3404"/>
    <cellStyle name="Normal 4 4 7 2 2 2 2" xfId="10752"/>
    <cellStyle name="Normal 4 4 7 2 2 3" xfId="5852"/>
    <cellStyle name="Normal 4 4 7 2 2 3 2" xfId="13200"/>
    <cellStyle name="Normal 4 4 7 2 2 4" xfId="8304"/>
    <cellStyle name="Normal 4 4 7 2 3" xfId="1568"/>
    <cellStyle name="Normal 4 4 7 2 3 2" xfId="4016"/>
    <cellStyle name="Normal 4 4 7 2 3 2 2" xfId="11364"/>
    <cellStyle name="Normal 4 4 7 2 3 3" xfId="6464"/>
    <cellStyle name="Normal 4 4 7 2 3 3 2" xfId="13812"/>
    <cellStyle name="Normal 4 4 7 2 3 4" xfId="8916"/>
    <cellStyle name="Normal 4 4 7 2 4" xfId="2180"/>
    <cellStyle name="Normal 4 4 7 2 4 2" xfId="4628"/>
    <cellStyle name="Normal 4 4 7 2 4 2 2" xfId="11976"/>
    <cellStyle name="Normal 4 4 7 2 4 3" xfId="7076"/>
    <cellStyle name="Normal 4 4 7 2 4 3 2" xfId="14424"/>
    <cellStyle name="Normal 4 4 7 2 4 4" xfId="9528"/>
    <cellStyle name="Normal 4 4 7 2 5" xfId="2792"/>
    <cellStyle name="Normal 4 4 7 2 5 2" xfId="10140"/>
    <cellStyle name="Normal 4 4 7 2 6" xfId="5240"/>
    <cellStyle name="Normal 4 4 7 2 6 2" xfId="12588"/>
    <cellStyle name="Normal 4 4 7 2 7" xfId="7692"/>
    <cellStyle name="Normal 4 4 7 3" xfId="497"/>
    <cellStyle name="Normal 4 4 7 3 2" xfId="1109"/>
    <cellStyle name="Normal 4 4 7 3 2 2" xfId="3557"/>
    <cellStyle name="Normal 4 4 7 3 2 2 2" xfId="10905"/>
    <cellStyle name="Normal 4 4 7 3 2 3" xfId="6005"/>
    <cellStyle name="Normal 4 4 7 3 2 3 2" xfId="13353"/>
    <cellStyle name="Normal 4 4 7 3 2 4" xfId="8457"/>
    <cellStyle name="Normal 4 4 7 3 3" xfId="1721"/>
    <cellStyle name="Normal 4 4 7 3 3 2" xfId="4169"/>
    <cellStyle name="Normal 4 4 7 3 3 2 2" xfId="11517"/>
    <cellStyle name="Normal 4 4 7 3 3 3" xfId="6617"/>
    <cellStyle name="Normal 4 4 7 3 3 3 2" xfId="13965"/>
    <cellStyle name="Normal 4 4 7 3 3 4" xfId="9069"/>
    <cellStyle name="Normal 4 4 7 3 4" xfId="2333"/>
    <cellStyle name="Normal 4 4 7 3 4 2" xfId="4781"/>
    <cellStyle name="Normal 4 4 7 3 4 2 2" xfId="12129"/>
    <cellStyle name="Normal 4 4 7 3 4 3" xfId="7229"/>
    <cellStyle name="Normal 4 4 7 3 4 3 2" xfId="14577"/>
    <cellStyle name="Normal 4 4 7 3 4 4" xfId="9681"/>
    <cellStyle name="Normal 4 4 7 3 5" xfId="2945"/>
    <cellStyle name="Normal 4 4 7 3 5 2" xfId="10293"/>
    <cellStyle name="Normal 4 4 7 3 6" xfId="5393"/>
    <cellStyle name="Normal 4 4 7 3 6 2" xfId="12741"/>
    <cellStyle name="Normal 4 4 7 3 7" xfId="7845"/>
    <cellStyle name="Normal 4 4 7 4" xfId="650"/>
    <cellStyle name="Normal 4 4 7 4 2" xfId="1262"/>
    <cellStyle name="Normal 4 4 7 4 2 2" xfId="3710"/>
    <cellStyle name="Normal 4 4 7 4 2 2 2" xfId="11058"/>
    <cellStyle name="Normal 4 4 7 4 2 3" xfId="6158"/>
    <cellStyle name="Normal 4 4 7 4 2 3 2" xfId="13506"/>
    <cellStyle name="Normal 4 4 7 4 2 4" xfId="8610"/>
    <cellStyle name="Normal 4 4 7 4 3" xfId="1874"/>
    <cellStyle name="Normal 4 4 7 4 3 2" xfId="4322"/>
    <cellStyle name="Normal 4 4 7 4 3 2 2" xfId="11670"/>
    <cellStyle name="Normal 4 4 7 4 3 3" xfId="6770"/>
    <cellStyle name="Normal 4 4 7 4 3 3 2" xfId="14118"/>
    <cellStyle name="Normal 4 4 7 4 3 4" xfId="9222"/>
    <cellStyle name="Normal 4 4 7 4 4" xfId="2486"/>
    <cellStyle name="Normal 4 4 7 4 4 2" xfId="4934"/>
    <cellStyle name="Normal 4 4 7 4 4 2 2" xfId="12282"/>
    <cellStyle name="Normal 4 4 7 4 4 3" xfId="7382"/>
    <cellStyle name="Normal 4 4 7 4 4 3 2" xfId="14730"/>
    <cellStyle name="Normal 4 4 7 4 4 4" xfId="9834"/>
    <cellStyle name="Normal 4 4 7 4 5" xfId="3098"/>
    <cellStyle name="Normal 4 4 7 4 5 2" xfId="10446"/>
    <cellStyle name="Normal 4 4 7 4 6" xfId="5546"/>
    <cellStyle name="Normal 4 4 7 4 6 2" xfId="12894"/>
    <cellStyle name="Normal 4 4 7 4 7" xfId="7998"/>
    <cellStyle name="Normal 4 4 7 5" xfId="803"/>
    <cellStyle name="Normal 4 4 7 5 2" xfId="3251"/>
    <cellStyle name="Normal 4 4 7 5 2 2" xfId="10599"/>
    <cellStyle name="Normal 4 4 7 5 3" xfId="5699"/>
    <cellStyle name="Normal 4 4 7 5 3 2" xfId="13047"/>
    <cellStyle name="Normal 4 4 7 5 4" xfId="8151"/>
    <cellStyle name="Normal 4 4 7 6" xfId="1415"/>
    <cellStyle name="Normal 4 4 7 6 2" xfId="3863"/>
    <cellStyle name="Normal 4 4 7 6 2 2" xfId="11211"/>
    <cellStyle name="Normal 4 4 7 6 3" xfId="6311"/>
    <cellStyle name="Normal 4 4 7 6 3 2" xfId="13659"/>
    <cellStyle name="Normal 4 4 7 6 4" xfId="8763"/>
    <cellStyle name="Normal 4 4 7 7" xfId="2027"/>
    <cellStyle name="Normal 4 4 7 7 2" xfId="4475"/>
    <cellStyle name="Normal 4 4 7 7 2 2" xfId="11823"/>
    <cellStyle name="Normal 4 4 7 7 3" xfId="6923"/>
    <cellStyle name="Normal 4 4 7 7 3 2" xfId="14271"/>
    <cellStyle name="Normal 4 4 7 7 4" xfId="9375"/>
    <cellStyle name="Normal 4 4 7 8" xfId="2639"/>
    <cellStyle name="Normal 4 4 7 8 2" xfId="9987"/>
    <cellStyle name="Normal 4 4 7 9" xfId="5087"/>
    <cellStyle name="Normal 4 4 7 9 2" xfId="12435"/>
    <cellStyle name="Normal 4 4 8" xfId="242"/>
    <cellStyle name="Normal 4 4 8 10" xfId="7590"/>
    <cellStyle name="Normal 4 4 8 2" xfId="395"/>
    <cellStyle name="Normal 4 4 8 2 2" xfId="1007"/>
    <cellStyle name="Normal 4 4 8 2 2 2" xfId="3455"/>
    <cellStyle name="Normal 4 4 8 2 2 2 2" xfId="10803"/>
    <cellStyle name="Normal 4 4 8 2 2 3" xfId="5903"/>
    <cellStyle name="Normal 4 4 8 2 2 3 2" xfId="13251"/>
    <cellStyle name="Normal 4 4 8 2 2 4" xfId="8355"/>
    <cellStyle name="Normal 4 4 8 2 3" xfId="1619"/>
    <cellStyle name="Normal 4 4 8 2 3 2" xfId="4067"/>
    <cellStyle name="Normal 4 4 8 2 3 2 2" xfId="11415"/>
    <cellStyle name="Normal 4 4 8 2 3 3" xfId="6515"/>
    <cellStyle name="Normal 4 4 8 2 3 3 2" xfId="13863"/>
    <cellStyle name="Normal 4 4 8 2 3 4" xfId="8967"/>
    <cellStyle name="Normal 4 4 8 2 4" xfId="2231"/>
    <cellStyle name="Normal 4 4 8 2 4 2" xfId="4679"/>
    <cellStyle name="Normal 4 4 8 2 4 2 2" xfId="12027"/>
    <cellStyle name="Normal 4 4 8 2 4 3" xfId="7127"/>
    <cellStyle name="Normal 4 4 8 2 4 3 2" xfId="14475"/>
    <cellStyle name="Normal 4 4 8 2 4 4" xfId="9579"/>
    <cellStyle name="Normal 4 4 8 2 5" xfId="2843"/>
    <cellStyle name="Normal 4 4 8 2 5 2" xfId="10191"/>
    <cellStyle name="Normal 4 4 8 2 6" xfId="5291"/>
    <cellStyle name="Normal 4 4 8 2 6 2" xfId="12639"/>
    <cellStyle name="Normal 4 4 8 2 7" xfId="7743"/>
    <cellStyle name="Normal 4 4 8 3" xfId="548"/>
    <cellStyle name="Normal 4 4 8 3 2" xfId="1160"/>
    <cellStyle name="Normal 4 4 8 3 2 2" xfId="3608"/>
    <cellStyle name="Normal 4 4 8 3 2 2 2" xfId="10956"/>
    <cellStyle name="Normal 4 4 8 3 2 3" xfId="6056"/>
    <cellStyle name="Normal 4 4 8 3 2 3 2" xfId="13404"/>
    <cellStyle name="Normal 4 4 8 3 2 4" xfId="8508"/>
    <cellStyle name="Normal 4 4 8 3 3" xfId="1772"/>
    <cellStyle name="Normal 4 4 8 3 3 2" xfId="4220"/>
    <cellStyle name="Normal 4 4 8 3 3 2 2" xfId="11568"/>
    <cellStyle name="Normal 4 4 8 3 3 3" xfId="6668"/>
    <cellStyle name="Normal 4 4 8 3 3 3 2" xfId="14016"/>
    <cellStyle name="Normal 4 4 8 3 3 4" xfId="9120"/>
    <cellStyle name="Normal 4 4 8 3 4" xfId="2384"/>
    <cellStyle name="Normal 4 4 8 3 4 2" xfId="4832"/>
    <cellStyle name="Normal 4 4 8 3 4 2 2" xfId="12180"/>
    <cellStyle name="Normal 4 4 8 3 4 3" xfId="7280"/>
    <cellStyle name="Normal 4 4 8 3 4 3 2" xfId="14628"/>
    <cellStyle name="Normal 4 4 8 3 4 4" xfId="9732"/>
    <cellStyle name="Normal 4 4 8 3 5" xfId="2996"/>
    <cellStyle name="Normal 4 4 8 3 5 2" xfId="10344"/>
    <cellStyle name="Normal 4 4 8 3 6" xfId="5444"/>
    <cellStyle name="Normal 4 4 8 3 6 2" xfId="12792"/>
    <cellStyle name="Normal 4 4 8 3 7" xfId="7896"/>
    <cellStyle name="Normal 4 4 8 4" xfId="701"/>
    <cellStyle name="Normal 4 4 8 4 2" xfId="1313"/>
    <cellStyle name="Normal 4 4 8 4 2 2" xfId="3761"/>
    <cellStyle name="Normal 4 4 8 4 2 2 2" xfId="11109"/>
    <cellStyle name="Normal 4 4 8 4 2 3" xfId="6209"/>
    <cellStyle name="Normal 4 4 8 4 2 3 2" xfId="13557"/>
    <cellStyle name="Normal 4 4 8 4 2 4" xfId="8661"/>
    <cellStyle name="Normal 4 4 8 4 3" xfId="1925"/>
    <cellStyle name="Normal 4 4 8 4 3 2" xfId="4373"/>
    <cellStyle name="Normal 4 4 8 4 3 2 2" xfId="11721"/>
    <cellStyle name="Normal 4 4 8 4 3 3" xfId="6821"/>
    <cellStyle name="Normal 4 4 8 4 3 3 2" xfId="14169"/>
    <cellStyle name="Normal 4 4 8 4 3 4" xfId="9273"/>
    <cellStyle name="Normal 4 4 8 4 4" xfId="2537"/>
    <cellStyle name="Normal 4 4 8 4 4 2" xfId="4985"/>
    <cellStyle name="Normal 4 4 8 4 4 2 2" xfId="12333"/>
    <cellStyle name="Normal 4 4 8 4 4 3" xfId="7433"/>
    <cellStyle name="Normal 4 4 8 4 4 3 2" xfId="14781"/>
    <cellStyle name="Normal 4 4 8 4 4 4" xfId="9885"/>
    <cellStyle name="Normal 4 4 8 4 5" xfId="3149"/>
    <cellStyle name="Normal 4 4 8 4 5 2" xfId="10497"/>
    <cellStyle name="Normal 4 4 8 4 6" xfId="5597"/>
    <cellStyle name="Normal 4 4 8 4 6 2" xfId="12945"/>
    <cellStyle name="Normal 4 4 8 4 7" xfId="8049"/>
    <cellStyle name="Normal 4 4 8 5" xfId="854"/>
    <cellStyle name="Normal 4 4 8 5 2" xfId="3302"/>
    <cellStyle name="Normal 4 4 8 5 2 2" xfId="10650"/>
    <cellStyle name="Normal 4 4 8 5 3" xfId="5750"/>
    <cellStyle name="Normal 4 4 8 5 3 2" xfId="13098"/>
    <cellStyle name="Normal 4 4 8 5 4" xfId="8202"/>
    <cellStyle name="Normal 4 4 8 6" xfId="1466"/>
    <cellStyle name="Normal 4 4 8 6 2" xfId="3914"/>
    <cellStyle name="Normal 4 4 8 6 2 2" xfId="11262"/>
    <cellStyle name="Normal 4 4 8 6 3" xfId="6362"/>
    <cellStyle name="Normal 4 4 8 6 3 2" xfId="13710"/>
    <cellStyle name="Normal 4 4 8 6 4" xfId="8814"/>
    <cellStyle name="Normal 4 4 8 7" xfId="2078"/>
    <cellStyle name="Normal 4 4 8 7 2" xfId="4526"/>
    <cellStyle name="Normal 4 4 8 7 2 2" xfId="11874"/>
    <cellStyle name="Normal 4 4 8 7 3" xfId="6974"/>
    <cellStyle name="Normal 4 4 8 7 3 2" xfId="14322"/>
    <cellStyle name="Normal 4 4 8 7 4" xfId="9426"/>
    <cellStyle name="Normal 4 4 8 8" xfId="2690"/>
    <cellStyle name="Normal 4 4 8 8 2" xfId="10038"/>
    <cellStyle name="Normal 4 4 8 9" xfId="5138"/>
    <cellStyle name="Normal 4 4 8 9 2" xfId="12486"/>
    <cellStyle name="Normal 4 4 9" xfId="293"/>
    <cellStyle name="Normal 4 4 9 2" xfId="905"/>
    <cellStyle name="Normal 4 4 9 2 2" xfId="3353"/>
    <cellStyle name="Normal 4 4 9 2 2 2" xfId="10701"/>
    <cellStyle name="Normal 4 4 9 2 3" xfId="5801"/>
    <cellStyle name="Normal 4 4 9 2 3 2" xfId="13149"/>
    <cellStyle name="Normal 4 4 9 2 4" xfId="8253"/>
    <cellStyle name="Normal 4 4 9 3" xfId="1517"/>
    <cellStyle name="Normal 4 4 9 3 2" xfId="3965"/>
    <cellStyle name="Normal 4 4 9 3 2 2" xfId="11313"/>
    <cellStyle name="Normal 4 4 9 3 3" xfId="6413"/>
    <cellStyle name="Normal 4 4 9 3 3 2" xfId="13761"/>
    <cellStyle name="Normal 4 4 9 3 4" xfId="8865"/>
    <cellStyle name="Normal 4 4 9 4" xfId="2129"/>
    <cellStyle name="Normal 4 4 9 4 2" xfId="4577"/>
    <cellStyle name="Normal 4 4 9 4 2 2" xfId="11925"/>
    <cellStyle name="Normal 4 4 9 4 3" xfId="7025"/>
    <cellStyle name="Normal 4 4 9 4 3 2" xfId="14373"/>
    <cellStyle name="Normal 4 4 9 4 4" xfId="9477"/>
    <cellStyle name="Normal 4 4 9 5" xfId="2741"/>
    <cellStyle name="Normal 4 4 9 5 2" xfId="10089"/>
    <cellStyle name="Normal 4 4 9 6" xfId="5189"/>
    <cellStyle name="Normal 4 4 9 6 2" xfId="12537"/>
    <cellStyle name="Normal 4 4 9 7" xfId="7641"/>
    <cellStyle name="Normal 4 5" xfId="141"/>
    <cellStyle name="Normal 4 5 10" xfId="753"/>
    <cellStyle name="Normal 4 5 10 2" xfId="3201"/>
    <cellStyle name="Normal 4 5 10 2 2" xfId="10549"/>
    <cellStyle name="Normal 4 5 10 3" xfId="5649"/>
    <cellStyle name="Normal 4 5 10 3 2" xfId="12997"/>
    <cellStyle name="Normal 4 5 10 4" xfId="8101"/>
    <cellStyle name="Normal 4 5 11" xfId="1365"/>
    <cellStyle name="Normal 4 5 11 2" xfId="3813"/>
    <cellStyle name="Normal 4 5 11 2 2" xfId="11161"/>
    <cellStyle name="Normal 4 5 11 3" xfId="6261"/>
    <cellStyle name="Normal 4 5 11 3 2" xfId="13609"/>
    <cellStyle name="Normal 4 5 11 4" xfId="8713"/>
    <cellStyle name="Normal 4 5 12" xfId="1977"/>
    <cellStyle name="Normal 4 5 12 2" xfId="4425"/>
    <cellStyle name="Normal 4 5 12 2 2" xfId="11773"/>
    <cellStyle name="Normal 4 5 12 3" xfId="6873"/>
    <cellStyle name="Normal 4 5 12 3 2" xfId="14221"/>
    <cellStyle name="Normal 4 5 12 4" xfId="9325"/>
    <cellStyle name="Normal 4 5 13" xfId="2589"/>
    <cellStyle name="Normal 4 5 13 2" xfId="9937"/>
    <cellStyle name="Normal 4 5 14" xfId="5037"/>
    <cellStyle name="Normal 4 5 14 2" xfId="12385"/>
    <cellStyle name="Normal 4 5 15" xfId="7489"/>
    <cellStyle name="Normal 4 5 2" xfId="153"/>
    <cellStyle name="Normal 4 5 2 10" xfId="2601"/>
    <cellStyle name="Normal 4 5 2 10 2" xfId="9949"/>
    <cellStyle name="Normal 4 5 2 11" xfId="5049"/>
    <cellStyle name="Normal 4 5 2 11 2" xfId="12397"/>
    <cellStyle name="Normal 4 5 2 12" xfId="7501"/>
    <cellStyle name="Normal 4 5 2 2" xfId="204"/>
    <cellStyle name="Normal 4 5 2 2 10" xfId="7552"/>
    <cellStyle name="Normal 4 5 2 2 2" xfId="357"/>
    <cellStyle name="Normal 4 5 2 2 2 2" xfId="969"/>
    <cellStyle name="Normal 4 5 2 2 2 2 2" xfId="3417"/>
    <cellStyle name="Normal 4 5 2 2 2 2 2 2" xfId="10765"/>
    <cellStyle name="Normal 4 5 2 2 2 2 3" xfId="5865"/>
    <cellStyle name="Normal 4 5 2 2 2 2 3 2" xfId="13213"/>
    <cellStyle name="Normal 4 5 2 2 2 2 4" xfId="8317"/>
    <cellStyle name="Normal 4 5 2 2 2 3" xfId="1581"/>
    <cellStyle name="Normal 4 5 2 2 2 3 2" xfId="4029"/>
    <cellStyle name="Normal 4 5 2 2 2 3 2 2" xfId="11377"/>
    <cellStyle name="Normal 4 5 2 2 2 3 3" xfId="6477"/>
    <cellStyle name="Normal 4 5 2 2 2 3 3 2" xfId="13825"/>
    <cellStyle name="Normal 4 5 2 2 2 3 4" xfId="8929"/>
    <cellStyle name="Normal 4 5 2 2 2 4" xfId="2193"/>
    <cellStyle name="Normal 4 5 2 2 2 4 2" xfId="4641"/>
    <cellStyle name="Normal 4 5 2 2 2 4 2 2" xfId="11989"/>
    <cellStyle name="Normal 4 5 2 2 2 4 3" xfId="7089"/>
    <cellStyle name="Normal 4 5 2 2 2 4 3 2" xfId="14437"/>
    <cellStyle name="Normal 4 5 2 2 2 4 4" xfId="9541"/>
    <cellStyle name="Normal 4 5 2 2 2 5" xfId="2805"/>
    <cellStyle name="Normal 4 5 2 2 2 5 2" xfId="10153"/>
    <cellStyle name="Normal 4 5 2 2 2 6" xfId="5253"/>
    <cellStyle name="Normal 4 5 2 2 2 6 2" xfId="12601"/>
    <cellStyle name="Normal 4 5 2 2 2 7" xfId="7705"/>
    <cellStyle name="Normal 4 5 2 2 3" xfId="510"/>
    <cellStyle name="Normal 4 5 2 2 3 2" xfId="1122"/>
    <cellStyle name="Normal 4 5 2 2 3 2 2" xfId="3570"/>
    <cellStyle name="Normal 4 5 2 2 3 2 2 2" xfId="10918"/>
    <cellStyle name="Normal 4 5 2 2 3 2 3" xfId="6018"/>
    <cellStyle name="Normal 4 5 2 2 3 2 3 2" xfId="13366"/>
    <cellStyle name="Normal 4 5 2 2 3 2 4" xfId="8470"/>
    <cellStyle name="Normal 4 5 2 2 3 3" xfId="1734"/>
    <cellStyle name="Normal 4 5 2 2 3 3 2" xfId="4182"/>
    <cellStyle name="Normal 4 5 2 2 3 3 2 2" xfId="11530"/>
    <cellStyle name="Normal 4 5 2 2 3 3 3" xfId="6630"/>
    <cellStyle name="Normal 4 5 2 2 3 3 3 2" xfId="13978"/>
    <cellStyle name="Normal 4 5 2 2 3 3 4" xfId="9082"/>
    <cellStyle name="Normal 4 5 2 2 3 4" xfId="2346"/>
    <cellStyle name="Normal 4 5 2 2 3 4 2" xfId="4794"/>
    <cellStyle name="Normal 4 5 2 2 3 4 2 2" xfId="12142"/>
    <cellStyle name="Normal 4 5 2 2 3 4 3" xfId="7242"/>
    <cellStyle name="Normal 4 5 2 2 3 4 3 2" xfId="14590"/>
    <cellStyle name="Normal 4 5 2 2 3 4 4" xfId="9694"/>
    <cellStyle name="Normal 4 5 2 2 3 5" xfId="2958"/>
    <cellStyle name="Normal 4 5 2 2 3 5 2" xfId="10306"/>
    <cellStyle name="Normal 4 5 2 2 3 6" xfId="5406"/>
    <cellStyle name="Normal 4 5 2 2 3 6 2" xfId="12754"/>
    <cellStyle name="Normal 4 5 2 2 3 7" xfId="7858"/>
    <cellStyle name="Normal 4 5 2 2 4" xfId="663"/>
    <cellStyle name="Normal 4 5 2 2 4 2" xfId="1275"/>
    <cellStyle name="Normal 4 5 2 2 4 2 2" xfId="3723"/>
    <cellStyle name="Normal 4 5 2 2 4 2 2 2" xfId="11071"/>
    <cellStyle name="Normal 4 5 2 2 4 2 3" xfId="6171"/>
    <cellStyle name="Normal 4 5 2 2 4 2 3 2" xfId="13519"/>
    <cellStyle name="Normal 4 5 2 2 4 2 4" xfId="8623"/>
    <cellStyle name="Normal 4 5 2 2 4 3" xfId="1887"/>
    <cellStyle name="Normal 4 5 2 2 4 3 2" xfId="4335"/>
    <cellStyle name="Normal 4 5 2 2 4 3 2 2" xfId="11683"/>
    <cellStyle name="Normal 4 5 2 2 4 3 3" xfId="6783"/>
    <cellStyle name="Normal 4 5 2 2 4 3 3 2" xfId="14131"/>
    <cellStyle name="Normal 4 5 2 2 4 3 4" xfId="9235"/>
    <cellStyle name="Normal 4 5 2 2 4 4" xfId="2499"/>
    <cellStyle name="Normal 4 5 2 2 4 4 2" xfId="4947"/>
    <cellStyle name="Normal 4 5 2 2 4 4 2 2" xfId="12295"/>
    <cellStyle name="Normal 4 5 2 2 4 4 3" xfId="7395"/>
    <cellStyle name="Normal 4 5 2 2 4 4 3 2" xfId="14743"/>
    <cellStyle name="Normal 4 5 2 2 4 4 4" xfId="9847"/>
    <cellStyle name="Normal 4 5 2 2 4 5" xfId="3111"/>
    <cellStyle name="Normal 4 5 2 2 4 5 2" xfId="10459"/>
    <cellStyle name="Normal 4 5 2 2 4 6" xfId="5559"/>
    <cellStyle name="Normal 4 5 2 2 4 6 2" xfId="12907"/>
    <cellStyle name="Normal 4 5 2 2 4 7" xfId="8011"/>
    <cellStyle name="Normal 4 5 2 2 5" xfId="816"/>
    <cellStyle name="Normal 4 5 2 2 5 2" xfId="3264"/>
    <cellStyle name="Normal 4 5 2 2 5 2 2" xfId="10612"/>
    <cellStyle name="Normal 4 5 2 2 5 3" xfId="5712"/>
    <cellStyle name="Normal 4 5 2 2 5 3 2" xfId="13060"/>
    <cellStyle name="Normal 4 5 2 2 5 4" xfId="8164"/>
    <cellStyle name="Normal 4 5 2 2 6" xfId="1428"/>
    <cellStyle name="Normal 4 5 2 2 6 2" xfId="3876"/>
    <cellStyle name="Normal 4 5 2 2 6 2 2" xfId="11224"/>
    <cellStyle name="Normal 4 5 2 2 6 3" xfId="6324"/>
    <cellStyle name="Normal 4 5 2 2 6 3 2" xfId="13672"/>
    <cellStyle name="Normal 4 5 2 2 6 4" xfId="8776"/>
    <cellStyle name="Normal 4 5 2 2 7" xfId="2040"/>
    <cellStyle name="Normal 4 5 2 2 7 2" xfId="4488"/>
    <cellStyle name="Normal 4 5 2 2 7 2 2" xfId="11836"/>
    <cellStyle name="Normal 4 5 2 2 7 3" xfId="6936"/>
    <cellStyle name="Normal 4 5 2 2 7 3 2" xfId="14284"/>
    <cellStyle name="Normal 4 5 2 2 7 4" xfId="9388"/>
    <cellStyle name="Normal 4 5 2 2 8" xfId="2652"/>
    <cellStyle name="Normal 4 5 2 2 8 2" xfId="10000"/>
    <cellStyle name="Normal 4 5 2 2 9" xfId="5100"/>
    <cellStyle name="Normal 4 5 2 2 9 2" xfId="12448"/>
    <cellStyle name="Normal 4 5 2 3" xfId="255"/>
    <cellStyle name="Normal 4 5 2 3 10" xfId="7603"/>
    <cellStyle name="Normal 4 5 2 3 2" xfId="408"/>
    <cellStyle name="Normal 4 5 2 3 2 2" xfId="1020"/>
    <cellStyle name="Normal 4 5 2 3 2 2 2" xfId="3468"/>
    <cellStyle name="Normal 4 5 2 3 2 2 2 2" xfId="10816"/>
    <cellStyle name="Normal 4 5 2 3 2 2 3" xfId="5916"/>
    <cellStyle name="Normal 4 5 2 3 2 2 3 2" xfId="13264"/>
    <cellStyle name="Normal 4 5 2 3 2 2 4" xfId="8368"/>
    <cellStyle name="Normal 4 5 2 3 2 3" xfId="1632"/>
    <cellStyle name="Normal 4 5 2 3 2 3 2" xfId="4080"/>
    <cellStyle name="Normal 4 5 2 3 2 3 2 2" xfId="11428"/>
    <cellStyle name="Normal 4 5 2 3 2 3 3" xfId="6528"/>
    <cellStyle name="Normal 4 5 2 3 2 3 3 2" xfId="13876"/>
    <cellStyle name="Normal 4 5 2 3 2 3 4" xfId="8980"/>
    <cellStyle name="Normal 4 5 2 3 2 4" xfId="2244"/>
    <cellStyle name="Normal 4 5 2 3 2 4 2" xfId="4692"/>
    <cellStyle name="Normal 4 5 2 3 2 4 2 2" xfId="12040"/>
    <cellStyle name="Normal 4 5 2 3 2 4 3" xfId="7140"/>
    <cellStyle name="Normal 4 5 2 3 2 4 3 2" xfId="14488"/>
    <cellStyle name="Normal 4 5 2 3 2 4 4" xfId="9592"/>
    <cellStyle name="Normal 4 5 2 3 2 5" xfId="2856"/>
    <cellStyle name="Normal 4 5 2 3 2 5 2" xfId="10204"/>
    <cellStyle name="Normal 4 5 2 3 2 6" xfId="5304"/>
    <cellStyle name="Normal 4 5 2 3 2 6 2" xfId="12652"/>
    <cellStyle name="Normal 4 5 2 3 2 7" xfId="7756"/>
    <cellStyle name="Normal 4 5 2 3 3" xfId="561"/>
    <cellStyle name="Normal 4 5 2 3 3 2" xfId="1173"/>
    <cellStyle name="Normal 4 5 2 3 3 2 2" xfId="3621"/>
    <cellStyle name="Normal 4 5 2 3 3 2 2 2" xfId="10969"/>
    <cellStyle name="Normal 4 5 2 3 3 2 3" xfId="6069"/>
    <cellStyle name="Normal 4 5 2 3 3 2 3 2" xfId="13417"/>
    <cellStyle name="Normal 4 5 2 3 3 2 4" xfId="8521"/>
    <cellStyle name="Normal 4 5 2 3 3 3" xfId="1785"/>
    <cellStyle name="Normal 4 5 2 3 3 3 2" xfId="4233"/>
    <cellStyle name="Normal 4 5 2 3 3 3 2 2" xfId="11581"/>
    <cellStyle name="Normal 4 5 2 3 3 3 3" xfId="6681"/>
    <cellStyle name="Normal 4 5 2 3 3 3 3 2" xfId="14029"/>
    <cellStyle name="Normal 4 5 2 3 3 3 4" xfId="9133"/>
    <cellStyle name="Normal 4 5 2 3 3 4" xfId="2397"/>
    <cellStyle name="Normal 4 5 2 3 3 4 2" xfId="4845"/>
    <cellStyle name="Normal 4 5 2 3 3 4 2 2" xfId="12193"/>
    <cellStyle name="Normal 4 5 2 3 3 4 3" xfId="7293"/>
    <cellStyle name="Normal 4 5 2 3 3 4 3 2" xfId="14641"/>
    <cellStyle name="Normal 4 5 2 3 3 4 4" xfId="9745"/>
    <cellStyle name="Normal 4 5 2 3 3 5" xfId="3009"/>
    <cellStyle name="Normal 4 5 2 3 3 5 2" xfId="10357"/>
    <cellStyle name="Normal 4 5 2 3 3 6" xfId="5457"/>
    <cellStyle name="Normal 4 5 2 3 3 6 2" xfId="12805"/>
    <cellStyle name="Normal 4 5 2 3 3 7" xfId="7909"/>
    <cellStyle name="Normal 4 5 2 3 4" xfId="714"/>
    <cellStyle name="Normal 4 5 2 3 4 2" xfId="1326"/>
    <cellStyle name="Normal 4 5 2 3 4 2 2" xfId="3774"/>
    <cellStyle name="Normal 4 5 2 3 4 2 2 2" xfId="11122"/>
    <cellStyle name="Normal 4 5 2 3 4 2 3" xfId="6222"/>
    <cellStyle name="Normal 4 5 2 3 4 2 3 2" xfId="13570"/>
    <cellStyle name="Normal 4 5 2 3 4 2 4" xfId="8674"/>
    <cellStyle name="Normal 4 5 2 3 4 3" xfId="1938"/>
    <cellStyle name="Normal 4 5 2 3 4 3 2" xfId="4386"/>
    <cellStyle name="Normal 4 5 2 3 4 3 2 2" xfId="11734"/>
    <cellStyle name="Normal 4 5 2 3 4 3 3" xfId="6834"/>
    <cellStyle name="Normal 4 5 2 3 4 3 3 2" xfId="14182"/>
    <cellStyle name="Normal 4 5 2 3 4 3 4" xfId="9286"/>
    <cellStyle name="Normal 4 5 2 3 4 4" xfId="2550"/>
    <cellStyle name="Normal 4 5 2 3 4 4 2" xfId="4998"/>
    <cellStyle name="Normal 4 5 2 3 4 4 2 2" xfId="12346"/>
    <cellStyle name="Normal 4 5 2 3 4 4 3" xfId="7446"/>
    <cellStyle name="Normal 4 5 2 3 4 4 3 2" xfId="14794"/>
    <cellStyle name="Normal 4 5 2 3 4 4 4" xfId="9898"/>
    <cellStyle name="Normal 4 5 2 3 4 5" xfId="3162"/>
    <cellStyle name="Normal 4 5 2 3 4 5 2" xfId="10510"/>
    <cellStyle name="Normal 4 5 2 3 4 6" xfId="5610"/>
    <cellStyle name="Normal 4 5 2 3 4 6 2" xfId="12958"/>
    <cellStyle name="Normal 4 5 2 3 4 7" xfId="8062"/>
    <cellStyle name="Normal 4 5 2 3 5" xfId="867"/>
    <cellStyle name="Normal 4 5 2 3 5 2" xfId="3315"/>
    <cellStyle name="Normal 4 5 2 3 5 2 2" xfId="10663"/>
    <cellStyle name="Normal 4 5 2 3 5 3" xfId="5763"/>
    <cellStyle name="Normal 4 5 2 3 5 3 2" xfId="13111"/>
    <cellStyle name="Normal 4 5 2 3 5 4" xfId="8215"/>
    <cellStyle name="Normal 4 5 2 3 6" xfId="1479"/>
    <cellStyle name="Normal 4 5 2 3 6 2" xfId="3927"/>
    <cellStyle name="Normal 4 5 2 3 6 2 2" xfId="11275"/>
    <cellStyle name="Normal 4 5 2 3 6 3" xfId="6375"/>
    <cellStyle name="Normal 4 5 2 3 6 3 2" xfId="13723"/>
    <cellStyle name="Normal 4 5 2 3 6 4" xfId="8827"/>
    <cellStyle name="Normal 4 5 2 3 7" xfId="2091"/>
    <cellStyle name="Normal 4 5 2 3 7 2" xfId="4539"/>
    <cellStyle name="Normal 4 5 2 3 7 2 2" xfId="11887"/>
    <cellStyle name="Normal 4 5 2 3 7 3" xfId="6987"/>
    <cellStyle name="Normal 4 5 2 3 7 3 2" xfId="14335"/>
    <cellStyle name="Normal 4 5 2 3 7 4" xfId="9439"/>
    <cellStyle name="Normal 4 5 2 3 8" xfId="2703"/>
    <cellStyle name="Normal 4 5 2 3 8 2" xfId="10051"/>
    <cellStyle name="Normal 4 5 2 3 9" xfId="5151"/>
    <cellStyle name="Normal 4 5 2 3 9 2" xfId="12499"/>
    <cellStyle name="Normal 4 5 2 4" xfId="306"/>
    <cellStyle name="Normal 4 5 2 4 2" xfId="918"/>
    <cellStyle name="Normal 4 5 2 4 2 2" xfId="3366"/>
    <cellStyle name="Normal 4 5 2 4 2 2 2" xfId="10714"/>
    <cellStyle name="Normal 4 5 2 4 2 3" xfId="5814"/>
    <cellStyle name="Normal 4 5 2 4 2 3 2" xfId="13162"/>
    <cellStyle name="Normal 4 5 2 4 2 4" xfId="8266"/>
    <cellStyle name="Normal 4 5 2 4 3" xfId="1530"/>
    <cellStyle name="Normal 4 5 2 4 3 2" xfId="3978"/>
    <cellStyle name="Normal 4 5 2 4 3 2 2" xfId="11326"/>
    <cellStyle name="Normal 4 5 2 4 3 3" xfId="6426"/>
    <cellStyle name="Normal 4 5 2 4 3 3 2" xfId="13774"/>
    <cellStyle name="Normal 4 5 2 4 3 4" xfId="8878"/>
    <cellStyle name="Normal 4 5 2 4 4" xfId="2142"/>
    <cellStyle name="Normal 4 5 2 4 4 2" xfId="4590"/>
    <cellStyle name="Normal 4 5 2 4 4 2 2" xfId="11938"/>
    <cellStyle name="Normal 4 5 2 4 4 3" xfId="7038"/>
    <cellStyle name="Normal 4 5 2 4 4 3 2" xfId="14386"/>
    <cellStyle name="Normal 4 5 2 4 4 4" xfId="9490"/>
    <cellStyle name="Normal 4 5 2 4 5" xfId="2754"/>
    <cellStyle name="Normal 4 5 2 4 5 2" xfId="10102"/>
    <cellStyle name="Normal 4 5 2 4 6" xfId="5202"/>
    <cellStyle name="Normal 4 5 2 4 6 2" xfId="12550"/>
    <cellStyle name="Normal 4 5 2 4 7" xfId="7654"/>
    <cellStyle name="Normal 4 5 2 5" xfId="459"/>
    <cellStyle name="Normal 4 5 2 5 2" xfId="1071"/>
    <cellStyle name="Normal 4 5 2 5 2 2" xfId="3519"/>
    <cellStyle name="Normal 4 5 2 5 2 2 2" xfId="10867"/>
    <cellStyle name="Normal 4 5 2 5 2 3" xfId="5967"/>
    <cellStyle name="Normal 4 5 2 5 2 3 2" xfId="13315"/>
    <cellStyle name="Normal 4 5 2 5 2 4" xfId="8419"/>
    <cellStyle name="Normal 4 5 2 5 3" xfId="1683"/>
    <cellStyle name="Normal 4 5 2 5 3 2" xfId="4131"/>
    <cellStyle name="Normal 4 5 2 5 3 2 2" xfId="11479"/>
    <cellStyle name="Normal 4 5 2 5 3 3" xfId="6579"/>
    <cellStyle name="Normal 4 5 2 5 3 3 2" xfId="13927"/>
    <cellStyle name="Normal 4 5 2 5 3 4" xfId="9031"/>
    <cellStyle name="Normal 4 5 2 5 4" xfId="2295"/>
    <cellStyle name="Normal 4 5 2 5 4 2" xfId="4743"/>
    <cellStyle name="Normal 4 5 2 5 4 2 2" xfId="12091"/>
    <cellStyle name="Normal 4 5 2 5 4 3" xfId="7191"/>
    <cellStyle name="Normal 4 5 2 5 4 3 2" xfId="14539"/>
    <cellStyle name="Normal 4 5 2 5 4 4" xfId="9643"/>
    <cellStyle name="Normal 4 5 2 5 5" xfId="2907"/>
    <cellStyle name="Normal 4 5 2 5 5 2" xfId="10255"/>
    <cellStyle name="Normal 4 5 2 5 6" xfId="5355"/>
    <cellStyle name="Normal 4 5 2 5 6 2" xfId="12703"/>
    <cellStyle name="Normal 4 5 2 5 7" xfId="7807"/>
    <cellStyle name="Normal 4 5 2 6" xfId="612"/>
    <cellStyle name="Normal 4 5 2 6 2" xfId="1224"/>
    <cellStyle name="Normal 4 5 2 6 2 2" xfId="3672"/>
    <cellStyle name="Normal 4 5 2 6 2 2 2" xfId="11020"/>
    <cellStyle name="Normal 4 5 2 6 2 3" xfId="6120"/>
    <cellStyle name="Normal 4 5 2 6 2 3 2" xfId="13468"/>
    <cellStyle name="Normal 4 5 2 6 2 4" xfId="8572"/>
    <cellStyle name="Normal 4 5 2 6 3" xfId="1836"/>
    <cellStyle name="Normal 4 5 2 6 3 2" xfId="4284"/>
    <cellStyle name="Normal 4 5 2 6 3 2 2" xfId="11632"/>
    <cellStyle name="Normal 4 5 2 6 3 3" xfId="6732"/>
    <cellStyle name="Normal 4 5 2 6 3 3 2" xfId="14080"/>
    <cellStyle name="Normal 4 5 2 6 3 4" xfId="9184"/>
    <cellStyle name="Normal 4 5 2 6 4" xfId="2448"/>
    <cellStyle name="Normal 4 5 2 6 4 2" xfId="4896"/>
    <cellStyle name="Normal 4 5 2 6 4 2 2" xfId="12244"/>
    <cellStyle name="Normal 4 5 2 6 4 3" xfId="7344"/>
    <cellStyle name="Normal 4 5 2 6 4 3 2" xfId="14692"/>
    <cellStyle name="Normal 4 5 2 6 4 4" xfId="9796"/>
    <cellStyle name="Normal 4 5 2 6 5" xfId="3060"/>
    <cellStyle name="Normal 4 5 2 6 5 2" xfId="10408"/>
    <cellStyle name="Normal 4 5 2 6 6" xfId="5508"/>
    <cellStyle name="Normal 4 5 2 6 6 2" xfId="12856"/>
    <cellStyle name="Normal 4 5 2 6 7" xfId="7960"/>
    <cellStyle name="Normal 4 5 2 7" xfId="765"/>
    <cellStyle name="Normal 4 5 2 7 2" xfId="3213"/>
    <cellStyle name="Normal 4 5 2 7 2 2" xfId="10561"/>
    <cellStyle name="Normal 4 5 2 7 3" xfId="5661"/>
    <cellStyle name="Normal 4 5 2 7 3 2" xfId="13009"/>
    <cellStyle name="Normal 4 5 2 7 4" xfId="8113"/>
    <cellStyle name="Normal 4 5 2 8" xfId="1377"/>
    <cellStyle name="Normal 4 5 2 8 2" xfId="3825"/>
    <cellStyle name="Normal 4 5 2 8 2 2" xfId="11173"/>
    <cellStyle name="Normal 4 5 2 8 3" xfId="6273"/>
    <cellStyle name="Normal 4 5 2 8 3 2" xfId="13621"/>
    <cellStyle name="Normal 4 5 2 8 4" xfId="8725"/>
    <cellStyle name="Normal 4 5 2 9" xfId="1989"/>
    <cellStyle name="Normal 4 5 2 9 2" xfId="4437"/>
    <cellStyle name="Normal 4 5 2 9 2 2" xfId="11785"/>
    <cellStyle name="Normal 4 5 2 9 3" xfId="6885"/>
    <cellStyle name="Normal 4 5 2 9 3 2" xfId="14233"/>
    <cellStyle name="Normal 4 5 2 9 4" xfId="9337"/>
    <cellStyle name="Normal 4 5 3" xfId="165"/>
    <cellStyle name="Normal 4 5 3 10" xfId="2613"/>
    <cellStyle name="Normal 4 5 3 10 2" xfId="9961"/>
    <cellStyle name="Normal 4 5 3 11" xfId="5061"/>
    <cellStyle name="Normal 4 5 3 11 2" xfId="12409"/>
    <cellStyle name="Normal 4 5 3 12" xfId="7513"/>
    <cellStyle name="Normal 4 5 3 2" xfId="216"/>
    <cellStyle name="Normal 4 5 3 2 10" xfId="7564"/>
    <cellStyle name="Normal 4 5 3 2 2" xfId="369"/>
    <cellStyle name="Normal 4 5 3 2 2 2" xfId="981"/>
    <cellStyle name="Normal 4 5 3 2 2 2 2" xfId="3429"/>
    <cellStyle name="Normal 4 5 3 2 2 2 2 2" xfId="10777"/>
    <cellStyle name="Normal 4 5 3 2 2 2 3" xfId="5877"/>
    <cellStyle name="Normal 4 5 3 2 2 2 3 2" xfId="13225"/>
    <cellStyle name="Normal 4 5 3 2 2 2 4" xfId="8329"/>
    <cellStyle name="Normal 4 5 3 2 2 3" xfId="1593"/>
    <cellStyle name="Normal 4 5 3 2 2 3 2" xfId="4041"/>
    <cellStyle name="Normal 4 5 3 2 2 3 2 2" xfId="11389"/>
    <cellStyle name="Normal 4 5 3 2 2 3 3" xfId="6489"/>
    <cellStyle name="Normal 4 5 3 2 2 3 3 2" xfId="13837"/>
    <cellStyle name="Normal 4 5 3 2 2 3 4" xfId="8941"/>
    <cellStyle name="Normal 4 5 3 2 2 4" xfId="2205"/>
    <cellStyle name="Normal 4 5 3 2 2 4 2" xfId="4653"/>
    <cellStyle name="Normal 4 5 3 2 2 4 2 2" xfId="12001"/>
    <cellStyle name="Normal 4 5 3 2 2 4 3" xfId="7101"/>
    <cellStyle name="Normal 4 5 3 2 2 4 3 2" xfId="14449"/>
    <cellStyle name="Normal 4 5 3 2 2 4 4" xfId="9553"/>
    <cellStyle name="Normal 4 5 3 2 2 5" xfId="2817"/>
    <cellStyle name="Normal 4 5 3 2 2 5 2" xfId="10165"/>
    <cellStyle name="Normal 4 5 3 2 2 6" xfId="5265"/>
    <cellStyle name="Normal 4 5 3 2 2 6 2" xfId="12613"/>
    <cellStyle name="Normal 4 5 3 2 2 7" xfId="7717"/>
    <cellStyle name="Normal 4 5 3 2 3" xfId="522"/>
    <cellStyle name="Normal 4 5 3 2 3 2" xfId="1134"/>
    <cellStyle name="Normal 4 5 3 2 3 2 2" xfId="3582"/>
    <cellStyle name="Normal 4 5 3 2 3 2 2 2" xfId="10930"/>
    <cellStyle name="Normal 4 5 3 2 3 2 3" xfId="6030"/>
    <cellStyle name="Normal 4 5 3 2 3 2 3 2" xfId="13378"/>
    <cellStyle name="Normal 4 5 3 2 3 2 4" xfId="8482"/>
    <cellStyle name="Normal 4 5 3 2 3 3" xfId="1746"/>
    <cellStyle name="Normal 4 5 3 2 3 3 2" xfId="4194"/>
    <cellStyle name="Normal 4 5 3 2 3 3 2 2" xfId="11542"/>
    <cellStyle name="Normal 4 5 3 2 3 3 3" xfId="6642"/>
    <cellStyle name="Normal 4 5 3 2 3 3 3 2" xfId="13990"/>
    <cellStyle name="Normal 4 5 3 2 3 3 4" xfId="9094"/>
    <cellStyle name="Normal 4 5 3 2 3 4" xfId="2358"/>
    <cellStyle name="Normal 4 5 3 2 3 4 2" xfId="4806"/>
    <cellStyle name="Normal 4 5 3 2 3 4 2 2" xfId="12154"/>
    <cellStyle name="Normal 4 5 3 2 3 4 3" xfId="7254"/>
    <cellStyle name="Normal 4 5 3 2 3 4 3 2" xfId="14602"/>
    <cellStyle name="Normal 4 5 3 2 3 4 4" xfId="9706"/>
    <cellStyle name="Normal 4 5 3 2 3 5" xfId="2970"/>
    <cellStyle name="Normal 4 5 3 2 3 5 2" xfId="10318"/>
    <cellStyle name="Normal 4 5 3 2 3 6" xfId="5418"/>
    <cellStyle name="Normal 4 5 3 2 3 6 2" xfId="12766"/>
    <cellStyle name="Normal 4 5 3 2 3 7" xfId="7870"/>
    <cellStyle name="Normal 4 5 3 2 4" xfId="675"/>
    <cellStyle name="Normal 4 5 3 2 4 2" xfId="1287"/>
    <cellStyle name="Normal 4 5 3 2 4 2 2" xfId="3735"/>
    <cellStyle name="Normal 4 5 3 2 4 2 2 2" xfId="11083"/>
    <cellStyle name="Normal 4 5 3 2 4 2 3" xfId="6183"/>
    <cellStyle name="Normal 4 5 3 2 4 2 3 2" xfId="13531"/>
    <cellStyle name="Normal 4 5 3 2 4 2 4" xfId="8635"/>
    <cellStyle name="Normal 4 5 3 2 4 3" xfId="1899"/>
    <cellStyle name="Normal 4 5 3 2 4 3 2" xfId="4347"/>
    <cellStyle name="Normal 4 5 3 2 4 3 2 2" xfId="11695"/>
    <cellStyle name="Normal 4 5 3 2 4 3 3" xfId="6795"/>
    <cellStyle name="Normal 4 5 3 2 4 3 3 2" xfId="14143"/>
    <cellStyle name="Normal 4 5 3 2 4 3 4" xfId="9247"/>
    <cellStyle name="Normal 4 5 3 2 4 4" xfId="2511"/>
    <cellStyle name="Normal 4 5 3 2 4 4 2" xfId="4959"/>
    <cellStyle name="Normal 4 5 3 2 4 4 2 2" xfId="12307"/>
    <cellStyle name="Normal 4 5 3 2 4 4 3" xfId="7407"/>
    <cellStyle name="Normal 4 5 3 2 4 4 3 2" xfId="14755"/>
    <cellStyle name="Normal 4 5 3 2 4 4 4" xfId="9859"/>
    <cellStyle name="Normal 4 5 3 2 4 5" xfId="3123"/>
    <cellStyle name="Normal 4 5 3 2 4 5 2" xfId="10471"/>
    <cellStyle name="Normal 4 5 3 2 4 6" xfId="5571"/>
    <cellStyle name="Normal 4 5 3 2 4 6 2" xfId="12919"/>
    <cellStyle name="Normal 4 5 3 2 4 7" xfId="8023"/>
    <cellStyle name="Normal 4 5 3 2 5" xfId="828"/>
    <cellStyle name="Normal 4 5 3 2 5 2" xfId="3276"/>
    <cellStyle name="Normal 4 5 3 2 5 2 2" xfId="10624"/>
    <cellStyle name="Normal 4 5 3 2 5 3" xfId="5724"/>
    <cellStyle name="Normal 4 5 3 2 5 3 2" xfId="13072"/>
    <cellStyle name="Normal 4 5 3 2 5 4" xfId="8176"/>
    <cellStyle name="Normal 4 5 3 2 6" xfId="1440"/>
    <cellStyle name="Normal 4 5 3 2 6 2" xfId="3888"/>
    <cellStyle name="Normal 4 5 3 2 6 2 2" xfId="11236"/>
    <cellStyle name="Normal 4 5 3 2 6 3" xfId="6336"/>
    <cellStyle name="Normal 4 5 3 2 6 3 2" xfId="13684"/>
    <cellStyle name="Normal 4 5 3 2 6 4" xfId="8788"/>
    <cellStyle name="Normal 4 5 3 2 7" xfId="2052"/>
    <cellStyle name="Normal 4 5 3 2 7 2" xfId="4500"/>
    <cellStyle name="Normal 4 5 3 2 7 2 2" xfId="11848"/>
    <cellStyle name="Normal 4 5 3 2 7 3" xfId="6948"/>
    <cellStyle name="Normal 4 5 3 2 7 3 2" xfId="14296"/>
    <cellStyle name="Normal 4 5 3 2 7 4" xfId="9400"/>
    <cellStyle name="Normal 4 5 3 2 8" xfId="2664"/>
    <cellStyle name="Normal 4 5 3 2 8 2" xfId="10012"/>
    <cellStyle name="Normal 4 5 3 2 9" xfId="5112"/>
    <cellStyle name="Normal 4 5 3 2 9 2" xfId="12460"/>
    <cellStyle name="Normal 4 5 3 3" xfId="267"/>
    <cellStyle name="Normal 4 5 3 3 10" xfId="7615"/>
    <cellStyle name="Normal 4 5 3 3 2" xfId="420"/>
    <cellStyle name="Normal 4 5 3 3 2 2" xfId="1032"/>
    <cellStyle name="Normal 4 5 3 3 2 2 2" xfId="3480"/>
    <cellStyle name="Normal 4 5 3 3 2 2 2 2" xfId="10828"/>
    <cellStyle name="Normal 4 5 3 3 2 2 3" xfId="5928"/>
    <cellStyle name="Normal 4 5 3 3 2 2 3 2" xfId="13276"/>
    <cellStyle name="Normal 4 5 3 3 2 2 4" xfId="8380"/>
    <cellStyle name="Normal 4 5 3 3 2 3" xfId="1644"/>
    <cellStyle name="Normal 4 5 3 3 2 3 2" xfId="4092"/>
    <cellStyle name="Normal 4 5 3 3 2 3 2 2" xfId="11440"/>
    <cellStyle name="Normal 4 5 3 3 2 3 3" xfId="6540"/>
    <cellStyle name="Normal 4 5 3 3 2 3 3 2" xfId="13888"/>
    <cellStyle name="Normal 4 5 3 3 2 3 4" xfId="8992"/>
    <cellStyle name="Normal 4 5 3 3 2 4" xfId="2256"/>
    <cellStyle name="Normal 4 5 3 3 2 4 2" xfId="4704"/>
    <cellStyle name="Normal 4 5 3 3 2 4 2 2" xfId="12052"/>
    <cellStyle name="Normal 4 5 3 3 2 4 3" xfId="7152"/>
    <cellStyle name="Normal 4 5 3 3 2 4 3 2" xfId="14500"/>
    <cellStyle name="Normal 4 5 3 3 2 4 4" xfId="9604"/>
    <cellStyle name="Normal 4 5 3 3 2 5" xfId="2868"/>
    <cellStyle name="Normal 4 5 3 3 2 5 2" xfId="10216"/>
    <cellStyle name="Normal 4 5 3 3 2 6" xfId="5316"/>
    <cellStyle name="Normal 4 5 3 3 2 6 2" xfId="12664"/>
    <cellStyle name="Normal 4 5 3 3 2 7" xfId="7768"/>
    <cellStyle name="Normal 4 5 3 3 3" xfId="573"/>
    <cellStyle name="Normal 4 5 3 3 3 2" xfId="1185"/>
    <cellStyle name="Normal 4 5 3 3 3 2 2" xfId="3633"/>
    <cellStyle name="Normal 4 5 3 3 3 2 2 2" xfId="10981"/>
    <cellStyle name="Normal 4 5 3 3 3 2 3" xfId="6081"/>
    <cellStyle name="Normal 4 5 3 3 3 2 3 2" xfId="13429"/>
    <cellStyle name="Normal 4 5 3 3 3 2 4" xfId="8533"/>
    <cellStyle name="Normal 4 5 3 3 3 3" xfId="1797"/>
    <cellStyle name="Normal 4 5 3 3 3 3 2" xfId="4245"/>
    <cellStyle name="Normal 4 5 3 3 3 3 2 2" xfId="11593"/>
    <cellStyle name="Normal 4 5 3 3 3 3 3" xfId="6693"/>
    <cellStyle name="Normal 4 5 3 3 3 3 3 2" xfId="14041"/>
    <cellStyle name="Normal 4 5 3 3 3 3 4" xfId="9145"/>
    <cellStyle name="Normal 4 5 3 3 3 4" xfId="2409"/>
    <cellStyle name="Normal 4 5 3 3 3 4 2" xfId="4857"/>
    <cellStyle name="Normal 4 5 3 3 3 4 2 2" xfId="12205"/>
    <cellStyle name="Normal 4 5 3 3 3 4 3" xfId="7305"/>
    <cellStyle name="Normal 4 5 3 3 3 4 3 2" xfId="14653"/>
    <cellStyle name="Normal 4 5 3 3 3 4 4" xfId="9757"/>
    <cellStyle name="Normal 4 5 3 3 3 5" xfId="3021"/>
    <cellStyle name="Normal 4 5 3 3 3 5 2" xfId="10369"/>
    <cellStyle name="Normal 4 5 3 3 3 6" xfId="5469"/>
    <cellStyle name="Normal 4 5 3 3 3 6 2" xfId="12817"/>
    <cellStyle name="Normal 4 5 3 3 3 7" xfId="7921"/>
    <cellStyle name="Normal 4 5 3 3 4" xfId="726"/>
    <cellStyle name="Normal 4 5 3 3 4 2" xfId="1338"/>
    <cellStyle name="Normal 4 5 3 3 4 2 2" xfId="3786"/>
    <cellStyle name="Normal 4 5 3 3 4 2 2 2" xfId="11134"/>
    <cellStyle name="Normal 4 5 3 3 4 2 3" xfId="6234"/>
    <cellStyle name="Normal 4 5 3 3 4 2 3 2" xfId="13582"/>
    <cellStyle name="Normal 4 5 3 3 4 2 4" xfId="8686"/>
    <cellStyle name="Normal 4 5 3 3 4 3" xfId="1950"/>
    <cellStyle name="Normal 4 5 3 3 4 3 2" xfId="4398"/>
    <cellStyle name="Normal 4 5 3 3 4 3 2 2" xfId="11746"/>
    <cellStyle name="Normal 4 5 3 3 4 3 3" xfId="6846"/>
    <cellStyle name="Normal 4 5 3 3 4 3 3 2" xfId="14194"/>
    <cellStyle name="Normal 4 5 3 3 4 3 4" xfId="9298"/>
    <cellStyle name="Normal 4 5 3 3 4 4" xfId="2562"/>
    <cellStyle name="Normal 4 5 3 3 4 4 2" xfId="5010"/>
    <cellStyle name="Normal 4 5 3 3 4 4 2 2" xfId="12358"/>
    <cellStyle name="Normal 4 5 3 3 4 4 3" xfId="7458"/>
    <cellStyle name="Normal 4 5 3 3 4 4 3 2" xfId="14806"/>
    <cellStyle name="Normal 4 5 3 3 4 4 4" xfId="9910"/>
    <cellStyle name="Normal 4 5 3 3 4 5" xfId="3174"/>
    <cellStyle name="Normal 4 5 3 3 4 5 2" xfId="10522"/>
    <cellStyle name="Normal 4 5 3 3 4 6" xfId="5622"/>
    <cellStyle name="Normal 4 5 3 3 4 6 2" xfId="12970"/>
    <cellStyle name="Normal 4 5 3 3 4 7" xfId="8074"/>
    <cellStyle name="Normal 4 5 3 3 5" xfId="879"/>
    <cellStyle name="Normal 4 5 3 3 5 2" xfId="3327"/>
    <cellStyle name="Normal 4 5 3 3 5 2 2" xfId="10675"/>
    <cellStyle name="Normal 4 5 3 3 5 3" xfId="5775"/>
    <cellStyle name="Normal 4 5 3 3 5 3 2" xfId="13123"/>
    <cellStyle name="Normal 4 5 3 3 5 4" xfId="8227"/>
    <cellStyle name="Normal 4 5 3 3 6" xfId="1491"/>
    <cellStyle name="Normal 4 5 3 3 6 2" xfId="3939"/>
    <cellStyle name="Normal 4 5 3 3 6 2 2" xfId="11287"/>
    <cellStyle name="Normal 4 5 3 3 6 3" xfId="6387"/>
    <cellStyle name="Normal 4 5 3 3 6 3 2" xfId="13735"/>
    <cellStyle name="Normal 4 5 3 3 6 4" xfId="8839"/>
    <cellStyle name="Normal 4 5 3 3 7" xfId="2103"/>
    <cellStyle name="Normal 4 5 3 3 7 2" xfId="4551"/>
    <cellStyle name="Normal 4 5 3 3 7 2 2" xfId="11899"/>
    <cellStyle name="Normal 4 5 3 3 7 3" xfId="6999"/>
    <cellStyle name="Normal 4 5 3 3 7 3 2" xfId="14347"/>
    <cellStyle name="Normal 4 5 3 3 7 4" xfId="9451"/>
    <cellStyle name="Normal 4 5 3 3 8" xfId="2715"/>
    <cellStyle name="Normal 4 5 3 3 8 2" xfId="10063"/>
    <cellStyle name="Normal 4 5 3 3 9" xfId="5163"/>
    <cellStyle name="Normal 4 5 3 3 9 2" xfId="12511"/>
    <cellStyle name="Normal 4 5 3 4" xfId="318"/>
    <cellStyle name="Normal 4 5 3 4 2" xfId="930"/>
    <cellStyle name="Normal 4 5 3 4 2 2" xfId="3378"/>
    <cellStyle name="Normal 4 5 3 4 2 2 2" xfId="10726"/>
    <cellStyle name="Normal 4 5 3 4 2 3" xfId="5826"/>
    <cellStyle name="Normal 4 5 3 4 2 3 2" xfId="13174"/>
    <cellStyle name="Normal 4 5 3 4 2 4" xfId="8278"/>
    <cellStyle name="Normal 4 5 3 4 3" xfId="1542"/>
    <cellStyle name="Normal 4 5 3 4 3 2" xfId="3990"/>
    <cellStyle name="Normal 4 5 3 4 3 2 2" xfId="11338"/>
    <cellStyle name="Normal 4 5 3 4 3 3" xfId="6438"/>
    <cellStyle name="Normal 4 5 3 4 3 3 2" xfId="13786"/>
    <cellStyle name="Normal 4 5 3 4 3 4" xfId="8890"/>
    <cellStyle name="Normal 4 5 3 4 4" xfId="2154"/>
    <cellStyle name="Normal 4 5 3 4 4 2" xfId="4602"/>
    <cellStyle name="Normal 4 5 3 4 4 2 2" xfId="11950"/>
    <cellStyle name="Normal 4 5 3 4 4 3" xfId="7050"/>
    <cellStyle name="Normal 4 5 3 4 4 3 2" xfId="14398"/>
    <cellStyle name="Normal 4 5 3 4 4 4" xfId="9502"/>
    <cellStyle name="Normal 4 5 3 4 5" xfId="2766"/>
    <cellStyle name="Normal 4 5 3 4 5 2" xfId="10114"/>
    <cellStyle name="Normal 4 5 3 4 6" xfId="5214"/>
    <cellStyle name="Normal 4 5 3 4 6 2" xfId="12562"/>
    <cellStyle name="Normal 4 5 3 4 7" xfId="7666"/>
    <cellStyle name="Normal 4 5 3 5" xfId="471"/>
    <cellStyle name="Normal 4 5 3 5 2" xfId="1083"/>
    <cellStyle name="Normal 4 5 3 5 2 2" xfId="3531"/>
    <cellStyle name="Normal 4 5 3 5 2 2 2" xfId="10879"/>
    <cellStyle name="Normal 4 5 3 5 2 3" xfId="5979"/>
    <cellStyle name="Normal 4 5 3 5 2 3 2" xfId="13327"/>
    <cellStyle name="Normal 4 5 3 5 2 4" xfId="8431"/>
    <cellStyle name="Normal 4 5 3 5 3" xfId="1695"/>
    <cellStyle name="Normal 4 5 3 5 3 2" xfId="4143"/>
    <cellStyle name="Normal 4 5 3 5 3 2 2" xfId="11491"/>
    <cellStyle name="Normal 4 5 3 5 3 3" xfId="6591"/>
    <cellStyle name="Normal 4 5 3 5 3 3 2" xfId="13939"/>
    <cellStyle name="Normal 4 5 3 5 3 4" xfId="9043"/>
    <cellStyle name="Normal 4 5 3 5 4" xfId="2307"/>
    <cellStyle name="Normal 4 5 3 5 4 2" xfId="4755"/>
    <cellStyle name="Normal 4 5 3 5 4 2 2" xfId="12103"/>
    <cellStyle name="Normal 4 5 3 5 4 3" xfId="7203"/>
    <cellStyle name="Normal 4 5 3 5 4 3 2" xfId="14551"/>
    <cellStyle name="Normal 4 5 3 5 4 4" xfId="9655"/>
    <cellStyle name="Normal 4 5 3 5 5" xfId="2919"/>
    <cellStyle name="Normal 4 5 3 5 5 2" xfId="10267"/>
    <cellStyle name="Normal 4 5 3 5 6" xfId="5367"/>
    <cellStyle name="Normal 4 5 3 5 6 2" xfId="12715"/>
    <cellStyle name="Normal 4 5 3 5 7" xfId="7819"/>
    <cellStyle name="Normal 4 5 3 6" xfId="624"/>
    <cellStyle name="Normal 4 5 3 6 2" xfId="1236"/>
    <cellStyle name="Normal 4 5 3 6 2 2" xfId="3684"/>
    <cellStyle name="Normal 4 5 3 6 2 2 2" xfId="11032"/>
    <cellStyle name="Normal 4 5 3 6 2 3" xfId="6132"/>
    <cellStyle name="Normal 4 5 3 6 2 3 2" xfId="13480"/>
    <cellStyle name="Normal 4 5 3 6 2 4" xfId="8584"/>
    <cellStyle name="Normal 4 5 3 6 3" xfId="1848"/>
    <cellStyle name="Normal 4 5 3 6 3 2" xfId="4296"/>
    <cellStyle name="Normal 4 5 3 6 3 2 2" xfId="11644"/>
    <cellStyle name="Normal 4 5 3 6 3 3" xfId="6744"/>
    <cellStyle name="Normal 4 5 3 6 3 3 2" xfId="14092"/>
    <cellStyle name="Normal 4 5 3 6 3 4" xfId="9196"/>
    <cellStyle name="Normal 4 5 3 6 4" xfId="2460"/>
    <cellStyle name="Normal 4 5 3 6 4 2" xfId="4908"/>
    <cellStyle name="Normal 4 5 3 6 4 2 2" xfId="12256"/>
    <cellStyle name="Normal 4 5 3 6 4 3" xfId="7356"/>
    <cellStyle name="Normal 4 5 3 6 4 3 2" xfId="14704"/>
    <cellStyle name="Normal 4 5 3 6 4 4" xfId="9808"/>
    <cellStyle name="Normal 4 5 3 6 5" xfId="3072"/>
    <cellStyle name="Normal 4 5 3 6 5 2" xfId="10420"/>
    <cellStyle name="Normal 4 5 3 6 6" xfId="5520"/>
    <cellStyle name="Normal 4 5 3 6 6 2" xfId="12868"/>
    <cellStyle name="Normal 4 5 3 6 7" xfId="7972"/>
    <cellStyle name="Normal 4 5 3 7" xfId="777"/>
    <cellStyle name="Normal 4 5 3 7 2" xfId="3225"/>
    <cellStyle name="Normal 4 5 3 7 2 2" xfId="10573"/>
    <cellStyle name="Normal 4 5 3 7 3" xfId="5673"/>
    <cellStyle name="Normal 4 5 3 7 3 2" xfId="13021"/>
    <cellStyle name="Normal 4 5 3 7 4" xfId="8125"/>
    <cellStyle name="Normal 4 5 3 8" xfId="1389"/>
    <cellStyle name="Normal 4 5 3 8 2" xfId="3837"/>
    <cellStyle name="Normal 4 5 3 8 2 2" xfId="11185"/>
    <cellStyle name="Normal 4 5 3 8 3" xfId="6285"/>
    <cellStyle name="Normal 4 5 3 8 3 2" xfId="13633"/>
    <cellStyle name="Normal 4 5 3 8 4" xfId="8737"/>
    <cellStyle name="Normal 4 5 3 9" xfId="2001"/>
    <cellStyle name="Normal 4 5 3 9 2" xfId="4449"/>
    <cellStyle name="Normal 4 5 3 9 2 2" xfId="11797"/>
    <cellStyle name="Normal 4 5 3 9 3" xfId="6897"/>
    <cellStyle name="Normal 4 5 3 9 3 2" xfId="14245"/>
    <cellStyle name="Normal 4 5 3 9 4" xfId="9349"/>
    <cellStyle name="Normal 4 5 4" xfId="180"/>
    <cellStyle name="Normal 4 5 4 10" xfId="2628"/>
    <cellStyle name="Normal 4 5 4 10 2" xfId="9976"/>
    <cellStyle name="Normal 4 5 4 11" xfId="5076"/>
    <cellStyle name="Normal 4 5 4 11 2" xfId="12424"/>
    <cellStyle name="Normal 4 5 4 12" xfId="7528"/>
    <cellStyle name="Normal 4 5 4 2" xfId="231"/>
    <cellStyle name="Normal 4 5 4 2 10" xfId="7579"/>
    <cellStyle name="Normal 4 5 4 2 2" xfId="384"/>
    <cellStyle name="Normal 4 5 4 2 2 2" xfId="996"/>
    <cellStyle name="Normal 4 5 4 2 2 2 2" xfId="3444"/>
    <cellStyle name="Normal 4 5 4 2 2 2 2 2" xfId="10792"/>
    <cellStyle name="Normal 4 5 4 2 2 2 3" xfId="5892"/>
    <cellStyle name="Normal 4 5 4 2 2 2 3 2" xfId="13240"/>
    <cellStyle name="Normal 4 5 4 2 2 2 4" xfId="8344"/>
    <cellStyle name="Normal 4 5 4 2 2 3" xfId="1608"/>
    <cellStyle name="Normal 4 5 4 2 2 3 2" xfId="4056"/>
    <cellStyle name="Normal 4 5 4 2 2 3 2 2" xfId="11404"/>
    <cellStyle name="Normal 4 5 4 2 2 3 3" xfId="6504"/>
    <cellStyle name="Normal 4 5 4 2 2 3 3 2" xfId="13852"/>
    <cellStyle name="Normal 4 5 4 2 2 3 4" xfId="8956"/>
    <cellStyle name="Normal 4 5 4 2 2 4" xfId="2220"/>
    <cellStyle name="Normal 4 5 4 2 2 4 2" xfId="4668"/>
    <cellStyle name="Normal 4 5 4 2 2 4 2 2" xfId="12016"/>
    <cellStyle name="Normal 4 5 4 2 2 4 3" xfId="7116"/>
    <cellStyle name="Normal 4 5 4 2 2 4 3 2" xfId="14464"/>
    <cellStyle name="Normal 4 5 4 2 2 4 4" xfId="9568"/>
    <cellStyle name="Normal 4 5 4 2 2 5" xfId="2832"/>
    <cellStyle name="Normal 4 5 4 2 2 5 2" xfId="10180"/>
    <cellStyle name="Normal 4 5 4 2 2 6" xfId="5280"/>
    <cellStyle name="Normal 4 5 4 2 2 6 2" xfId="12628"/>
    <cellStyle name="Normal 4 5 4 2 2 7" xfId="7732"/>
    <cellStyle name="Normal 4 5 4 2 3" xfId="537"/>
    <cellStyle name="Normal 4 5 4 2 3 2" xfId="1149"/>
    <cellStyle name="Normal 4 5 4 2 3 2 2" xfId="3597"/>
    <cellStyle name="Normal 4 5 4 2 3 2 2 2" xfId="10945"/>
    <cellStyle name="Normal 4 5 4 2 3 2 3" xfId="6045"/>
    <cellStyle name="Normal 4 5 4 2 3 2 3 2" xfId="13393"/>
    <cellStyle name="Normal 4 5 4 2 3 2 4" xfId="8497"/>
    <cellStyle name="Normal 4 5 4 2 3 3" xfId="1761"/>
    <cellStyle name="Normal 4 5 4 2 3 3 2" xfId="4209"/>
    <cellStyle name="Normal 4 5 4 2 3 3 2 2" xfId="11557"/>
    <cellStyle name="Normal 4 5 4 2 3 3 3" xfId="6657"/>
    <cellStyle name="Normal 4 5 4 2 3 3 3 2" xfId="14005"/>
    <cellStyle name="Normal 4 5 4 2 3 3 4" xfId="9109"/>
    <cellStyle name="Normal 4 5 4 2 3 4" xfId="2373"/>
    <cellStyle name="Normal 4 5 4 2 3 4 2" xfId="4821"/>
    <cellStyle name="Normal 4 5 4 2 3 4 2 2" xfId="12169"/>
    <cellStyle name="Normal 4 5 4 2 3 4 3" xfId="7269"/>
    <cellStyle name="Normal 4 5 4 2 3 4 3 2" xfId="14617"/>
    <cellStyle name="Normal 4 5 4 2 3 4 4" xfId="9721"/>
    <cellStyle name="Normal 4 5 4 2 3 5" xfId="2985"/>
    <cellStyle name="Normal 4 5 4 2 3 5 2" xfId="10333"/>
    <cellStyle name="Normal 4 5 4 2 3 6" xfId="5433"/>
    <cellStyle name="Normal 4 5 4 2 3 6 2" xfId="12781"/>
    <cellStyle name="Normal 4 5 4 2 3 7" xfId="7885"/>
    <cellStyle name="Normal 4 5 4 2 4" xfId="690"/>
    <cellStyle name="Normal 4 5 4 2 4 2" xfId="1302"/>
    <cellStyle name="Normal 4 5 4 2 4 2 2" xfId="3750"/>
    <cellStyle name="Normal 4 5 4 2 4 2 2 2" xfId="11098"/>
    <cellStyle name="Normal 4 5 4 2 4 2 3" xfId="6198"/>
    <cellStyle name="Normal 4 5 4 2 4 2 3 2" xfId="13546"/>
    <cellStyle name="Normal 4 5 4 2 4 2 4" xfId="8650"/>
    <cellStyle name="Normal 4 5 4 2 4 3" xfId="1914"/>
    <cellStyle name="Normal 4 5 4 2 4 3 2" xfId="4362"/>
    <cellStyle name="Normal 4 5 4 2 4 3 2 2" xfId="11710"/>
    <cellStyle name="Normal 4 5 4 2 4 3 3" xfId="6810"/>
    <cellStyle name="Normal 4 5 4 2 4 3 3 2" xfId="14158"/>
    <cellStyle name="Normal 4 5 4 2 4 3 4" xfId="9262"/>
    <cellStyle name="Normal 4 5 4 2 4 4" xfId="2526"/>
    <cellStyle name="Normal 4 5 4 2 4 4 2" xfId="4974"/>
    <cellStyle name="Normal 4 5 4 2 4 4 2 2" xfId="12322"/>
    <cellStyle name="Normal 4 5 4 2 4 4 3" xfId="7422"/>
    <cellStyle name="Normal 4 5 4 2 4 4 3 2" xfId="14770"/>
    <cellStyle name="Normal 4 5 4 2 4 4 4" xfId="9874"/>
    <cellStyle name="Normal 4 5 4 2 4 5" xfId="3138"/>
    <cellStyle name="Normal 4 5 4 2 4 5 2" xfId="10486"/>
    <cellStyle name="Normal 4 5 4 2 4 6" xfId="5586"/>
    <cellStyle name="Normal 4 5 4 2 4 6 2" xfId="12934"/>
    <cellStyle name="Normal 4 5 4 2 4 7" xfId="8038"/>
    <cellStyle name="Normal 4 5 4 2 5" xfId="843"/>
    <cellStyle name="Normal 4 5 4 2 5 2" xfId="3291"/>
    <cellStyle name="Normal 4 5 4 2 5 2 2" xfId="10639"/>
    <cellStyle name="Normal 4 5 4 2 5 3" xfId="5739"/>
    <cellStyle name="Normal 4 5 4 2 5 3 2" xfId="13087"/>
    <cellStyle name="Normal 4 5 4 2 5 4" xfId="8191"/>
    <cellStyle name="Normal 4 5 4 2 6" xfId="1455"/>
    <cellStyle name="Normal 4 5 4 2 6 2" xfId="3903"/>
    <cellStyle name="Normal 4 5 4 2 6 2 2" xfId="11251"/>
    <cellStyle name="Normal 4 5 4 2 6 3" xfId="6351"/>
    <cellStyle name="Normal 4 5 4 2 6 3 2" xfId="13699"/>
    <cellStyle name="Normal 4 5 4 2 6 4" xfId="8803"/>
    <cellStyle name="Normal 4 5 4 2 7" xfId="2067"/>
    <cellStyle name="Normal 4 5 4 2 7 2" xfId="4515"/>
    <cellStyle name="Normal 4 5 4 2 7 2 2" xfId="11863"/>
    <cellStyle name="Normal 4 5 4 2 7 3" xfId="6963"/>
    <cellStyle name="Normal 4 5 4 2 7 3 2" xfId="14311"/>
    <cellStyle name="Normal 4 5 4 2 7 4" xfId="9415"/>
    <cellStyle name="Normal 4 5 4 2 8" xfId="2679"/>
    <cellStyle name="Normal 4 5 4 2 8 2" xfId="10027"/>
    <cellStyle name="Normal 4 5 4 2 9" xfId="5127"/>
    <cellStyle name="Normal 4 5 4 2 9 2" xfId="12475"/>
    <cellStyle name="Normal 4 5 4 3" xfId="282"/>
    <cellStyle name="Normal 4 5 4 3 10" xfId="7630"/>
    <cellStyle name="Normal 4 5 4 3 2" xfId="435"/>
    <cellStyle name="Normal 4 5 4 3 2 2" xfId="1047"/>
    <cellStyle name="Normal 4 5 4 3 2 2 2" xfId="3495"/>
    <cellStyle name="Normal 4 5 4 3 2 2 2 2" xfId="10843"/>
    <cellStyle name="Normal 4 5 4 3 2 2 3" xfId="5943"/>
    <cellStyle name="Normal 4 5 4 3 2 2 3 2" xfId="13291"/>
    <cellStyle name="Normal 4 5 4 3 2 2 4" xfId="8395"/>
    <cellStyle name="Normal 4 5 4 3 2 3" xfId="1659"/>
    <cellStyle name="Normal 4 5 4 3 2 3 2" xfId="4107"/>
    <cellStyle name="Normal 4 5 4 3 2 3 2 2" xfId="11455"/>
    <cellStyle name="Normal 4 5 4 3 2 3 3" xfId="6555"/>
    <cellStyle name="Normal 4 5 4 3 2 3 3 2" xfId="13903"/>
    <cellStyle name="Normal 4 5 4 3 2 3 4" xfId="9007"/>
    <cellStyle name="Normal 4 5 4 3 2 4" xfId="2271"/>
    <cellStyle name="Normal 4 5 4 3 2 4 2" xfId="4719"/>
    <cellStyle name="Normal 4 5 4 3 2 4 2 2" xfId="12067"/>
    <cellStyle name="Normal 4 5 4 3 2 4 3" xfId="7167"/>
    <cellStyle name="Normal 4 5 4 3 2 4 3 2" xfId="14515"/>
    <cellStyle name="Normal 4 5 4 3 2 4 4" xfId="9619"/>
    <cellStyle name="Normal 4 5 4 3 2 5" xfId="2883"/>
    <cellStyle name="Normal 4 5 4 3 2 5 2" xfId="10231"/>
    <cellStyle name="Normal 4 5 4 3 2 6" xfId="5331"/>
    <cellStyle name="Normal 4 5 4 3 2 6 2" xfId="12679"/>
    <cellStyle name="Normal 4 5 4 3 2 7" xfId="7783"/>
    <cellStyle name="Normal 4 5 4 3 3" xfId="588"/>
    <cellStyle name="Normal 4 5 4 3 3 2" xfId="1200"/>
    <cellStyle name="Normal 4 5 4 3 3 2 2" xfId="3648"/>
    <cellStyle name="Normal 4 5 4 3 3 2 2 2" xfId="10996"/>
    <cellStyle name="Normal 4 5 4 3 3 2 3" xfId="6096"/>
    <cellStyle name="Normal 4 5 4 3 3 2 3 2" xfId="13444"/>
    <cellStyle name="Normal 4 5 4 3 3 2 4" xfId="8548"/>
    <cellStyle name="Normal 4 5 4 3 3 3" xfId="1812"/>
    <cellStyle name="Normal 4 5 4 3 3 3 2" xfId="4260"/>
    <cellStyle name="Normal 4 5 4 3 3 3 2 2" xfId="11608"/>
    <cellStyle name="Normal 4 5 4 3 3 3 3" xfId="6708"/>
    <cellStyle name="Normal 4 5 4 3 3 3 3 2" xfId="14056"/>
    <cellStyle name="Normal 4 5 4 3 3 3 4" xfId="9160"/>
    <cellStyle name="Normal 4 5 4 3 3 4" xfId="2424"/>
    <cellStyle name="Normal 4 5 4 3 3 4 2" xfId="4872"/>
    <cellStyle name="Normal 4 5 4 3 3 4 2 2" xfId="12220"/>
    <cellStyle name="Normal 4 5 4 3 3 4 3" xfId="7320"/>
    <cellStyle name="Normal 4 5 4 3 3 4 3 2" xfId="14668"/>
    <cellStyle name="Normal 4 5 4 3 3 4 4" xfId="9772"/>
    <cellStyle name="Normal 4 5 4 3 3 5" xfId="3036"/>
    <cellStyle name="Normal 4 5 4 3 3 5 2" xfId="10384"/>
    <cellStyle name="Normal 4 5 4 3 3 6" xfId="5484"/>
    <cellStyle name="Normal 4 5 4 3 3 6 2" xfId="12832"/>
    <cellStyle name="Normal 4 5 4 3 3 7" xfId="7936"/>
    <cellStyle name="Normal 4 5 4 3 4" xfId="741"/>
    <cellStyle name="Normal 4 5 4 3 4 2" xfId="1353"/>
    <cellStyle name="Normal 4 5 4 3 4 2 2" xfId="3801"/>
    <cellStyle name="Normal 4 5 4 3 4 2 2 2" xfId="11149"/>
    <cellStyle name="Normal 4 5 4 3 4 2 3" xfId="6249"/>
    <cellStyle name="Normal 4 5 4 3 4 2 3 2" xfId="13597"/>
    <cellStyle name="Normal 4 5 4 3 4 2 4" xfId="8701"/>
    <cellStyle name="Normal 4 5 4 3 4 3" xfId="1965"/>
    <cellStyle name="Normal 4 5 4 3 4 3 2" xfId="4413"/>
    <cellStyle name="Normal 4 5 4 3 4 3 2 2" xfId="11761"/>
    <cellStyle name="Normal 4 5 4 3 4 3 3" xfId="6861"/>
    <cellStyle name="Normal 4 5 4 3 4 3 3 2" xfId="14209"/>
    <cellStyle name="Normal 4 5 4 3 4 3 4" xfId="9313"/>
    <cellStyle name="Normal 4 5 4 3 4 4" xfId="2577"/>
    <cellStyle name="Normal 4 5 4 3 4 4 2" xfId="5025"/>
    <cellStyle name="Normal 4 5 4 3 4 4 2 2" xfId="12373"/>
    <cellStyle name="Normal 4 5 4 3 4 4 3" xfId="7473"/>
    <cellStyle name="Normal 4 5 4 3 4 4 3 2" xfId="14821"/>
    <cellStyle name="Normal 4 5 4 3 4 4 4" xfId="9925"/>
    <cellStyle name="Normal 4 5 4 3 4 5" xfId="3189"/>
    <cellStyle name="Normal 4 5 4 3 4 5 2" xfId="10537"/>
    <cellStyle name="Normal 4 5 4 3 4 6" xfId="5637"/>
    <cellStyle name="Normal 4 5 4 3 4 6 2" xfId="12985"/>
    <cellStyle name="Normal 4 5 4 3 4 7" xfId="8089"/>
    <cellStyle name="Normal 4 5 4 3 5" xfId="894"/>
    <cellStyle name="Normal 4 5 4 3 5 2" xfId="3342"/>
    <cellStyle name="Normal 4 5 4 3 5 2 2" xfId="10690"/>
    <cellStyle name="Normal 4 5 4 3 5 3" xfId="5790"/>
    <cellStyle name="Normal 4 5 4 3 5 3 2" xfId="13138"/>
    <cellStyle name="Normal 4 5 4 3 5 4" xfId="8242"/>
    <cellStyle name="Normal 4 5 4 3 6" xfId="1506"/>
    <cellStyle name="Normal 4 5 4 3 6 2" xfId="3954"/>
    <cellStyle name="Normal 4 5 4 3 6 2 2" xfId="11302"/>
    <cellStyle name="Normal 4 5 4 3 6 3" xfId="6402"/>
    <cellStyle name="Normal 4 5 4 3 6 3 2" xfId="13750"/>
    <cellStyle name="Normal 4 5 4 3 6 4" xfId="8854"/>
    <cellStyle name="Normal 4 5 4 3 7" xfId="2118"/>
    <cellStyle name="Normal 4 5 4 3 7 2" xfId="4566"/>
    <cellStyle name="Normal 4 5 4 3 7 2 2" xfId="11914"/>
    <cellStyle name="Normal 4 5 4 3 7 3" xfId="7014"/>
    <cellStyle name="Normal 4 5 4 3 7 3 2" xfId="14362"/>
    <cellStyle name="Normal 4 5 4 3 7 4" xfId="9466"/>
    <cellStyle name="Normal 4 5 4 3 8" xfId="2730"/>
    <cellStyle name="Normal 4 5 4 3 8 2" xfId="10078"/>
    <cellStyle name="Normal 4 5 4 3 9" xfId="5178"/>
    <cellStyle name="Normal 4 5 4 3 9 2" xfId="12526"/>
    <cellStyle name="Normal 4 5 4 4" xfId="333"/>
    <cellStyle name="Normal 4 5 4 4 2" xfId="945"/>
    <cellStyle name="Normal 4 5 4 4 2 2" xfId="3393"/>
    <cellStyle name="Normal 4 5 4 4 2 2 2" xfId="10741"/>
    <cellStyle name="Normal 4 5 4 4 2 3" xfId="5841"/>
    <cellStyle name="Normal 4 5 4 4 2 3 2" xfId="13189"/>
    <cellStyle name="Normal 4 5 4 4 2 4" xfId="8293"/>
    <cellStyle name="Normal 4 5 4 4 3" xfId="1557"/>
    <cellStyle name="Normal 4 5 4 4 3 2" xfId="4005"/>
    <cellStyle name="Normal 4 5 4 4 3 2 2" xfId="11353"/>
    <cellStyle name="Normal 4 5 4 4 3 3" xfId="6453"/>
    <cellStyle name="Normal 4 5 4 4 3 3 2" xfId="13801"/>
    <cellStyle name="Normal 4 5 4 4 3 4" xfId="8905"/>
    <cellStyle name="Normal 4 5 4 4 4" xfId="2169"/>
    <cellStyle name="Normal 4 5 4 4 4 2" xfId="4617"/>
    <cellStyle name="Normal 4 5 4 4 4 2 2" xfId="11965"/>
    <cellStyle name="Normal 4 5 4 4 4 3" xfId="7065"/>
    <cellStyle name="Normal 4 5 4 4 4 3 2" xfId="14413"/>
    <cellStyle name="Normal 4 5 4 4 4 4" xfId="9517"/>
    <cellStyle name="Normal 4 5 4 4 5" xfId="2781"/>
    <cellStyle name="Normal 4 5 4 4 5 2" xfId="10129"/>
    <cellStyle name="Normal 4 5 4 4 6" xfId="5229"/>
    <cellStyle name="Normal 4 5 4 4 6 2" xfId="12577"/>
    <cellStyle name="Normal 4 5 4 4 7" xfId="7681"/>
    <cellStyle name="Normal 4 5 4 5" xfId="486"/>
    <cellStyle name="Normal 4 5 4 5 2" xfId="1098"/>
    <cellStyle name="Normal 4 5 4 5 2 2" xfId="3546"/>
    <cellStyle name="Normal 4 5 4 5 2 2 2" xfId="10894"/>
    <cellStyle name="Normal 4 5 4 5 2 3" xfId="5994"/>
    <cellStyle name="Normal 4 5 4 5 2 3 2" xfId="13342"/>
    <cellStyle name="Normal 4 5 4 5 2 4" xfId="8446"/>
    <cellStyle name="Normal 4 5 4 5 3" xfId="1710"/>
    <cellStyle name="Normal 4 5 4 5 3 2" xfId="4158"/>
    <cellStyle name="Normal 4 5 4 5 3 2 2" xfId="11506"/>
    <cellStyle name="Normal 4 5 4 5 3 3" xfId="6606"/>
    <cellStyle name="Normal 4 5 4 5 3 3 2" xfId="13954"/>
    <cellStyle name="Normal 4 5 4 5 3 4" xfId="9058"/>
    <cellStyle name="Normal 4 5 4 5 4" xfId="2322"/>
    <cellStyle name="Normal 4 5 4 5 4 2" xfId="4770"/>
    <cellStyle name="Normal 4 5 4 5 4 2 2" xfId="12118"/>
    <cellStyle name="Normal 4 5 4 5 4 3" xfId="7218"/>
    <cellStyle name="Normal 4 5 4 5 4 3 2" xfId="14566"/>
    <cellStyle name="Normal 4 5 4 5 4 4" xfId="9670"/>
    <cellStyle name="Normal 4 5 4 5 5" xfId="2934"/>
    <cellStyle name="Normal 4 5 4 5 5 2" xfId="10282"/>
    <cellStyle name="Normal 4 5 4 5 6" xfId="5382"/>
    <cellStyle name="Normal 4 5 4 5 6 2" xfId="12730"/>
    <cellStyle name="Normal 4 5 4 5 7" xfId="7834"/>
    <cellStyle name="Normal 4 5 4 6" xfId="639"/>
    <cellStyle name="Normal 4 5 4 6 2" xfId="1251"/>
    <cellStyle name="Normal 4 5 4 6 2 2" xfId="3699"/>
    <cellStyle name="Normal 4 5 4 6 2 2 2" xfId="11047"/>
    <cellStyle name="Normal 4 5 4 6 2 3" xfId="6147"/>
    <cellStyle name="Normal 4 5 4 6 2 3 2" xfId="13495"/>
    <cellStyle name="Normal 4 5 4 6 2 4" xfId="8599"/>
    <cellStyle name="Normal 4 5 4 6 3" xfId="1863"/>
    <cellStyle name="Normal 4 5 4 6 3 2" xfId="4311"/>
    <cellStyle name="Normal 4 5 4 6 3 2 2" xfId="11659"/>
    <cellStyle name="Normal 4 5 4 6 3 3" xfId="6759"/>
    <cellStyle name="Normal 4 5 4 6 3 3 2" xfId="14107"/>
    <cellStyle name="Normal 4 5 4 6 3 4" xfId="9211"/>
    <cellStyle name="Normal 4 5 4 6 4" xfId="2475"/>
    <cellStyle name="Normal 4 5 4 6 4 2" xfId="4923"/>
    <cellStyle name="Normal 4 5 4 6 4 2 2" xfId="12271"/>
    <cellStyle name="Normal 4 5 4 6 4 3" xfId="7371"/>
    <cellStyle name="Normal 4 5 4 6 4 3 2" xfId="14719"/>
    <cellStyle name="Normal 4 5 4 6 4 4" xfId="9823"/>
    <cellStyle name="Normal 4 5 4 6 5" xfId="3087"/>
    <cellStyle name="Normal 4 5 4 6 5 2" xfId="10435"/>
    <cellStyle name="Normal 4 5 4 6 6" xfId="5535"/>
    <cellStyle name="Normal 4 5 4 6 6 2" xfId="12883"/>
    <cellStyle name="Normal 4 5 4 6 7" xfId="7987"/>
    <cellStyle name="Normal 4 5 4 7" xfId="792"/>
    <cellStyle name="Normal 4 5 4 7 2" xfId="3240"/>
    <cellStyle name="Normal 4 5 4 7 2 2" xfId="10588"/>
    <cellStyle name="Normal 4 5 4 7 3" xfId="5688"/>
    <cellStyle name="Normal 4 5 4 7 3 2" xfId="13036"/>
    <cellStyle name="Normal 4 5 4 7 4" xfId="8140"/>
    <cellStyle name="Normal 4 5 4 8" xfId="1404"/>
    <cellStyle name="Normal 4 5 4 8 2" xfId="3852"/>
    <cellStyle name="Normal 4 5 4 8 2 2" xfId="11200"/>
    <cellStyle name="Normal 4 5 4 8 3" xfId="6300"/>
    <cellStyle name="Normal 4 5 4 8 3 2" xfId="13648"/>
    <cellStyle name="Normal 4 5 4 8 4" xfId="8752"/>
    <cellStyle name="Normal 4 5 4 9" xfId="2016"/>
    <cellStyle name="Normal 4 5 4 9 2" xfId="4464"/>
    <cellStyle name="Normal 4 5 4 9 2 2" xfId="11812"/>
    <cellStyle name="Normal 4 5 4 9 3" xfId="6912"/>
    <cellStyle name="Normal 4 5 4 9 3 2" xfId="14260"/>
    <cellStyle name="Normal 4 5 4 9 4" xfId="9364"/>
    <cellStyle name="Normal 4 5 5" xfId="192"/>
    <cellStyle name="Normal 4 5 5 10" xfId="7540"/>
    <cellStyle name="Normal 4 5 5 2" xfId="345"/>
    <cellStyle name="Normal 4 5 5 2 2" xfId="957"/>
    <cellStyle name="Normal 4 5 5 2 2 2" xfId="3405"/>
    <cellStyle name="Normal 4 5 5 2 2 2 2" xfId="10753"/>
    <cellStyle name="Normal 4 5 5 2 2 3" xfId="5853"/>
    <cellStyle name="Normal 4 5 5 2 2 3 2" xfId="13201"/>
    <cellStyle name="Normal 4 5 5 2 2 4" xfId="8305"/>
    <cellStyle name="Normal 4 5 5 2 3" xfId="1569"/>
    <cellStyle name="Normal 4 5 5 2 3 2" xfId="4017"/>
    <cellStyle name="Normal 4 5 5 2 3 2 2" xfId="11365"/>
    <cellStyle name="Normal 4 5 5 2 3 3" xfId="6465"/>
    <cellStyle name="Normal 4 5 5 2 3 3 2" xfId="13813"/>
    <cellStyle name="Normal 4 5 5 2 3 4" xfId="8917"/>
    <cellStyle name="Normal 4 5 5 2 4" xfId="2181"/>
    <cellStyle name="Normal 4 5 5 2 4 2" xfId="4629"/>
    <cellStyle name="Normal 4 5 5 2 4 2 2" xfId="11977"/>
    <cellStyle name="Normal 4 5 5 2 4 3" xfId="7077"/>
    <cellStyle name="Normal 4 5 5 2 4 3 2" xfId="14425"/>
    <cellStyle name="Normal 4 5 5 2 4 4" xfId="9529"/>
    <cellStyle name="Normal 4 5 5 2 5" xfId="2793"/>
    <cellStyle name="Normal 4 5 5 2 5 2" xfId="10141"/>
    <cellStyle name="Normal 4 5 5 2 6" xfId="5241"/>
    <cellStyle name="Normal 4 5 5 2 6 2" xfId="12589"/>
    <cellStyle name="Normal 4 5 5 2 7" xfId="7693"/>
    <cellStyle name="Normal 4 5 5 3" xfId="498"/>
    <cellStyle name="Normal 4 5 5 3 2" xfId="1110"/>
    <cellStyle name="Normal 4 5 5 3 2 2" xfId="3558"/>
    <cellStyle name="Normal 4 5 5 3 2 2 2" xfId="10906"/>
    <cellStyle name="Normal 4 5 5 3 2 3" xfId="6006"/>
    <cellStyle name="Normal 4 5 5 3 2 3 2" xfId="13354"/>
    <cellStyle name="Normal 4 5 5 3 2 4" xfId="8458"/>
    <cellStyle name="Normal 4 5 5 3 3" xfId="1722"/>
    <cellStyle name="Normal 4 5 5 3 3 2" xfId="4170"/>
    <cellStyle name="Normal 4 5 5 3 3 2 2" xfId="11518"/>
    <cellStyle name="Normal 4 5 5 3 3 3" xfId="6618"/>
    <cellStyle name="Normal 4 5 5 3 3 3 2" xfId="13966"/>
    <cellStyle name="Normal 4 5 5 3 3 4" xfId="9070"/>
    <cellStyle name="Normal 4 5 5 3 4" xfId="2334"/>
    <cellStyle name="Normal 4 5 5 3 4 2" xfId="4782"/>
    <cellStyle name="Normal 4 5 5 3 4 2 2" xfId="12130"/>
    <cellStyle name="Normal 4 5 5 3 4 3" xfId="7230"/>
    <cellStyle name="Normal 4 5 5 3 4 3 2" xfId="14578"/>
    <cellStyle name="Normal 4 5 5 3 4 4" xfId="9682"/>
    <cellStyle name="Normal 4 5 5 3 5" xfId="2946"/>
    <cellStyle name="Normal 4 5 5 3 5 2" xfId="10294"/>
    <cellStyle name="Normal 4 5 5 3 6" xfId="5394"/>
    <cellStyle name="Normal 4 5 5 3 6 2" xfId="12742"/>
    <cellStyle name="Normal 4 5 5 3 7" xfId="7846"/>
    <cellStyle name="Normal 4 5 5 4" xfId="651"/>
    <cellStyle name="Normal 4 5 5 4 2" xfId="1263"/>
    <cellStyle name="Normal 4 5 5 4 2 2" xfId="3711"/>
    <cellStyle name="Normal 4 5 5 4 2 2 2" xfId="11059"/>
    <cellStyle name="Normal 4 5 5 4 2 3" xfId="6159"/>
    <cellStyle name="Normal 4 5 5 4 2 3 2" xfId="13507"/>
    <cellStyle name="Normal 4 5 5 4 2 4" xfId="8611"/>
    <cellStyle name="Normal 4 5 5 4 3" xfId="1875"/>
    <cellStyle name="Normal 4 5 5 4 3 2" xfId="4323"/>
    <cellStyle name="Normal 4 5 5 4 3 2 2" xfId="11671"/>
    <cellStyle name="Normal 4 5 5 4 3 3" xfId="6771"/>
    <cellStyle name="Normal 4 5 5 4 3 3 2" xfId="14119"/>
    <cellStyle name="Normal 4 5 5 4 3 4" xfId="9223"/>
    <cellStyle name="Normal 4 5 5 4 4" xfId="2487"/>
    <cellStyle name="Normal 4 5 5 4 4 2" xfId="4935"/>
    <cellStyle name="Normal 4 5 5 4 4 2 2" xfId="12283"/>
    <cellStyle name="Normal 4 5 5 4 4 3" xfId="7383"/>
    <cellStyle name="Normal 4 5 5 4 4 3 2" xfId="14731"/>
    <cellStyle name="Normal 4 5 5 4 4 4" xfId="9835"/>
    <cellStyle name="Normal 4 5 5 4 5" xfId="3099"/>
    <cellStyle name="Normal 4 5 5 4 5 2" xfId="10447"/>
    <cellStyle name="Normal 4 5 5 4 6" xfId="5547"/>
    <cellStyle name="Normal 4 5 5 4 6 2" xfId="12895"/>
    <cellStyle name="Normal 4 5 5 4 7" xfId="7999"/>
    <cellStyle name="Normal 4 5 5 5" xfId="804"/>
    <cellStyle name="Normal 4 5 5 5 2" xfId="3252"/>
    <cellStyle name="Normal 4 5 5 5 2 2" xfId="10600"/>
    <cellStyle name="Normal 4 5 5 5 3" xfId="5700"/>
    <cellStyle name="Normal 4 5 5 5 3 2" xfId="13048"/>
    <cellStyle name="Normal 4 5 5 5 4" xfId="8152"/>
    <cellStyle name="Normal 4 5 5 6" xfId="1416"/>
    <cellStyle name="Normal 4 5 5 6 2" xfId="3864"/>
    <cellStyle name="Normal 4 5 5 6 2 2" xfId="11212"/>
    <cellStyle name="Normal 4 5 5 6 3" xfId="6312"/>
    <cellStyle name="Normal 4 5 5 6 3 2" xfId="13660"/>
    <cellStyle name="Normal 4 5 5 6 4" xfId="8764"/>
    <cellStyle name="Normal 4 5 5 7" xfId="2028"/>
    <cellStyle name="Normal 4 5 5 7 2" xfId="4476"/>
    <cellStyle name="Normal 4 5 5 7 2 2" xfId="11824"/>
    <cellStyle name="Normal 4 5 5 7 3" xfId="6924"/>
    <cellStyle name="Normal 4 5 5 7 3 2" xfId="14272"/>
    <cellStyle name="Normal 4 5 5 7 4" xfId="9376"/>
    <cellStyle name="Normal 4 5 5 8" xfId="2640"/>
    <cellStyle name="Normal 4 5 5 8 2" xfId="9988"/>
    <cellStyle name="Normal 4 5 5 9" xfId="5088"/>
    <cellStyle name="Normal 4 5 5 9 2" xfId="12436"/>
    <cellStyle name="Normal 4 5 6" xfId="243"/>
    <cellStyle name="Normal 4 5 6 10" xfId="7591"/>
    <cellStyle name="Normal 4 5 6 2" xfId="396"/>
    <cellStyle name="Normal 4 5 6 2 2" xfId="1008"/>
    <cellStyle name="Normal 4 5 6 2 2 2" xfId="3456"/>
    <cellStyle name="Normal 4 5 6 2 2 2 2" xfId="10804"/>
    <cellStyle name="Normal 4 5 6 2 2 3" xfId="5904"/>
    <cellStyle name="Normal 4 5 6 2 2 3 2" xfId="13252"/>
    <cellStyle name="Normal 4 5 6 2 2 4" xfId="8356"/>
    <cellStyle name="Normal 4 5 6 2 3" xfId="1620"/>
    <cellStyle name="Normal 4 5 6 2 3 2" xfId="4068"/>
    <cellStyle name="Normal 4 5 6 2 3 2 2" xfId="11416"/>
    <cellStyle name="Normal 4 5 6 2 3 3" xfId="6516"/>
    <cellStyle name="Normal 4 5 6 2 3 3 2" xfId="13864"/>
    <cellStyle name="Normal 4 5 6 2 3 4" xfId="8968"/>
    <cellStyle name="Normal 4 5 6 2 4" xfId="2232"/>
    <cellStyle name="Normal 4 5 6 2 4 2" xfId="4680"/>
    <cellStyle name="Normal 4 5 6 2 4 2 2" xfId="12028"/>
    <cellStyle name="Normal 4 5 6 2 4 3" xfId="7128"/>
    <cellStyle name="Normal 4 5 6 2 4 3 2" xfId="14476"/>
    <cellStyle name="Normal 4 5 6 2 4 4" xfId="9580"/>
    <cellStyle name="Normal 4 5 6 2 5" xfId="2844"/>
    <cellStyle name="Normal 4 5 6 2 5 2" xfId="10192"/>
    <cellStyle name="Normal 4 5 6 2 6" xfId="5292"/>
    <cellStyle name="Normal 4 5 6 2 6 2" xfId="12640"/>
    <cellStyle name="Normal 4 5 6 2 7" xfId="7744"/>
    <cellStyle name="Normal 4 5 6 3" xfId="549"/>
    <cellStyle name="Normal 4 5 6 3 2" xfId="1161"/>
    <cellStyle name="Normal 4 5 6 3 2 2" xfId="3609"/>
    <cellStyle name="Normal 4 5 6 3 2 2 2" xfId="10957"/>
    <cellStyle name="Normal 4 5 6 3 2 3" xfId="6057"/>
    <cellStyle name="Normal 4 5 6 3 2 3 2" xfId="13405"/>
    <cellStyle name="Normal 4 5 6 3 2 4" xfId="8509"/>
    <cellStyle name="Normal 4 5 6 3 3" xfId="1773"/>
    <cellStyle name="Normal 4 5 6 3 3 2" xfId="4221"/>
    <cellStyle name="Normal 4 5 6 3 3 2 2" xfId="11569"/>
    <cellStyle name="Normal 4 5 6 3 3 3" xfId="6669"/>
    <cellStyle name="Normal 4 5 6 3 3 3 2" xfId="14017"/>
    <cellStyle name="Normal 4 5 6 3 3 4" xfId="9121"/>
    <cellStyle name="Normal 4 5 6 3 4" xfId="2385"/>
    <cellStyle name="Normal 4 5 6 3 4 2" xfId="4833"/>
    <cellStyle name="Normal 4 5 6 3 4 2 2" xfId="12181"/>
    <cellStyle name="Normal 4 5 6 3 4 3" xfId="7281"/>
    <cellStyle name="Normal 4 5 6 3 4 3 2" xfId="14629"/>
    <cellStyle name="Normal 4 5 6 3 4 4" xfId="9733"/>
    <cellStyle name="Normal 4 5 6 3 5" xfId="2997"/>
    <cellStyle name="Normal 4 5 6 3 5 2" xfId="10345"/>
    <cellStyle name="Normal 4 5 6 3 6" xfId="5445"/>
    <cellStyle name="Normal 4 5 6 3 6 2" xfId="12793"/>
    <cellStyle name="Normal 4 5 6 3 7" xfId="7897"/>
    <cellStyle name="Normal 4 5 6 4" xfId="702"/>
    <cellStyle name="Normal 4 5 6 4 2" xfId="1314"/>
    <cellStyle name="Normal 4 5 6 4 2 2" xfId="3762"/>
    <cellStyle name="Normal 4 5 6 4 2 2 2" xfId="11110"/>
    <cellStyle name="Normal 4 5 6 4 2 3" xfId="6210"/>
    <cellStyle name="Normal 4 5 6 4 2 3 2" xfId="13558"/>
    <cellStyle name="Normal 4 5 6 4 2 4" xfId="8662"/>
    <cellStyle name="Normal 4 5 6 4 3" xfId="1926"/>
    <cellStyle name="Normal 4 5 6 4 3 2" xfId="4374"/>
    <cellStyle name="Normal 4 5 6 4 3 2 2" xfId="11722"/>
    <cellStyle name="Normal 4 5 6 4 3 3" xfId="6822"/>
    <cellStyle name="Normal 4 5 6 4 3 3 2" xfId="14170"/>
    <cellStyle name="Normal 4 5 6 4 3 4" xfId="9274"/>
    <cellStyle name="Normal 4 5 6 4 4" xfId="2538"/>
    <cellStyle name="Normal 4 5 6 4 4 2" xfId="4986"/>
    <cellStyle name="Normal 4 5 6 4 4 2 2" xfId="12334"/>
    <cellStyle name="Normal 4 5 6 4 4 3" xfId="7434"/>
    <cellStyle name="Normal 4 5 6 4 4 3 2" xfId="14782"/>
    <cellStyle name="Normal 4 5 6 4 4 4" xfId="9886"/>
    <cellStyle name="Normal 4 5 6 4 5" xfId="3150"/>
    <cellStyle name="Normal 4 5 6 4 5 2" xfId="10498"/>
    <cellStyle name="Normal 4 5 6 4 6" xfId="5598"/>
    <cellStyle name="Normal 4 5 6 4 6 2" xfId="12946"/>
    <cellStyle name="Normal 4 5 6 4 7" xfId="8050"/>
    <cellStyle name="Normal 4 5 6 5" xfId="855"/>
    <cellStyle name="Normal 4 5 6 5 2" xfId="3303"/>
    <cellStyle name="Normal 4 5 6 5 2 2" xfId="10651"/>
    <cellStyle name="Normal 4 5 6 5 3" xfId="5751"/>
    <cellStyle name="Normal 4 5 6 5 3 2" xfId="13099"/>
    <cellStyle name="Normal 4 5 6 5 4" xfId="8203"/>
    <cellStyle name="Normal 4 5 6 6" xfId="1467"/>
    <cellStyle name="Normal 4 5 6 6 2" xfId="3915"/>
    <cellStyle name="Normal 4 5 6 6 2 2" xfId="11263"/>
    <cellStyle name="Normal 4 5 6 6 3" xfId="6363"/>
    <cellStyle name="Normal 4 5 6 6 3 2" xfId="13711"/>
    <cellStyle name="Normal 4 5 6 6 4" xfId="8815"/>
    <cellStyle name="Normal 4 5 6 7" xfId="2079"/>
    <cellStyle name="Normal 4 5 6 7 2" xfId="4527"/>
    <cellStyle name="Normal 4 5 6 7 2 2" xfId="11875"/>
    <cellStyle name="Normal 4 5 6 7 3" xfId="6975"/>
    <cellStyle name="Normal 4 5 6 7 3 2" xfId="14323"/>
    <cellStyle name="Normal 4 5 6 7 4" xfId="9427"/>
    <cellStyle name="Normal 4 5 6 8" xfId="2691"/>
    <cellStyle name="Normal 4 5 6 8 2" xfId="10039"/>
    <cellStyle name="Normal 4 5 6 9" xfId="5139"/>
    <cellStyle name="Normal 4 5 6 9 2" xfId="12487"/>
    <cellStyle name="Normal 4 5 7" xfId="294"/>
    <cellStyle name="Normal 4 5 7 2" xfId="906"/>
    <cellStyle name="Normal 4 5 7 2 2" xfId="3354"/>
    <cellStyle name="Normal 4 5 7 2 2 2" xfId="10702"/>
    <cellStyle name="Normal 4 5 7 2 3" xfId="5802"/>
    <cellStyle name="Normal 4 5 7 2 3 2" xfId="13150"/>
    <cellStyle name="Normal 4 5 7 2 4" xfId="8254"/>
    <cellStyle name="Normal 4 5 7 3" xfId="1518"/>
    <cellStyle name="Normal 4 5 7 3 2" xfId="3966"/>
    <cellStyle name="Normal 4 5 7 3 2 2" xfId="11314"/>
    <cellStyle name="Normal 4 5 7 3 3" xfId="6414"/>
    <cellStyle name="Normal 4 5 7 3 3 2" xfId="13762"/>
    <cellStyle name="Normal 4 5 7 3 4" xfId="8866"/>
    <cellStyle name="Normal 4 5 7 4" xfId="2130"/>
    <cellStyle name="Normal 4 5 7 4 2" xfId="4578"/>
    <cellStyle name="Normal 4 5 7 4 2 2" xfId="11926"/>
    <cellStyle name="Normal 4 5 7 4 3" xfId="7026"/>
    <cellStyle name="Normal 4 5 7 4 3 2" xfId="14374"/>
    <cellStyle name="Normal 4 5 7 4 4" xfId="9478"/>
    <cellStyle name="Normal 4 5 7 5" xfId="2742"/>
    <cellStyle name="Normal 4 5 7 5 2" xfId="10090"/>
    <cellStyle name="Normal 4 5 7 6" xfId="5190"/>
    <cellStyle name="Normal 4 5 7 6 2" xfId="12538"/>
    <cellStyle name="Normal 4 5 7 7" xfId="7642"/>
    <cellStyle name="Normal 4 5 8" xfId="447"/>
    <cellStyle name="Normal 4 5 8 2" xfId="1059"/>
    <cellStyle name="Normal 4 5 8 2 2" xfId="3507"/>
    <cellStyle name="Normal 4 5 8 2 2 2" xfId="10855"/>
    <cellStyle name="Normal 4 5 8 2 3" xfId="5955"/>
    <cellStyle name="Normal 4 5 8 2 3 2" xfId="13303"/>
    <cellStyle name="Normal 4 5 8 2 4" xfId="8407"/>
    <cellStyle name="Normal 4 5 8 3" xfId="1671"/>
    <cellStyle name="Normal 4 5 8 3 2" xfId="4119"/>
    <cellStyle name="Normal 4 5 8 3 2 2" xfId="11467"/>
    <cellStyle name="Normal 4 5 8 3 3" xfId="6567"/>
    <cellStyle name="Normal 4 5 8 3 3 2" xfId="13915"/>
    <cellStyle name="Normal 4 5 8 3 4" xfId="9019"/>
    <cellStyle name="Normal 4 5 8 4" xfId="2283"/>
    <cellStyle name="Normal 4 5 8 4 2" xfId="4731"/>
    <cellStyle name="Normal 4 5 8 4 2 2" xfId="12079"/>
    <cellStyle name="Normal 4 5 8 4 3" xfId="7179"/>
    <cellStyle name="Normal 4 5 8 4 3 2" xfId="14527"/>
    <cellStyle name="Normal 4 5 8 4 4" xfId="9631"/>
    <cellStyle name="Normal 4 5 8 5" xfId="2895"/>
    <cellStyle name="Normal 4 5 8 5 2" xfId="10243"/>
    <cellStyle name="Normal 4 5 8 6" xfId="5343"/>
    <cellStyle name="Normal 4 5 8 6 2" xfId="12691"/>
    <cellStyle name="Normal 4 5 8 7" xfId="7795"/>
    <cellStyle name="Normal 4 5 9" xfId="600"/>
    <cellStyle name="Normal 4 5 9 2" xfId="1212"/>
    <cellStyle name="Normal 4 5 9 2 2" xfId="3660"/>
    <cellStyle name="Normal 4 5 9 2 2 2" xfId="11008"/>
    <cellStyle name="Normal 4 5 9 2 3" xfId="6108"/>
    <cellStyle name="Normal 4 5 9 2 3 2" xfId="13456"/>
    <cellStyle name="Normal 4 5 9 2 4" xfId="8560"/>
    <cellStyle name="Normal 4 5 9 3" xfId="1824"/>
    <cellStyle name="Normal 4 5 9 3 2" xfId="4272"/>
    <cellStyle name="Normal 4 5 9 3 2 2" xfId="11620"/>
    <cellStyle name="Normal 4 5 9 3 3" xfId="6720"/>
    <cellStyle name="Normal 4 5 9 3 3 2" xfId="14068"/>
    <cellStyle name="Normal 4 5 9 3 4" xfId="9172"/>
    <cellStyle name="Normal 4 5 9 4" xfId="2436"/>
    <cellStyle name="Normal 4 5 9 4 2" xfId="4884"/>
    <cellStyle name="Normal 4 5 9 4 2 2" xfId="12232"/>
    <cellStyle name="Normal 4 5 9 4 3" xfId="7332"/>
    <cellStyle name="Normal 4 5 9 4 3 2" xfId="14680"/>
    <cellStyle name="Normal 4 5 9 4 4" xfId="9784"/>
    <cellStyle name="Normal 4 5 9 5" xfId="3048"/>
    <cellStyle name="Normal 4 5 9 5 2" xfId="10396"/>
    <cellStyle name="Normal 4 5 9 6" xfId="5496"/>
    <cellStyle name="Normal 4 5 9 6 2" xfId="12844"/>
    <cellStyle name="Normal 4 5 9 7" xfId="7948"/>
    <cellStyle name="Normal 4 6" xfId="145"/>
    <cellStyle name="Normal 4 6 10" xfId="757"/>
    <cellStyle name="Normal 4 6 10 2" xfId="3205"/>
    <cellStyle name="Normal 4 6 10 2 2" xfId="10553"/>
    <cellStyle name="Normal 4 6 10 3" xfId="5653"/>
    <cellStyle name="Normal 4 6 10 3 2" xfId="13001"/>
    <cellStyle name="Normal 4 6 10 4" xfId="8105"/>
    <cellStyle name="Normal 4 6 11" xfId="1369"/>
    <cellStyle name="Normal 4 6 11 2" xfId="3817"/>
    <cellStyle name="Normal 4 6 11 2 2" xfId="11165"/>
    <cellStyle name="Normal 4 6 11 3" xfId="6265"/>
    <cellStyle name="Normal 4 6 11 3 2" xfId="13613"/>
    <cellStyle name="Normal 4 6 11 4" xfId="8717"/>
    <cellStyle name="Normal 4 6 12" xfId="1981"/>
    <cellStyle name="Normal 4 6 12 2" xfId="4429"/>
    <cellStyle name="Normal 4 6 12 2 2" xfId="11777"/>
    <cellStyle name="Normal 4 6 12 3" xfId="6877"/>
    <cellStyle name="Normal 4 6 12 3 2" xfId="14225"/>
    <cellStyle name="Normal 4 6 12 4" xfId="9329"/>
    <cellStyle name="Normal 4 6 13" xfId="2593"/>
    <cellStyle name="Normal 4 6 13 2" xfId="9941"/>
    <cellStyle name="Normal 4 6 14" xfId="5041"/>
    <cellStyle name="Normal 4 6 14 2" xfId="12389"/>
    <cellStyle name="Normal 4 6 15" xfId="7493"/>
    <cellStyle name="Normal 4 6 2" xfId="157"/>
    <cellStyle name="Normal 4 6 2 10" xfId="2605"/>
    <cellStyle name="Normal 4 6 2 10 2" xfId="9953"/>
    <cellStyle name="Normal 4 6 2 11" xfId="5053"/>
    <cellStyle name="Normal 4 6 2 11 2" xfId="12401"/>
    <cellStyle name="Normal 4 6 2 12" xfId="7505"/>
    <cellStyle name="Normal 4 6 2 2" xfId="208"/>
    <cellStyle name="Normal 4 6 2 2 10" xfId="7556"/>
    <cellStyle name="Normal 4 6 2 2 2" xfId="361"/>
    <cellStyle name="Normal 4 6 2 2 2 2" xfId="973"/>
    <cellStyle name="Normal 4 6 2 2 2 2 2" xfId="3421"/>
    <cellStyle name="Normal 4 6 2 2 2 2 2 2" xfId="10769"/>
    <cellStyle name="Normal 4 6 2 2 2 2 3" xfId="5869"/>
    <cellStyle name="Normal 4 6 2 2 2 2 3 2" xfId="13217"/>
    <cellStyle name="Normal 4 6 2 2 2 2 4" xfId="8321"/>
    <cellStyle name="Normal 4 6 2 2 2 3" xfId="1585"/>
    <cellStyle name="Normal 4 6 2 2 2 3 2" xfId="4033"/>
    <cellStyle name="Normal 4 6 2 2 2 3 2 2" xfId="11381"/>
    <cellStyle name="Normal 4 6 2 2 2 3 3" xfId="6481"/>
    <cellStyle name="Normal 4 6 2 2 2 3 3 2" xfId="13829"/>
    <cellStyle name="Normal 4 6 2 2 2 3 4" xfId="8933"/>
    <cellStyle name="Normal 4 6 2 2 2 4" xfId="2197"/>
    <cellStyle name="Normal 4 6 2 2 2 4 2" xfId="4645"/>
    <cellStyle name="Normal 4 6 2 2 2 4 2 2" xfId="11993"/>
    <cellStyle name="Normal 4 6 2 2 2 4 3" xfId="7093"/>
    <cellStyle name="Normal 4 6 2 2 2 4 3 2" xfId="14441"/>
    <cellStyle name="Normal 4 6 2 2 2 4 4" xfId="9545"/>
    <cellStyle name="Normal 4 6 2 2 2 5" xfId="2809"/>
    <cellStyle name="Normal 4 6 2 2 2 5 2" xfId="10157"/>
    <cellStyle name="Normal 4 6 2 2 2 6" xfId="5257"/>
    <cellStyle name="Normal 4 6 2 2 2 6 2" xfId="12605"/>
    <cellStyle name="Normal 4 6 2 2 2 7" xfId="7709"/>
    <cellStyle name="Normal 4 6 2 2 3" xfId="514"/>
    <cellStyle name="Normal 4 6 2 2 3 2" xfId="1126"/>
    <cellStyle name="Normal 4 6 2 2 3 2 2" xfId="3574"/>
    <cellStyle name="Normal 4 6 2 2 3 2 2 2" xfId="10922"/>
    <cellStyle name="Normal 4 6 2 2 3 2 3" xfId="6022"/>
    <cellStyle name="Normal 4 6 2 2 3 2 3 2" xfId="13370"/>
    <cellStyle name="Normal 4 6 2 2 3 2 4" xfId="8474"/>
    <cellStyle name="Normal 4 6 2 2 3 3" xfId="1738"/>
    <cellStyle name="Normal 4 6 2 2 3 3 2" xfId="4186"/>
    <cellStyle name="Normal 4 6 2 2 3 3 2 2" xfId="11534"/>
    <cellStyle name="Normal 4 6 2 2 3 3 3" xfId="6634"/>
    <cellStyle name="Normal 4 6 2 2 3 3 3 2" xfId="13982"/>
    <cellStyle name="Normal 4 6 2 2 3 3 4" xfId="9086"/>
    <cellStyle name="Normal 4 6 2 2 3 4" xfId="2350"/>
    <cellStyle name="Normal 4 6 2 2 3 4 2" xfId="4798"/>
    <cellStyle name="Normal 4 6 2 2 3 4 2 2" xfId="12146"/>
    <cellStyle name="Normal 4 6 2 2 3 4 3" xfId="7246"/>
    <cellStyle name="Normal 4 6 2 2 3 4 3 2" xfId="14594"/>
    <cellStyle name="Normal 4 6 2 2 3 4 4" xfId="9698"/>
    <cellStyle name="Normal 4 6 2 2 3 5" xfId="2962"/>
    <cellStyle name="Normal 4 6 2 2 3 5 2" xfId="10310"/>
    <cellStyle name="Normal 4 6 2 2 3 6" xfId="5410"/>
    <cellStyle name="Normal 4 6 2 2 3 6 2" xfId="12758"/>
    <cellStyle name="Normal 4 6 2 2 3 7" xfId="7862"/>
    <cellStyle name="Normal 4 6 2 2 4" xfId="667"/>
    <cellStyle name="Normal 4 6 2 2 4 2" xfId="1279"/>
    <cellStyle name="Normal 4 6 2 2 4 2 2" xfId="3727"/>
    <cellStyle name="Normal 4 6 2 2 4 2 2 2" xfId="11075"/>
    <cellStyle name="Normal 4 6 2 2 4 2 3" xfId="6175"/>
    <cellStyle name="Normal 4 6 2 2 4 2 3 2" xfId="13523"/>
    <cellStyle name="Normal 4 6 2 2 4 2 4" xfId="8627"/>
    <cellStyle name="Normal 4 6 2 2 4 3" xfId="1891"/>
    <cellStyle name="Normal 4 6 2 2 4 3 2" xfId="4339"/>
    <cellStyle name="Normal 4 6 2 2 4 3 2 2" xfId="11687"/>
    <cellStyle name="Normal 4 6 2 2 4 3 3" xfId="6787"/>
    <cellStyle name="Normal 4 6 2 2 4 3 3 2" xfId="14135"/>
    <cellStyle name="Normal 4 6 2 2 4 3 4" xfId="9239"/>
    <cellStyle name="Normal 4 6 2 2 4 4" xfId="2503"/>
    <cellStyle name="Normal 4 6 2 2 4 4 2" xfId="4951"/>
    <cellStyle name="Normal 4 6 2 2 4 4 2 2" xfId="12299"/>
    <cellStyle name="Normal 4 6 2 2 4 4 3" xfId="7399"/>
    <cellStyle name="Normal 4 6 2 2 4 4 3 2" xfId="14747"/>
    <cellStyle name="Normal 4 6 2 2 4 4 4" xfId="9851"/>
    <cellStyle name="Normal 4 6 2 2 4 5" xfId="3115"/>
    <cellStyle name="Normal 4 6 2 2 4 5 2" xfId="10463"/>
    <cellStyle name="Normal 4 6 2 2 4 6" xfId="5563"/>
    <cellStyle name="Normal 4 6 2 2 4 6 2" xfId="12911"/>
    <cellStyle name="Normal 4 6 2 2 4 7" xfId="8015"/>
    <cellStyle name="Normal 4 6 2 2 5" xfId="820"/>
    <cellStyle name="Normal 4 6 2 2 5 2" xfId="3268"/>
    <cellStyle name="Normal 4 6 2 2 5 2 2" xfId="10616"/>
    <cellStyle name="Normal 4 6 2 2 5 3" xfId="5716"/>
    <cellStyle name="Normal 4 6 2 2 5 3 2" xfId="13064"/>
    <cellStyle name="Normal 4 6 2 2 5 4" xfId="8168"/>
    <cellStyle name="Normal 4 6 2 2 6" xfId="1432"/>
    <cellStyle name="Normal 4 6 2 2 6 2" xfId="3880"/>
    <cellStyle name="Normal 4 6 2 2 6 2 2" xfId="11228"/>
    <cellStyle name="Normal 4 6 2 2 6 3" xfId="6328"/>
    <cellStyle name="Normal 4 6 2 2 6 3 2" xfId="13676"/>
    <cellStyle name="Normal 4 6 2 2 6 4" xfId="8780"/>
    <cellStyle name="Normal 4 6 2 2 7" xfId="2044"/>
    <cellStyle name="Normal 4 6 2 2 7 2" xfId="4492"/>
    <cellStyle name="Normal 4 6 2 2 7 2 2" xfId="11840"/>
    <cellStyle name="Normal 4 6 2 2 7 3" xfId="6940"/>
    <cellStyle name="Normal 4 6 2 2 7 3 2" xfId="14288"/>
    <cellStyle name="Normal 4 6 2 2 7 4" xfId="9392"/>
    <cellStyle name="Normal 4 6 2 2 8" xfId="2656"/>
    <cellStyle name="Normal 4 6 2 2 8 2" xfId="10004"/>
    <cellStyle name="Normal 4 6 2 2 9" xfId="5104"/>
    <cellStyle name="Normal 4 6 2 2 9 2" xfId="12452"/>
    <cellStyle name="Normal 4 6 2 3" xfId="259"/>
    <cellStyle name="Normal 4 6 2 3 10" xfId="7607"/>
    <cellStyle name="Normal 4 6 2 3 2" xfId="412"/>
    <cellStyle name="Normal 4 6 2 3 2 2" xfId="1024"/>
    <cellStyle name="Normal 4 6 2 3 2 2 2" xfId="3472"/>
    <cellStyle name="Normal 4 6 2 3 2 2 2 2" xfId="10820"/>
    <cellStyle name="Normal 4 6 2 3 2 2 3" xfId="5920"/>
    <cellStyle name="Normal 4 6 2 3 2 2 3 2" xfId="13268"/>
    <cellStyle name="Normal 4 6 2 3 2 2 4" xfId="8372"/>
    <cellStyle name="Normal 4 6 2 3 2 3" xfId="1636"/>
    <cellStyle name="Normal 4 6 2 3 2 3 2" xfId="4084"/>
    <cellStyle name="Normal 4 6 2 3 2 3 2 2" xfId="11432"/>
    <cellStyle name="Normal 4 6 2 3 2 3 3" xfId="6532"/>
    <cellStyle name="Normal 4 6 2 3 2 3 3 2" xfId="13880"/>
    <cellStyle name="Normal 4 6 2 3 2 3 4" xfId="8984"/>
    <cellStyle name="Normal 4 6 2 3 2 4" xfId="2248"/>
    <cellStyle name="Normal 4 6 2 3 2 4 2" xfId="4696"/>
    <cellStyle name="Normal 4 6 2 3 2 4 2 2" xfId="12044"/>
    <cellStyle name="Normal 4 6 2 3 2 4 3" xfId="7144"/>
    <cellStyle name="Normal 4 6 2 3 2 4 3 2" xfId="14492"/>
    <cellStyle name="Normal 4 6 2 3 2 4 4" xfId="9596"/>
    <cellStyle name="Normal 4 6 2 3 2 5" xfId="2860"/>
    <cellStyle name="Normal 4 6 2 3 2 5 2" xfId="10208"/>
    <cellStyle name="Normal 4 6 2 3 2 6" xfId="5308"/>
    <cellStyle name="Normal 4 6 2 3 2 6 2" xfId="12656"/>
    <cellStyle name="Normal 4 6 2 3 2 7" xfId="7760"/>
    <cellStyle name="Normal 4 6 2 3 3" xfId="565"/>
    <cellStyle name="Normal 4 6 2 3 3 2" xfId="1177"/>
    <cellStyle name="Normal 4 6 2 3 3 2 2" xfId="3625"/>
    <cellStyle name="Normal 4 6 2 3 3 2 2 2" xfId="10973"/>
    <cellStyle name="Normal 4 6 2 3 3 2 3" xfId="6073"/>
    <cellStyle name="Normal 4 6 2 3 3 2 3 2" xfId="13421"/>
    <cellStyle name="Normal 4 6 2 3 3 2 4" xfId="8525"/>
    <cellStyle name="Normal 4 6 2 3 3 3" xfId="1789"/>
    <cellStyle name="Normal 4 6 2 3 3 3 2" xfId="4237"/>
    <cellStyle name="Normal 4 6 2 3 3 3 2 2" xfId="11585"/>
    <cellStyle name="Normal 4 6 2 3 3 3 3" xfId="6685"/>
    <cellStyle name="Normal 4 6 2 3 3 3 3 2" xfId="14033"/>
    <cellStyle name="Normal 4 6 2 3 3 3 4" xfId="9137"/>
    <cellStyle name="Normal 4 6 2 3 3 4" xfId="2401"/>
    <cellStyle name="Normal 4 6 2 3 3 4 2" xfId="4849"/>
    <cellStyle name="Normal 4 6 2 3 3 4 2 2" xfId="12197"/>
    <cellStyle name="Normal 4 6 2 3 3 4 3" xfId="7297"/>
    <cellStyle name="Normal 4 6 2 3 3 4 3 2" xfId="14645"/>
    <cellStyle name="Normal 4 6 2 3 3 4 4" xfId="9749"/>
    <cellStyle name="Normal 4 6 2 3 3 5" xfId="3013"/>
    <cellStyle name="Normal 4 6 2 3 3 5 2" xfId="10361"/>
    <cellStyle name="Normal 4 6 2 3 3 6" xfId="5461"/>
    <cellStyle name="Normal 4 6 2 3 3 6 2" xfId="12809"/>
    <cellStyle name="Normal 4 6 2 3 3 7" xfId="7913"/>
    <cellStyle name="Normal 4 6 2 3 4" xfId="718"/>
    <cellStyle name="Normal 4 6 2 3 4 2" xfId="1330"/>
    <cellStyle name="Normal 4 6 2 3 4 2 2" xfId="3778"/>
    <cellStyle name="Normal 4 6 2 3 4 2 2 2" xfId="11126"/>
    <cellStyle name="Normal 4 6 2 3 4 2 3" xfId="6226"/>
    <cellStyle name="Normal 4 6 2 3 4 2 3 2" xfId="13574"/>
    <cellStyle name="Normal 4 6 2 3 4 2 4" xfId="8678"/>
    <cellStyle name="Normal 4 6 2 3 4 3" xfId="1942"/>
    <cellStyle name="Normal 4 6 2 3 4 3 2" xfId="4390"/>
    <cellStyle name="Normal 4 6 2 3 4 3 2 2" xfId="11738"/>
    <cellStyle name="Normal 4 6 2 3 4 3 3" xfId="6838"/>
    <cellStyle name="Normal 4 6 2 3 4 3 3 2" xfId="14186"/>
    <cellStyle name="Normal 4 6 2 3 4 3 4" xfId="9290"/>
    <cellStyle name="Normal 4 6 2 3 4 4" xfId="2554"/>
    <cellStyle name="Normal 4 6 2 3 4 4 2" xfId="5002"/>
    <cellStyle name="Normal 4 6 2 3 4 4 2 2" xfId="12350"/>
    <cellStyle name="Normal 4 6 2 3 4 4 3" xfId="7450"/>
    <cellStyle name="Normal 4 6 2 3 4 4 3 2" xfId="14798"/>
    <cellStyle name="Normal 4 6 2 3 4 4 4" xfId="9902"/>
    <cellStyle name="Normal 4 6 2 3 4 5" xfId="3166"/>
    <cellStyle name="Normal 4 6 2 3 4 5 2" xfId="10514"/>
    <cellStyle name="Normal 4 6 2 3 4 6" xfId="5614"/>
    <cellStyle name="Normal 4 6 2 3 4 6 2" xfId="12962"/>
    <cellStyle name="Normal 4 6 2 3 4 7" xfId="8066"/>
    <cellStyle name="Normal 4 6 2 3 5" xfId="871"/>
    <cellStyle name="Normal 4 6 2 3 5 2" xfId="3319"/>
    <cellStyle name="Normal 4 6 2 3 5 2 2" xfId="10667"/>
    <cellStyle name="Normal 4 6 2 3 5 3" xfId="5767"/>
    <cellStyle name="Normal 4 6 2 3 5 3 2" xfId="13115"/>
    <cellStyle name="Normal 4 6 2 3 5 4" xfId="8219"/>
    <cellStyle name="Normal 4 6 2 3 6" xfId="1483"/>
    <cellStyle name="Normal 4 6 2 3 6 2" xfId="3931"/>
    <cellStyle name="Normal 4 6 2 3 6 2 2" xfId="11279"/>
    <cellStyle name="Normal 4 6 2 3 6 3" xfId="6379"/>
    <cellStyle name="Normal 4 6 2 3 6 3 2" xfId="13727"/>
    <cellStyle name="Normal 4 6 2 3 6 4" xfId="8831"/>
    <cellStyle name="Normal 4 6 2 3 7" xfId="2095"/>
    <cellStyle name="Normal 4 6 2 3 7 2" xfId="4543"/>
    <cellStyle name="Normal 4 6 2 3 7 2 2" xfId="11891"/>
    <cellStyle name="Normal 4 6 2 3 7 3" xfId="6991"/>
    <cellStyle name="Normal 4 6 2 3 7 3 2" xfId="14339"/>
    <cellStyle name="Normal 4 6 2 3 7 4" xfId="9443"/>
    <cellStyle name="Normal 4 6 2 3 8" xfId="2707"/>
    <cellStyle name="Normal 4 6 2 3 8 2" xfId="10055"/>
    <cellStyle name="Normal 4 6 2 3 9" xfId="5155"/>
    <cellStyle name="Normal 4 6 2 3 9 2" xfId="12503"/>
    <cellStyle name="Normal 4 6 2 4" xfId="310"/>
    <cellStyle name="Normal 4 6 2 4 2" xfId="922"/>
    <cellStyle name="Normal 4 6 2 4 2 2" xfId="3370"/>
    <cellStyle name="Normal 4 6 2 4 2 2 2" xfId="10718"/>
    <cellStyle name="Normal 4 6 2 4 2 3" xfId="5818"/>
    <cellStyle name="Normal 4 6 2 4 2 3 2" xfId="13166"/>
    <cellStyle name="Normal 4 6 2 4 2 4" xfId="8270"/>
    <cellStyle name="Normal 4 6 2 4 3" xfId="1534"/>
    <cellStyle name="Normal 4 6 2 4 3 2" xfId="3982"/>
    <cellStyle name="Normal 4 6 2 4 3 2 2" xfId="11330"/>
    <cellStyle name="Normal 4 6 2 4 3 3" xfId="6430"/>
    <cellStyle name="Normal 4 6 2 4 3 3 2" xfId="13778"/>
    <cellStyle name="Normal 4 6 2 4 3 4" xfId="8882"/>
    <cellStyle name="Normal 4 6 2 4 4" xfId="2146"/>
    <cellStyle name="Normal 4 6 2 4 4 2" xfId="4594"/>
    <cellStyle name="Normal 4 6 2 4 4 2 2" xfId="11942"/>
    <cellStyle name="Normal 4 6 2 4 4 3" xfId="7042"/>
    <cellStyle name="Normal 4 6 2 4 4 3 2" xfId="14390"/>
    <cellStyle name="Normal 4 6 2 4 4 4" xfId="9494"/>
    <cellStyle name="Normal 4 6 2 4 5" xfId="2758"/>
    <cellStyle name="Normal 4 6 2 4 5 2" xfId="10106"/>
    <cellStyle name="Normal 4 6 2 4 6" xfId="5206"/>
    <cellStyle name="Normal 4 6 2 4 6 2" xfId="12554"/>
    <cellStyle name="Normal 4 6 2 4 7" xfId="7658"/>
    <cellStyle name="Normal 4 6 2 5" xfId="463"/>
    <cellStyle name="Normal 4 6 2 5 2" xfId="1075"/>
    <cellStyle name="Normal 4 6 2 5 2 2" xfId="3523"/>
    <cellStyle name="Normal 4 6 2 5 2 2 2" xfId="10871"/>
    <cellStyle name="Normal 4 6 2 5 2 3" xfId="5971"/>
    <cellStyle name="Normal 4 6 2 5 2 3 2" xfId="13319"/>
    <cellStyle name="Normal 4 6 2 5 2 4" xfId="8423"/>
    <cellStyle name="Normal 4 6 2 5 3" xfId="1687"/>
    <cellStyle name="Normal 4 6 2 5 3 2" xfId="4135"/>
    <cellStyle name="Normal 4 6 2 5 3 2 2" xfId="11483"/>
    <cellStyle name="Normal 4 6 2 5 3 3" xfId="6583"/>
    <cellStyle name="Normal 4 6 2 5 3 3 2" xfId="13931"/>
    <cellStyle name="Normal 4 6 2 5 3 4" xfId="9035"/>
    <cellStyle name="Normal 4 6 2 5 4" xfId="2299"/>
    <cellStyle name="Normal 4 6 2 5 4 2" xfId="4747"/>
    <cellStyle name="Normal 4 6 2 5 4 2 2" xfId="12095"/>
    <cellStyle name="Normal 4 6 2 5 4 3" xfId="7195"/>
    <cellStyle name="Normal 4 6 2 5 4 3 2" xfId="14543"/>
    <cellStyle name="Normal 4 6 2 5 4 4" xfId="9647"/>
    <cellStyle name="Normal 4 6 2 5 5" xfId="2911"/>
    <cellStyle name="Normal 4 6 2 5 5 2" xfId="10259"/>
    <cellStyle name="Normal 4 6 2 5 6" xfId="5359"/>
    <cellStyle name="Normal 4 6 2 5 6 2" xfId="12707"/>
    <cellStyle name="Normal 4 6 2 5 7" xfId="7811"/>
    <cellStyle name="Normal 4 6 2 6" xfId="616"/>
    <cellStyle name="Normal 4 6 2 6 2" xfId="1228"/>
    <cellStyle name="Normal 4 6 2 6 2 2" xfId="3676"/>
    <cellStyle name="Normal 4 6 2 6 2 2 2" xfId="11024"/>
    <cellStyle name="Normal 4 6 2 6 2 3" xfId="6124"/>
    <cellStyle name="Normal 4 6 2 6 2 3 2" xfId="13472"/>
    <cellStyle name="Normal 4 6 2 6 2 4" xfId="8576"/>
    <cellStyle name="Normal 4 6 2 6 3" xfId="1840"/>
    <cellStyle name="Normal 4 6 2 6 3 2" xfId="4288"/>
    <cellStyle name="Normal 4 6 2 6 3 2 2" xfId="11636"/>
    <cellStyle name="Normal 4 6 2 6 3 3" xfId="6736"/>
    <cellStyle name="Normal 4 6 2 6 3 3 2" xfId="14084"/>
    <cellStyle name="Normal 4 6 2 6 3 4" xfId="9188"/>
    <cellStyle name="Normal 4 6 2 6 4" xfId="2452"/>
    <cellStyle name="Normal 4 6 2 6 4 2" xfId="4900"/>
    <cellStyle name="Normal 4 6 2 6 4 2 2" xfId="12248"/>
    <cellStyle name="Normal 4 6 2 6 4 3" xfId="7348"/>
    <cellStyle name="Normal 4 6 2 6 4 3 2" xfId="14696"/>
    <cellStyle name="Normal 4 6 2 6 4 4" xfId="9800"/>
    <cellStyle name="Normal 4 6 2 6 5" xfId="3064"/>
    <cellStyle name="Normal 4 6 2 6 5 2" xfId="10412"/>
    <cellStyle name="Normal 4 6 2 6 6" xfId="5512"/>
    <cellStyle name="Normal 4 6 2 6 6 2" xfId="12860"/>
    <cellStyle name="Normal 4 6 2 6 7" xfId="7964"/>
    <cellStyle name="Normal 4 6 2 7" xfId="769"/>
    <cellStyle name="Normal 4 6 2 7 2" xfId="3217"/>
    <cellStyle name="Normal 4 6 2 7 2 2" xfId="10565"/>
    <cellStyle name="Normal 4 6 2 7 3" xfId="5665"/>
    <cellStyle name="Normal 4 6 2 7 3 2" xfId="13013"/>
    <cellStyle name="Normal 4 6 2 7 4" xfId="8117"/>
    <cellStyle name="Normal 4 6 2 8" xfId="1381"/>
    <cellStyle name="Normal 4 6 2 8 2" xfId="3829"/>
    <cellStyle name="Normal 4 6 2 8 2 2" xfId="11177"/>
    <cellStyle name="Normal 4 6 2 8 3" xfId="6277"/>
    <cellStyle name="Normal 4 6 2 8 3 2" xfId="13625"/>
    <cellStyle name="Normal 4 6 2 8 4" xfId="8729"/>
    <cellStyle name="Normal 4 6 2 9" xfId="1993"/>
    <cellStyle name="Normal 4 6 2 9 2" xfId="4441"/>
    <cellStyle name="Normal 4 6 2 9 2 2" xfId="11789"/>
    <cellStyle name="Normal 4 6 2 9 3" xfId="6889"/>
    <cellStyle name="Normal 4 6 2 9 3 2" xfId="14237"/>
    <cellStyle name="Normal 4 6 2 9 4" xfId="9341"/>
    <cellStyle name="Normal 4 6 3" xfId="169"/>
    <cellStyle name="Normal 4 6 3 10" xfId="2617"/>
    <cellStyle name="Normal 4 6 3 10 2" xfId="9965"/>
    <cellStyle name="Normal 4 6 3 11" xfId="5065"/>
    <cellStyle name="Normal 4 6 3 11 2" xfId="12413"/>
    <cellStyle name="Normal 4 6 3 12" xfId="7517"/>
    <cellStyle name="Normal 4 6 3 2" xfId="220"/>
    <cellStyle name="Normal 4 6 3 2 10" xfId="7568"/>
    <cellStyle name="Normal 4 6 3 2 2" xfId="373"/>
    <cellStyle name="Normal 4 6 3 2 2 2" xfId="985"/>
    <cellStyle name="Normal 4 6 3 2 2 2 2" xfId="3433"/>
    <cellStyle name="Normal 4 6 3 2 2 2 2 2" xfId="10781"/>
    <cellStyle name="Normal 4 6 3 2 2 2 3" xfId="5881"/>
    <cellStyle name="Normal 4 6 3 2 2 2 3 2" xfId="13229"/>
    <cellStyle name="Normal 4 6 3 2 2 2 4" xfId="8333"/>
    <cellStyle name="Normal 4 6 3 2 2 3" xfId="1597"/>
    <cellStyle name="Normal 4 6 3 2 2 3 2" xfId="4045"/>
    <cellStyle name="Normal 4 6 3 2 2 3 2 2" xfId="11393"/>
    <cellStyle name="Normal 4 6 3 2 2 3 3" xfId="6493"/>
    <cellStyle name="Normal 4 6 3 2 2 3 3 2" xfId="13841"/>
    <cellStyle name="Normal 4 6 3 2 2 3 4" xfId="8945"/>
    <cellStyle name="Normal 4 6 3 2 2 4" xfId="2209"/>
    <cellStyle name="Normal 4 6 3 2 2 4 2" xfId="4657"/>
    <cellStyle name="Normal 4 6 3 2 2 4 2 2" xfId="12005"/>
    <cellStyle name="Normal 4 6 3 2 2 4 3" xfId="7105"/>
    <cellStyle name="Normal 4 6 3 2 2 4 3 2" xfId="14453"/>
    <cellStyle name="Normal 4 6 3 2 2 4 4" xfId="9557"/>
    <cellStyle name="Normal 4 6 3 2 2 5" xfId="2821"/>
    <cellStyle name="Normal 4 6 3 2 2 5 2" xfId="10169"/>
    <cellStyle name="Normal 4 6 3 2 2 6" xfId="5269"/>
    <cellStyle name="Normal 4 6 3 2 2 6 2" xfId="12617"/>
    <cellStyle name="Normal 4 6 3 2 2 7" xfId="7721"/>
    <cellStyle name="Normal 4 6 3 2 3" xfId="526"/>
    <cellStyle name="Normal 4 6 3 2 3 2" xfId="1138"/>
    <cellStyle name="Normal 4 6 3 2 3 2 2" xfId="3586"/>
    <cellStyle name="Normal 4 6 3 2 3 2 2 2" xfId="10934"/>
    <cellStyle name="Normal 4 6 3 2 3 2 3" xfId="6034"/>
    <cellStyle name="Normal 4 6 3 2 3 2 3 2" xfId="13382"/>
    <cellStyle name="Normal 4 6 3 2 3 2 4" xfId="8486"/>
    <cellStyle name="Normal 4 6 3 2 3 3" xfId="1750"/>
    <cellStyle name="Normal 4 6 3 2 3 3 2" xfId="4198"/>
    <cellStyle name="Normal 4 6 3 2 3 3 2 2" xfId="11546"/>
    <cellStyle name="Normal 4 6 3 2 3 3 3" xfId="6646"/>
    <cellStyle name="Normal 4 6 3 2 3 3 3 2" xfId="13994"/>
    <cellStyle name="Normal 4 6 3 2 3 3 4" xfId="9098"/>
    <cellStyle name="Normal 4 6 3 2 3 4" xfId="2362"/>
    <cellStyle name="Normal 4 6 3 2 3 4 2" xfId="4810"/>
    <cellStyle name="Normal 4 6 3 2 3 4 2 2" xfId="12158"/>
    <cellStyle name="Normal 4 6 3 2 3 4 3" xfId="7258"/>
    <cellStyle name="Normal 4 6 3 2 3 4 3 2" xfId="14606"/>
    <cellStyle name="Normal 4 6 3 2 3 4 4" xfId="9710"/>
    <cellStyle name="Normal 4 6 3 2 3 5" xfId="2974"/>
    <cellStyle name="Normal 4 6 3 2 3 5 2" xfId="10322"/>
    <cellStyle name="Normal 4 6 3 2 3 6" xfId="5422"/>
    <cellStyle name="Normal 4 6 3 2 3 6 2" xfId="12770"/>
    <cellStyle name="Normal 4 6 3 2 3 7" xfId="7874"/>
    <cellStyle name="Normal 4 6 3 2 4" xfId="679"/>
    <cellStyle name="Normal 4 6 3 2 4 2" xfId="1291"/>
    <cellStyle name="Normal 4 6 3 2 4 2 2" xfId="3739"/>
    <cellStyle name="Normal 4 6 3 2 4 2 2 2" xfId="11087"/>
    <cellStyle name="Normal 4 6 3 2 4 2 3" xfId="6187"/>
    <cellStyle name="Normal 4 6 3 2 4 2 3 2" xfId="13535"/>
    <cellStyle name="Normal 4 6 3 2 4 2 4" xfId="8639"/>
    <cellStyle name="Normal 4 6 3 2 4 3" xfId="1903"/>
    <cellStyle name="Normal 4 6 3 2 4 3 2" xfId="4351"/>
    <cellStyle name="Normal 4 6 3 2 4 3 2 2" xfId="11699"/>
    <cellStyle name="Normal 4 6 3 2 4 3 3" xfId="6799"/>
    <cellStyle name="Normal 4 6 3 2 4 3 3 2" xfId="14147"/>
    <cellStyle name="Normal 4 6 3 2 4 3 4" xfId="9251"/>
    <cellStyle name="Normal 4 6 3 2 4 4" xfId="2515"/>
    <cellStyle name="Normal 4 6 3 2 4 4 2" xfId="4963"/>
    <cellStyle name="Normal 4 6 3 2 4 4 2 2" xfId="12311"/>
    <cellStyle name="Normal 4 6 3 2 4 4 3" xfId="7411"/>
    <cellStyle name="Normal 4 6 3 2 4 4 3 2" xfId="14759"/>
    <cellStyle name="Normal 4 6 3 2 4 4 4" xfId="9863"/>
    <cellStyle name="Normal 4 6 3 2 4 5" xfId="3127"/>
    <cellStyle name="Normal 4 6 3 2 4 5 2" xfId="10475"/>
    <cellStyle name="Normal 4 6 3 2 4 6" xfId="5575"/>
    <cellStyle name="Normal 4 6 3 2 4 6 2" xfId="12923"/>
    <cellStyle name="Normal 4 6 3 2 4 7" xfId="8027"/>
    <cellStyle name="Normal 4 6 3 2 5" xfId="832"/>
    <cellStyle name="Normal 4 6 3 2 5 2" xfId="3280"/>
    <cellStyle name="Normal 4 6 3 2 5 2 2" xfId="10628"/>
    <cellStyle name="Normal 4 6 3 2 5 3" xfId="5728"/>
    <cellStyle name="Normal 4 6 3 2 5 3 2" xfId="13076"/>
    <cellStyle name="Normal 4 6 3 2 5 4" xfId="8180"/>
    <cellStyle name="Normal 4 6 3 2 6" xfId="1444"/>
    <cellStyle name="Normal 4 6 3 2 6 2" xfId="3892"/>
    <cellStyle name="Normal 4 6 3 2 6 2 2" xfId="11240"/>
    <cellStyle name="Normal 4 6 3 2 6 3" xfId="6340"/>
    <cellStyle name="Normal 4 6 3 2 6 3 2" xfId="13688"/>
    <cellStyle name="Normal 4 6 3 2 6 4" xfId="8792"/>
    <cellStyle name="Normal 4 6 3 2 7" xfId="2056"/>
    <cellStyle name="Normal 4 6 3 2 7 2" xfId="4504"/>
    <cellStyle name="Normal 4 6 3 2 7 2 2" xfId="11852"/>
    <cellStyle name="Normal 4 6 3 2 7 3" xfId="6952"/>
    <cellStyle name="Normal 4 6 3 2 7 3 2" xfId="14300"/>
    <cellStyle name="Normal 4 6 3 2 7 4" xfId="9404"/>
    <cellStyle name="Normal 4 6 3 2 8" xfId="2668"/>
    <cellStyle name="Normal 4 6 3 2 8 2" xfId="10016"/>
    <cellStyle name="Normal 4 6 3 2 9" xfId="5116"/>
    <cellStyle name="Normal 4 6 3 2 9 2" xfId="12464"/>
    <cellStyle name="Normal 4 6 3 3" xfId="271"/>
    <cellStyle name="Normal 4 6 3 3 10" xfId="7619"/>
    <cellStyle name="Normal 4 6 3 3 2" xfId="424"/>
    <cellStyle name="Normal 4 6 3 3 2 2" xfId="1036"/>
    <cellStyle name="Normal 4 6 3 3 2 2 2" xfId="3484"/>
    <cellStyle name="Normal 4 6 3 3 2 2 2 2" xfId="10832"/>
    <cellStyle name="Normal 4 6 3 3 2 2 3" xfId="5932"/>
    <cellStyle name="Normal 4 6 3 3 2 2 3 2" xfId="13280"/>
    <cellStyle name="Normal 4 6 3 3 2 2 4" xfId="8384"/>
    <cellStyle name="Normal 4 6 3 3 2 3" xfId="1648"/>
    <cellStyle name="Normal 4 6 3 3 2 3 2" xfId="4096"/>
    <cellStyle name="Normal 4 6 3 3 2 3 2 2" xfId="11444"/>
    <cellStyle name="Normal 4 6 3 3 2 3 3" xfId="6544"/>
    <cellStyle name="Normal 4 6 3 3 2 3 3 2" xfId="13892"/>
    <cellStyle name="Normal 4 6 3 3 2 3 4" xfId="8996"/>
    <cellStyle name="Normal 4 6 3 3 2 4" xfId="2260"/>
    <cellStyle name="Normal 4 6 3 3 2 4 2" xfId="4708"/>
    <cellStyle name="Normal 4 6 3 3 2 4 2 2" xfId="12056"/>
    <cellStyle name="Normal 4 6 3 3 2 4 3" xfId="7156"/>
    <cellStyle name="Normal 4 6 3 3 2 4 3 2" xfId="14504"/>
    <cellStyle name="Normal 4 6 3 3 2 4 4" xfId="9608"/>
    <cellStyle name="Normal 4 6 3 3 2 5" xfId="2872"/>
    <cellStyle name="Normal 4 6 3 3 2 5 2" xfId="10220"/>
    <cellStyle name="Normal 4 6 3 3 2 6" xfId="5320"/>
    <cellStyle name="Normal 4 6 3 3 2 6 2" xfId="12668"/>
    <cellStyle name="Normal 4 6 3 3 2 7" xfId="7772"/>
    <cellStyle name="Normal 4 6 3 3 3" xfId="577"/>
    <cellStyle name="Normal 4 6 3 3 3 2" xfId="1189"/>
    <cellStyle name="Normal 4 6 3 3 3 2 2" xfId="3637"/>
    <cellStyle name="Normal 4 6 3 3 3 2 2 2" xfId="10985"/>
    <cellStyle name="Normal 4 6 3 3 3 2 3" xfId="6085"/>
    <cellStyle name="Normal 4 6 3 3 3 2 3 2" xfId="13433"/>
    <cellStyle name="Normal 4 6 3 3 3 2 4" xfId="8537"/>
    <cellStyle name="Normal 4 6 3 3 3 3" xfId="1801"/>
    <cellStyle name="Normal 4 6 3 3 3 3 2" xfId="4249"/>
    <cellStyle name="Normal 4 6 3 3 3 3 2 2" xfId="11597"/>
    <cellStyle name="Normal 4 6 3 3 3 3 3" xfId="6697"/>
    <cellStyle name="Normal 4 6 3 3 3 3 3 2" xfId="14045"/>
    <cellStyle name="Normal 4 6 3 3 3 3 4" xfId="9149"/>
    <cellStyle name="Normal 4 6 3 3 3 4" xfId="2413"/>
    <cellStyle name="Normal 4 6 3 3 3 4 2" xfId="4861"/>
    <cellStyle name="Normal 4 6 3 3 3 4 2 2" xfId="12209"/>
    <cellStyle name="Normal 4 6 3 3 3 4 3" xfId="7309"/>
    <cellStyle name="Normal 4 6 3 3 3 4 3 2" xfId="14657"/>
    <cellStyle name="Normal 4 6 3 3 3 4 4" xfId="9761"/>
    <cellStyle name="Normal 4 6 3 3 3 5" xfId="3025"/>
    <cellStyle name="Normal 4 6 3 3 3 5 2" xfId="10373"/>
    <cellStyle name="Normal 4 6 3 3 3 6" xfId="5473"/>
    <cellStyle name="Normal 4 6 3 3 3 6 2" xfId="12821"/>
    <cellStyle name="Normal 4 6 3 3 3 7" xfId="7925"/>
    <cellStyle name="Normal 4 6 3 3 4" xfId="730"/>
    <cellStyle name="Normal 4 6 3 3 4 2" xfId="1342"/>
    <cellStyle name="Normal 4 6 3 3 4 2 2" xfId="3790"/>
    <cellStyle name="Normal 4 6 3 3 4 2 2 2" xfId="11138"/>
    <cellStyle name="Normal 4 6 3 3 4 2 3" xfId="6238"/>
    <cellStyle name="Normal 4 6 3 3 4 2 3 2" xfId="13586"/>
    <cellStyle name="Normal 4 6 3 3 4 2 4" xfId="8690"/>
    <cellStyle name="Normal 4 6 3 3 4 3" xfId="1954"/>
    <cellStyle name="Normal 4 6 3 3 4 3 2" xfId="4402"/>
    <cellStyle name="Normal 4 6 3 3 4 3 2 2" xfId="11750"/>
    <cellStyle name="Normal 4 6 3 3 4 3 3" xfId="6850"/>
    <cellStyle name="Normal 4 6 3 3 4 3 3 2" xfId="14198"/>
    <cellStyle name="Normal 4 6 3 3 4 3 4" xfId="9302"/>
    <cellStyle name="Normal 4 6 3 3 4 4" xfId="2566"/>
    <cellStyle name="Normal 4 6 3 3 4 4 2" xfId="5014"/>
    <cellStyle name="Normal 4 6 3 3 4 4 2 2" xfId="12362"/>
    <cellStyle name="Normal 4 6 3 3 4 4 3" xfId="7462"/>
    <cellStyle name="Normal 4 6 3 3 4 4 3 2" xfId="14810"/>
    <cellStyle name="Normal 4 6 3 3 4 4 4" xfId="9914"/>
    <cellStyle name="Normal 4 6 3 3 4 5" xfId="3178"/>
    <cellStyle name="Normal 4 6 3 3 4 5 2" xfId="10526"/>
    <cellStyle name="Normal 4 6 3 3 4 6" xfId="5626"/>
    <cellStyle name="Normal 4 6 3 3 4 6 2" xfId="12974"/>
    <cellStyle name="Normal 4 6 3 3 4 7" xfId="8078"/>
    <cellStyle name="Normal 4 6 3 3 5" xfId="883"/>
    <cellStyle name="Normal 4 6 3 3 5 2" xfId="3331"/>
    <cellStyle name="Normal 4 6 3 3 5 2 2" xfId="10679"/>
    <cellStyle name="Normal 4 6 3 3 5 3" xfId="5779"/>
    <cellStyle name="Normal 4 6 3 3 5 3 2" xfId="13127"/>
    <cellStyle name="Normal 4 6 3 3 5 4" xfId="8231"/>
    <cellStyle name="Normal 4 6 3 3 6" xfId="1495"/>
    <cellStyle name="Normal 4 6 3 3 6 2" xfId="3943"/>
    <cellStyle name="Normal 4 6 3 3 6 2 2" xfId="11291"/>
    <cellStyle name="Normal 4 6 3 3 6 3" xfId="6391"/>
    <cellStyle name="Normal 4 6 3 3 6 3 2" xfId="13739"/>
    <cellStyle name="Normal 4 6 3 3 6 4" xfId="8843"/>
    <cellStyle name="Normal 4 6 3 3 7" xfId="2107"/>
    <cellStyle name="Normal 4 6 3 3 7 2" xfId="4555"/>
    <cellStyle name="Normal 4 6 3 3 7 2 2" xfId="11903"/>
    <cellStyle name="Normal 4 6 3 3 7 3" xfId="7003"/>
    <cellStyle name="Normal 4 6 3 3 7 3 2" xfId="14351"/>
    <cellStyle name="Normal 4 6 3 3 7 4" xfId="9455"/>
    <cellStyle name="Normal 4 6 3 3 8" xfId="2719"/>
    <cellStyle name="Normal 4 6 3 3 8 2" xfId="10067"/>
    <cellStyle name="Normal 4 6 3 3 9" xfId="5167"/>
    <cellStyle name="Normal 4 6 3 3 9 2" xfId="12515"/>
    <cellStyle name="Normal 4 6 3 4" xfId="322"/>
    <cellStyle name="Normal 4 6 3 4 2" xfId="934"/>
    <cellStyle name="Normal 4 6 3 4 2 2" xfId="3382"/>
    <cellStyle name="Normal 4 6 3 4 2 2 2" xfId="10730"/>
    <cellStyle name="Normal 4 6 3 4 2 3" xfId="5830"/>
    <cellStyle name="Normal 4 6 3 4 2 3 2" xfId="13178"/>
    <cellStyle name="Normal 4 6 3 4 2 4" xfId="8282"/>
    <cellStyle name="Normal 4 6 3 4 3" xfId="1546"/>
    <cellStyle name="Normal 4 6 3 4 3 2" xfId="3994"/>
    <cellStyle name="Normal 4 6 3 4 3 2 2" xfId="11342"/>
    <cellStyle name="Normal 4 6 3 4 3 3" xfId="6442"/>
    <cellStyle name="Normal 4 6 3 4 3 3 2" xfId="13790"/>
    <cellStyle name="Normal 4 6 3 4 3 4" xfId="8894"/>
    <cellStyle name="Normal 4 6 3 4 4" xfId="2158"/>
    <cellStyle name="Normal 4 6 3 4 4 2" xfId="4606"/>
    <cellStyle name="Normal 4 6 3 4 4 2 2" xfId="11954"/>
    <cellStyle name="Normal 4 6 3 4 4 3" xfId="7054"/>
    <cellStyle name="Normal 4 6 3 4 4 3 2" xfId="14402"/>
    <cellStyle name="Normal 4 6 3 4 4 4" xfId="9506"/>
    <cellStyle name="Normal 4 6 3 4 5" xfId="2770"/>
    <cellStyle name="Normal 4 6 3 4 5 2" xfId="10118"/>
    <cellStyle name="Normal 4 6 3 4 6" xfId="5218"/>
    <cellStyle name="Normal 4 6 3 4 6 2" xfId="12566"/>
    <cellStyle name="Normal 4 6 3 4 7" xfId="7670"/>
    <cellStyle name="Normal 4 6 3 5" xfId="475"/>
    <cellStyle name="Normal 4 6 3 5 2" xfId="1087"/>
    <cellStyle name="Normal 4 6 3 5 2 2" xfId="3535"/>
    <cellStyle name="Normal 4 6 3 5 2 2 2" xfId="10883"/>
    <cellStyle name="Normal 4 6 3 5 2 3" xfId="5983"/>
    <cellStyle name="Normal 4 6 3 5 2 3 2" xfId="13331"/>
    <cellStyle name="Normal 4 6 3 5 2 4" xfId="8435"/>
    <cellStyle name="Normal 4 6 3 5 3" xfId="1699"/>
    <cellStyle name="Normal 4 6 3 5 3 2" xfId="4147"/>
    <cellStyle name="Normal 4 6 3 5 3 2 2" xfId="11495"/>
    <cellStyle name="Normal 4 6 3 5 3 3" xfId="6595"/>
    <cellStyle name="Normal 4 6 3 5 3 3 2" xfId="13943"/>
    <cellStyle name="Normal 4 6 3 5 3 4" xfId="9047"/>
    <cellStyle name="Normal 4 6 3 5 4" xfId="2311"/>
    <cellStyle name="Normal 4 6 3 5 4 2" xfId="4759"/>
    <cellStyle name="Normal 4 6 3 5 4 2 2" xfId="12107"/>
    <cellStyle name="Normal 4 6 3 5 4 3" xfId="7207"/>
    <cellStyle name="Normal 4 6 3 5 4 3 2" xfId="14555"/>
    <cellStyle name="Normal 4 6 3 5 4 4" xfId="9659"/>
    <cellStyle name="Normal 4 6 3 5 5" xfId="2923"/>
    <cellStyle name="Normal 4 6 3 5 5 2" xfId="10271"/>
    <cellStyle name="Normal 4 6 3 5 6" xfId="5371"/>
    <cellStyle name="Normal 4 6 3 5 6 2" xfId="12719"/>
    <cellStyle name="Normal 4 6 3 5 7" xfId="7823"/>
    <cellStyle name="Normal 4 6 3 6" xfId="628"/>
    <cellStyle name="Normal 4 6 3 6 2" xfId="1240"/>
    <cellStyle name="Normal 4 6 3 6 2 2" xfId="3688"/>
    <cellStyle name="Normal 4 6 3 6 2 2 2" xfId="11036"/>
    <cellStyle name="Normal 4 6 3 6 2 3" xfId="6136"/>
    <cellStyle name="Normal 4 6 3 6 2 3 2" xfId="13484"/>
    <cellStyle name="Normal 4 6 3 6 2 4" xfId="8588"/>
    <cellStyle name="Normal 4 6 3 6 3" xfId="1852"/>
    <cellStyle name="Normal 4 6 3 6 3 2" xfId="4300"/>
    <cellStyle name="Normal 4 6 3 6 3 2 2" xfId="11648"/>
    <cellStyle name="Normal 4 6 3 6 3 3" xfId="6748"/>
    <cellStyle name="Normal 4 6 3 6 3 3 2" xfId="14096"/>
    <cellStyle name="Normal 4 6 3 6 3 4" xfId="9200"/>
    <cellStyle name="Normal 4 6 3 6 4" xfId="2464"/>
    <cellStyle name="Normal 4 6 3 6 4 2" xfId="4912"/>
    <cellStyle name="Normal 4 6 3 6 4 2 2" xfId="12260"/>
    <cellStyle name="Normal 4 6 3 6 4 3" xfId="7360"/>
    <cellStyle name="Normal 4 6 3 6 4 3 2" xfId="14708"/>
    <cellStyle name="Normal 4 6 3 6 4 4" xfId="9812"/>
    <cellStyle name="Normal 4 6 3 6 5" xfId="3076"/>
    <cellStyle name="Normal 4 6 3 6 5 2" xfId="10424"/>
    <cellStyle name="Normal 4 6 3 6 6" xfId="5524"/>
    <cellStyle name="Normal 4 6 3 6 6 2" xfId="12872"/>
    <cellStyle name="Normal 4 6 3 6 7" xfId="7976"/>
    <cellStyle name="Normal 4 6 3 7" xfId="781"/>
    <cellStyle name="Normal 4 6 3 7 2" xfId="3229"/>
    <cellStyle name="Normal 4 6 3 7 2 2" xfId="10577"/>
    <cellStyle name="Normal 4 6 3 7 3" xfId="5677"/>
    <cellStyle name="Normal 4 6 3 7 3 2" xfId="13025"/>
    <cellStyle name="Normal 4 6 3 7 4" xfId="8129"/>
    <cellStyle name="Normal 4 6 3 8" xfId="1393"/>
    <cellStyle name="Normal 4 6 3 8 2" xfId="3841"/>
    <cellStyle name="Normal 4 6 3 8 2 2" xfId="11189"/>
    <cellStyle name="Normal 4 6 3 8 3" xfId="6289"/>
    <cellStyle name="Normal 4 6 3 8 3 2" xfId="13637"/>
    <cellStyle name="Normal 4 6 3 8 4" xfId="8741"/>
    <cellStyle name="Normal 4 6 3 9" xfId="2005"/>
    <cellStyle name="Normal 4 6 3 9 2" xfId="4453"/>
    <cellStyle name="Normal 4 6 3 9 2 2" xfId="11801"/>
    <cellStyle name="Normal 4 6 3 9 3" xfId="6901"/>
    <cellStyle name="Normal 4 6 3 9 3 2" xfId="14249"/>
    <cellStyle name="Normal 4 6 3 9 4" xfId="9353"/>
    <cellStyle name="Normal 4 6 4" xfId="184"/>
    <cellStyle name="Normal 4 6 4 10" xfId="2632"/>
    <cellStyle name="Normal 4 6 4 10 2" xfId="9980"/>
    <cellStyle name="Normal 4 6 4 11" xfId="5080"/>
    <cellStyle name="Normal 4 6 4 11 2" xfId="12428"/>
    <cellStyle name="Normal 4 6 4 12" xfId="7532"/>
    <cellStyle name="Normal 4 6 4 2" xfId="235"/>
    <cellStyle name="Normal 4 6 4 2 10" xfId="7583"/>
    <cellStyle name="Normal 4 6 4 2 2" xfId="388"/>
    <cellStyle name="Normal 4 6 4 2 2 2" xfId="1000"/>
    <cellStyle name="Normal 4 6 4 2 2 2 2" xfId="3448"/>
    <cellStyle name="Normal 4 6 4 2 2 2 2 2" xfId="10796"/>
    <cellStyle name="Normal 4 6 4 2 2 2 3" xfId="5896"/>
    <cellStyle name="Normal 4 6 4 2 2 2 3 2" xfId="13244"/>
    <cellStyle name="Normal 4 6 4 2 2 2 4" xfId="8348"/>
    <cellStyle name="Normal 4 6 4 2 2 3" xfId="1612"/>
    <cellStyle name="Normal 4 6 4 2 2 3 2" xfId="4060"/>
    <cellStyle name="Normal 4 6 4 2 2 3 2 2" xfId="11408"/>
    <cellStyle name="Normal 4 6 4 2 2 3 3" xfId="6508"/>
    <cellStyle name="Normal 4 6 4 2 2 3 3 2" xfId="13856"/>
    <cellStyle name="Normal 4 6 4 2 2 3 4" xfId="8960"/>
    <cellStyle name="Normal 4 6 4 2 2 4" xfId="2224"/>
    <cellStyle name="Normal 4 6 4 2 2 4 2" xfId="4672"/>
    <cellStyle name="Normal 4 6 4 2 2 4 2 2" xfId="12020"/>
    <cellStyle name="Normal 4 6 4 2 2 4 3" xfId="7120"/>
    <cellStyle name="Normal 4 6 4 2 2 4 3 2" xfId="14468"/>
    <cellStyle name="Normal 4 6 4 2 2 4 4" xfId="9572"/>
    <cellStyle name="Normal 4 6 4 2 2 5" xfId="2836"/>
    <cellStyle name="Normal 4 6 4 2 2 5 2" xfId="10184"/>
    <cellStyle name="Normal 4 6 4 2 2 6" xfId="5284"/>
    <cellStyle name="Normal 4 6 4 2 2 6 2" xfId="12632"/>
    <cellStyle name="Normal 4 6 4 2 2 7" xfId="7736"/>
    <cellStyle name="Normal 4 6 4 2 3" xfId="541"/>
    <cellStyle name="Normal 4 6 4 2 3 2" xfId="1153"/>
    <cellStyle name="Normal 4 6 4 2 3 2 2" xfId="3601"/>
    <cellStyle name="Normal 4 6 4 2 3 2 2 2" xfId="10949"/>
    <cellStyle name="Normal 4 6 4 2 3 2 3" xfId="6049"/>
    <cellStyle name="Normal 4 6 4 2 3 2 3 2" xfId="13397"/>
    <cellStyle name="Normal 4 6 4 2 3 2 4" xfId="8501"/>
    <cellStyle name="Normal 4 6 4 2 3 3" xfId="1765"/>
    <cellStyle name="Normal 4 6 4 2 3 3 2" xfId="4213"/>
    <cellStyle name="Normal 4 6 4 2 3 3 2 2" xfId="11561"/>
    <cellStyle name="Normal 4 6 4 2 3 3 3" xfId="6661"/>
    <cellStyle name="Normal 4 6 4 2 3 3 3 2" xfId="14009"/>
    <cellStyle name="Normal 4 6 4 2 3 3 4" xfId="9113"/>
    <cellStyle name="Normal 4 6 4 2 3 4" xfId="2377"/>
    <cellStyle name="Normal 4 6 4 2 3 4 2" xfId="4825"/>
    <cellStyle name="Normal 4 6 4 2 3 4 2 2" xfId="12173"/>
    <cellStyle name="Normal 4 6 4 2 3 4 3" xfId="7273"/>
    <cellStyle name="Normal 4 6 4 2 3 4 3 2" xfId="14621"/>
    <cellStyle name="Normal 4 6 4 2 3 4 4" xfId="9725"/>
    <cellStyle name="Normal 4 6 4 2 3 5" xfId="2989"/>
    <cellStyle name="Normal 4 6 4 2 3 5 2" xfId="10337"/>
    <cellStyle name="Normal 4 6 4 2 3 6" xfId="5437"/>
    <cellStyle name="Normal 4 6 4 2 3 6 2" xfId="12785"/>
    <cellStyle name="Normal 4 6 4 2 3 7" xfId="7889"/>
    <cellStyle name="Normal 4 6 4 2 4" xfId="694"/>
    <cellStyle name="Normal 4 6 4 2 4 2" xfId="1306"/>
    <cellStyle name="Normal 4 6 4 2 4 2 2" xfId="3754"/>
    <cellStyle name="Normal 4 6 4 2 4 2 2 2" xfId="11102"/>
    <cellStyle name="Normal 4 6 4 2 4 2 3" xfId="6202"/>
    <cellStyle name="Normal 4 6 4 2 4 2 3 2" xfId="13550"/>
    <cellStyle name="Normal 4 6 4 2 4 2 4" xfId="8654"/>
    <cellStyle name="Normal 4 6 4 2 4 3" xfId="1918"/>
    <cellStyle name="Normal 4 6 4 2 4 3 2" xfId="4366"/>
    <cellStyle name="Normal 4 6 4 2 4 3 2 2" xfId="11714"/>
    <cellStyle name="Normal 4 6 4 2 4 3 3" xfId="6814"/>
    <cellStyle name="Normal 4 6 4 2 4 3 3 2" xfId="14162"/>
    <cellStyle name="Normal 4 6 4 2 4 3 4" xfId="9266"/>
    <cellStyle name="Normal 4 6 4 2 4 4" xfId="2530"/>
    <cellStyle name="Normal 4 6 4 2 4 4 2" xfId="4978"/>
    <cellStyle name="Normal 4 6 4 2 4 4 2 2" xfId="12326"/>
    <cellStyle name="Normal 4 6 4 2 4 4 3" xfId="7426"/>
    <cellStyle name="Normal 4 6 4 2 4 4 3 2" xfId="14774"/>
    <cellStyle name="Normal 4 6 4 2 4 4 4" xfId="9878"/>
    <cellStyle name="Normal 4 6 4 2 4 5" xfId="3142"/>
    <cellStyle name="Normal 4 6 4 2 4 5 2" xfId="10490"/>
    <cellStyle name="Normal 4 6 4 2 4 6" xfId="5590"/>
    <cellStyle name="Normal 4 6 4 2 4 6 2" xfId="12938"/>
    <cellStyle name="Normal 4 6 4 2 4 7" xfId="8042"/>
    <cellStyle name="Normal 4 6 4 2 5" xfId="847"/>
    <cellStyle name="Normal 4 6 4 2 5 2" xfId="3295"/>
    <cellStyle name="Normal 4 6 4 2 5 2 2" xfId="10643"/>
    <cellStyle name="Normal 4 6 4 2 5 3" xfId="5743"/>
    <cellStyle name="Normal 4 6 4 2 5 3 2" xfId="13091"/>
    <cellStyle name="Normal 4 6 4 2 5 4" xfId="8195"/>
    <cellStyle name="Normal 4 6 4 2 6" xfId="1459"/>
    <cellStyle name="Normal 4 6 4 2 6 2" xfId="3907"/>
    <cellStyle name="Normal 4 6 4 2 6 2 2" xfId="11255"/>
    <cellStyle name="Normal 4 6 4 2 6 3" xfId="6355"/>
    <cellStyle name="Normal 4 6 4 2 6 3 2" xfId="13703"/>
    <cellStyle name="Normal 4 6 4 2 6 4" xfId="8807"/>
    <cellStyle name="Normal 4 6 4 2 7" xfId="2071"/>
    <cellStyle name="Normal 4 6 4 2 7 2" xfId="4519"/>
    <cellStyle name="Normal 4 6 4 2 7 2 2" xfId="11867"/>
    <cellStyle name="Normal 4 6 4 2 7 3" xfId="6967"/>
    <cellStyle name="Normal 4 6 4 2 7 3 2" xfId="14315"/>
    <cellStyle name="Normal 4 6 4 2 7 4" xfId="9419"/>
    <cellStyle name="Normal 4 6 4 2 8" xfId="2683"/>
    <cellStyle name="Normal 4 6 4 2 8 2" xfId="10031"/>
    <cellStyle name="Normal 4 6 4 2 9" xfId="5131"/>
    <cellStyle name="Normal 4 6 4 2 9 2" xfId="12479"/>
    <cellStyle name="Normal 4 6 4 3" xfId="286"/>
    <cellStyle name="Normal 4 6 4 3 10" xfId="7634"/>
    <cellStyle name="Normal 4 6 4 3 2" xfId="439"/>
    <cellStyle name="Normal 4 6 4 3 2 2" xfId="1051"/>
    <cellStyle name="Normal 4 6 4 3 2 2 2" xfId="3499"/>
    <cellStyle name="Normal 4 6 4 3 2 2 2 2" xfId="10847"/>
    <cellStyle name="Normal 4 6 4 3 2 2 3" xfId="5947"/>
    <cellStyle name="Normal 4 6 4 3 2 2 3 2" xfId="13295"/>
    <cellStyle name="Normal 4 6 4 3 2 2 4" xfId="8399"/>
    <cellStyle name="Normal 4 6 4 3 2 3" xfId="1663"/>
    <cellStyle name="Normal 4 6 4 3 2 3 2" xfId="4111"/>
    <cellStyle name="Normal 4 6 4 3 2 3 2 2" xfId="11459"/>
    <cellStyle name="Normal 4 6 4 3 2 3 3" xfId="6559"/>
    <cellStyle name="Normal 4 6 4 3 2 3 3 2" xfId="13907"/>
    <cellStyle name="Normal 4 6 4 3 2 3 4" xfId="9011"/>
    <cellStyle name="Normal 4 6 4 3 2 4" xfId="2275"/>
    <cellStyle name="Normal 4 6 4 3 2 4 2" xfId="4723"/>
    <cellStyle name="Normal 4 6 4 3 2 4 2 2" xfId="12071"/>
    <cellStyle name="Normal 4 6 4 3 2 4 3" xfId="7171"/>
    <cellStyle name="Normal 4 6 4 3 2 4 3 2" xfId="14519"/>
    <cellStyle name="Normal 4 6 4 3 2 4 4" xfId="9623"/>
    <cellStyle name="Normal 4 6 4 3 2 5" xfId="2887"/>
    <cellStyle name="Normal 4 6 4 3 2 5 2" xfId="10235"/>
    <cellStyle name="Normal 4 6 4 3 2 6" xfId="5335"/>
    <cellStyle name="Normal 4 6 4 3 2 6 2" xfId="12683"/>
    <cellStyle name="Normal 4 6 4 3 2 7" xfId="7787"/>
    <cellStyle name="Normal 4 6 4 3 3" xfId="592"/>
    <cellStyle name="Normal 4 6 4 3 3 2" xfId="1204"/>
    <cellStyle name="Normal 4 6 4 3 3 2 2" xfId="3652"/>
    <cellStyle name="Normal 4 6 4 3 3 2 2 2" xfId="11000"/>
    <cellStyle name="Normal 4 6 4 3 3 2 3" xfId="6100"/>
    <cellStyle name="Normal 4 6 4 3 3 2 3 2" xfId="13448"/>
    <cellStyle name="Normal 4 6 4 3 3 2 4" xfId="8552"/>
    <cellStyle name="Normal 4 6 4 3 3 3" xfId="1816"/>
    <cellStyle name="Normal 4 6 4 3 3 3 2" xfId="4264"/>
    <cellStyle name="Normal 4 6 4 3 3 3 2 2" xfId="11612"/>
    <cellStyle name="Normal 4 6 4 3 3 3 3" xfId="6712"/>
    <cellStyle name="Normal 4 6 4 3 3 3 3 2" xfId="14060"/>
    <cellStyle name="Normal 4 6 4 3 3 3 4" xfId="9164"/>
    <cellStyle name="Normal 4 6 4 3 3 4" xfId="2428"/>
    <cellStyle name="Normal 4 6 4 3 3 4 2" xfId="4876"/>
    <cellStyle name="Normal 4 6 4 3 3 4 2 2" xfId="12224"/>
    <cellStyle name="Normal 4 6 4 3 3 4 3" xfId="7324"/>
    <cellStyle name="Normal 4 6 4 3 3 4 3 2" xfId="14672"/>
    <cellStyle name="Normal 4 6 4 3 3 4 4" xfId="9776"/>
    <cellStyle name="Normal 4 6 4 3 3 5" xfId="3040"/>
    <cellStyle name="Normal 4 6 4 3 3 5 2" xfId="10388"/>
    <cellStyle name="Normal 4 6 4 3 3 6" xfId="5488"/>
    <cellStyle name="Normal 4 6 4 3 3 6 2" xfId="12836"/>
    <cellStyle name="Normal 4 6 4 3 3 7" xfId="7940"/>
    <cellStyle name="Normal 4 6 4 3 4" xfId="745"/>
    <cellStyle name="Normal 4 6 4 3 4 2" xfId="1357"/>
    <cellStyle name="Normal 4 6 4 3 4 2 2" xfId="3805"/>
    <cellStyle name="Normal 4 6 4 3 4 2 2 2" xfId="11153"/>
    <cellStyle name="Normal 4 6 4 3 4 2 3" xfId="6253"/>
    <cellStyle name="Normal 4 6 4 3 4 2 3 2" xfId="13601"/>
    <cellStyle name="Normal 4 6 4 3 4 2 4" xfId="8705"/>
    <cellStyle name="Normal 4 6 4 3 4 3" xfId="1969"/>
    <cellStyle name="Normal 4 6 4 3 4 3 2" xfId="4417"/>
    <cellStyle name="Normal 4 6 4 3 4 3 2 2" xfId="11765"/>
    <cellStyle name="Normal 4 6 4 3 4 3 3" xfId="6865"/>
    <cellStyle name="Normal 4 6 4 3 4 3 3 2" xfId="14213"/>
    <cellStyle name="Normal 4 6 4 3 4 3 4" xfId="9317"/>
    <cellStyle name="Normal 4 6 4 3 4 4" xfId="2581"/>
    <cellStyle name="Normal 4 6 4 3 4 4 2" xfId="5029"/>
    <cellStyle name="Normal 4 6 4 3 4 4 2 2" xfId="12377"/>
    <cellStyle name="Normal 4 6 4 3 4 4 3" xfId="7477"/>
    <cellStyle name="Normal 4 6 4 3 4 4 3 2" xfId="14825"/>
    <cellStyle name="Normal 4 6 4 3 4 4 4" xfId="9929"/>
    <cellStyle name="Normal 4 6 4 3 4 5" xfId="3193"/>
    <cellStyle name="Normal 4 6 4 3 4 5 2" xfId="10541"/>
    <cellStyle name="Normal 4 6 4 3 4 6" xfId="5641"/>
    <cellStyle name="Normal 4 6 4 3 4 6 2" xfId="12989"/>
    <cellStyle name="Normal 4 6 4 3 4 7" xfId="8093"/>
    <cellStyle name="Normal 4 6 4 3 5" xfId="898"/>
    <cellStyle name="Normal 4 6 4 3 5 2" xfId="3346"/>
    <cellStyle name="Normal 4 6 4 3 5 2 2" xfId="10694"/>
    <cellStyle name="Normal 4 6 4 3 5 3" xfId="5794"/>
    <cellStyle name="Normal 4 6 4 3 5 3 2" xfId="13142"/>
    <cellStyle name="Normal 4 6 4 3 5 4" xfId="8246"/>
    <cellStyle name="Normal 4 6 4 3 6" xfId="1510"/>
    <cellStyle name="Normal 4 6 4 3 6 2" xfId="3958"/>
    <cellStyle name="Normal 4 6 4 3 6 2 2" xfId="11306"/>
    <cellStyle name="Normal 4 6 4 3 6 3" xfId="6406"/>
    <cellStyle name="Normal 4 6 4 3 6 3 2" xfId="13754"/>
    <cellStyle name="Normal 4 6 4 3 6 4" xfId="8858"/>
    <cellStyle name="Normal 4 6 4 3 7" xfId="2122"/>
    <cellStyle name="Normal 4 6 4 3 7 2" xfId="4570"/>
    <cellStyle name="Normal 4 6 4 3 7 2 2" xfId="11918"/>
    <cellStyle name="Normal 4 6 4 3 7 3" xfId="7018"/>
    <cellStyle name="Normal 4 6 4 3 7 3 2" xfId="14366"/>
    <cellStyle name="Normal 4 6 4 3 7 4" xfId="9470"/>
    <cellStyle name="Normal 4 6 4 3 8" xfId="2734"/>
    <cellStyle name="Normal 4 6 4 3 8 2" xfId="10082"/>
    <cellStyle name="Normal 4 6 4 3 9" xfId="5182"/>
    <cellStyle name="Normal 4 6 4 3 9 2" xfId="12530"/>
    <cellStyle name="Normal 4 6 4 4" xfId="337"/>
    <cellStyle name="Normal 4 6 4 4 2" xfId="949"/>
    <cellStyle name="Normal 4 6 4 4 2 2" xfId="3397"/>
    <cellStyle name="Normal 4 6 4 4 2 2 2" xfId="10745"/>
    <cellStyle name="Normal 4 6 4 4 2 3" xfId="5845"/>
    <cellStyle name="Normal 4 6 4 4 2 3 2" xfId="13193"/>
    <cellStyle name="Normal 4 6 4 4 2 4" xfId="8297"/>
    <cellStyle name="Normal 4 6 4 4 3" xfId="1561"/>
    <cellStyle name="Normal 4 6 4 4 3 2" xfId="4009"/>
    <cellStyle name="Normal 4 6 4 4 3 2 2" xfId="11357"/>
    <cellStyle name="Normal 4 6 4 4 3 3" xfId="6457"/>
    <cellStyle name="Normal 4 6 4 4 3 3 2" xfId="13805"/>
    <cellStyle name="Normal 4 6 4 4 3 4" xfId="8909"/>
    <cellStyle name="Normal 4 6 4 4 4" xfId="2173"/>
    <cellStyle name="Normal 4 6 4 4 4 2" xfId="4621"/>
    <cellStyle name="Normal 4 6 4 4 4 2 2" xfId="11969"/>
    <cellStyle name="Normal 4 6 4 4 4 3" xfId="7069"/>
    <cellStyle name="Normal 4 6 4 4 4 3 2" xfId="14417"/>
    <cellStyle name="Normal 4 6 4 4 4 4" xfId="9521"/>
    <cellStyle name="Normal 4 6 4 4 5" xfId="2785"/>
    <cellStyle name="Normal 4 6 4 4 5 2" xfId="10133"/>
    <cellStyle name="Normal 4 6 4 4 6" xfId="5233"/>
    <cellStyle name="Normal 4 6 4 4 6 2" xfId="12581"/>
    <cellStyle name="Normal 4 6 4 4 7" xfId="7685"/>
    <cellStyle name="Normal 4 6 4 5" xfId="490"/>
    <cellStyle name="Normal 4 6 4 5 2" xfId="1102"/>
    <cellStyle name="Normal 4 6 4 5 2 2" xfId="3550"/>
    <cellStyle name="Normal 4 6 4 5 2 2 2" xfId="10898"/>
    <cellStyle name="Normal 4 6 4 5 2 3" xfId="5998"/>
    <cellStyle name="Normal 4 6 4 5 2 3 2" xfId="13346"/>
    <cellStyle name="Normal 4 6 4 5 2 4" xfId="8450"/>
    <cellStyle name="Normal 4 6 4 5 3" xfId="1714"/>
    <cellStyle name="Normal 4 6 4 5 3 2" xfId="4162"/>
    <cellStyle name="Normal 4 6 4 5 3 2 2" xfId="11510"/>
    <cellStyle name="Normal 4 6 4 5 3 3" xfId="6610"/>
    <cellStyle name="Normal 4 6 4 5 3 3 2" xfId="13958"/>
    <cellStyle name="Normal 4 6 4 5 3 4" xfId="9062"/>
    <cellStyle name="Normal 4 6 4 5 4" xfId="2326"/>
    <cellStyle name="Normal 4 6 4 5 4 2" xfId="4774"/>
    <cellStyle name="Normal 4 6 4 5 4 2 2" xfId="12122"/>
    <cellStyle name="Normal 4 6 4 5 4 3" xfId="7222"/>
    <cellStyle name="Normal 4 6 4 5 4 3 2" xfId="14570"/>
    <cellStyle name="Normal 4 6 4 5 4 4" xfId="9674"/>
    <cellStyle name="Normal 4 6 4 5 5" xfId="2938"/>
    <cellStyle name="Normal 4 6 4 5 5 2" xfId="10286"/>
    <cellStyle name="Normal 4 6 4 5 6" xfId="5386"/>
    <cellStyle name="Normal 4 6 4 5 6 2" xfId="12734"/>
    <cellStyle name="Normal 4 6 4 5 7" xfId="7838"/>
    <cellStyle name="Normal 4 6 4 6" xfId="643"/>
    <cellStyle name="Normal 4 6 4 6 2" xfId="1255"/>
    <cellStyle name="Normal 4 6 4 6 2 2" xfId="3703"/>
    <cellStyle name="Normal 4 6 4 6 2 2 2" xfId="11051"/>
    <cellStyle name="Normal 4 6 4 6 2 3" xfId="6151"/>
    <cellStyle name="Normal 4 6 4 6 2 3 2" xfId="13499"/>
    <cellStyle name="Normal 4 6 4 6 2 4" xfId="8603"/>
    <cellStyle name="Normal 4 6 4 6 3" xfId="1867"/>
    <cellStyle name="Normal 4 6 4 6 3 2" xfId="4315"/>
    <cellStyle name="Normal 4 6 4 6 3 2 2" xfId="11663"/>
    <cellStyle name="Normal 4 6 4 6 3 3" xfId="6763"/>
    <cellStyle name="Normal 4 6 4 6 3 3 2" xfId="14111"/>
    <cellStyle name="Normal 4 6 4 6 3 4" xfId="9215"/>
    <cellStyle name="Normal 4 6 4 6 4" xfId="2479"/>
    <cellStyle name="Normal 4 6 4 6 4 2" xfId="4927"/>
    <cellStyle name="Normal 4 6 4 6 4 2 2" xfId="12275"/>
    <cellStyle name="Normal 4 6 4 6 4 3" xfId="7375"/>
    <cellStyle name="Normal 4 6 4 6 4 3 2" xfId="14723"/>
    <cellStyle name="Normal 4 6 4 6 4 4" xfId="9827"/>
    <cellStyle name="Normal 4 6 4 6 5" xfId="3091"/>
    <cellStyle name="Normal 4 6 4 6 5 2" xfId="10439"/>
    <cellStyle name="Normal 4 6 4 6 6" xfId="5539"/>
    <cellStyle name="Normal 4 6 4 6 6 2" xfId="12887"/>
    <cellStyle name="Normal 4 6 4 6 7" xfId="7991"/>
    <cellStyle name="Normal 4 6 4 7" xfId="796"/>
    <cellStyle name="Normal 4 6 4 7 2" xfId="3244"/>
    <cellStyle name="Normal 4 6 4 7 2 2" xfId="10592"/>
    <cellStyle name="Normal 4 6 4 7 3" xfId="5692"/>
    <cellStyle name="Normal 4 6 4 7 3 2" xfId="13040"/>
    <cellStyle name="Normal 4 6 4 7 4" xfId="8144"/>
    <cellStyle name="Normal 4 6 4 8" xfId="1408"/>
    <cellStyle name="Normal 4 6 4 8 2" xfId="3856"/>
    <cellStyle name="Normal 4 6 4 8 2 2" xfId="11204"/>
    <cellStyle name="Normal 4 6 4 8 3" xfId="6304"/>
    <cellStyle name="Normal 4 6 4 8 3 2" xfId="13652"/>
    <cellStyle name="Normal 4 6 4 8 4" xfId="8756"/>
    <cellStyle name="Normal 4 6 4 9" xfId="2020"/>
    <cellStyle name="Normal 4 6 4 9 2" xfId="4468"/>
    <cellStyle name="Normal 4 6 4 9 2 2" xfId="11816"/>
    <cellStyle name="Normal 4 6 4 9 3" xfId="6916"/>
    <cellStyle name="Normal 4 6 4 9 3 2" xfId="14264"/>
    <cellStyle name="Normal 4 6 4 9 4" xfId="9368"/>
    <cellStyle name="Normal 4 6 5" xfId="196"/>
    <cellStyle name="Normal 4 6 5 10" xfId="7544"/>
    <cellStyle name="Normal 4 6 5 2" xfId="349"/>
    <cellStyle name="Normal 4 6 5 2 2" xfId="961"/>
    <cellStyle name="Normal 4 6 5 2 2 2" xfId="3409"/>
    <cellStyle name="Normal 4 6 5 2 2 2 2" xfId="10757"/>
    <cellStyle name="Normal 4 6 5 2 2 3" xfId="5857"/>
    <cellStyle name="Normal 4 6 5 2 2 3 2" xfId="13205"/>
    <cellStyle name="Normal 4 6 5 2 2 4" xfId="8309"/>
    <cellStyle name="Normal 4 6 5 2 3" xfId="1573"/>
    <cellStyle name="Normal 4 6 5 2 3 2" xfId="4021"/>
    <cellStyle name="Normal 4 6 5 2 3 2 2" xfId="11369"/>
    <cellStyle name="Normal 4 6 5 2 3 3" xfId="6469"/>
    <cellStyle name="Normal 4 6 5 2 3 3 2" xfId="13817"/>
    <cellStyle name="Normal 4 6 5 2 3 4" xfId="8921"/>
    <cellStyle name="Normal 4 6 5 2 4" xfId="2185"/>
    <cellStyle name="Normal 4 6 5 2 4 2" xfId="4633"/>
    <cellStyle name="Normal 4 6 5 2 4 2 2" xfId="11981"/>
    <cellStyle name="Normal 4 6 5 2 4 3" xfId="7081"/>
    <cellStyle name="Normal 4 6 5 2 4 3 2" xfId="14429"/>
    <cellStyle name="Normal 4 6 5 2 4 4" xfId="9533"/>
    <cellStyle name="Normal 4 6 5 2 5" xfId="2797"/>
    <cellStyle name="Normal 4 6 5 2 5 2" xfId="10145"/>
    <cellStyle name="Normal 4 6 5 2 6" xfId="5245"/>
    <cellStyle name="Normal 4 6 5 2 6 2" xfId="12593"/>
    <cellStyle name="Normal 4 6 5 2 7" xfId="7697"/>
    <cellStyle name="Normal 4 6 5 3" xfId="502"/>
    <cellStyle name="Normal 4 6 5 3 2" xfId="1114"/>
    <cellStyle name="Normal 4 6 5 3 2 2" xfId="3562"/>
    <cellStyle name="Normal 4 6 5 3 2 2 2" xfId="10910"/>
    <cellStyle name="Normal 4 6 5 3 2 3" xfId="6010"/>
    <cellStyle name="Normal 4 6 5 3 2 3 2" xfId="13358"/>
    <cellStyle name="Normal 4 6 5 3 2 4" xfId="8462"/>
    <cellStyle name="Normal 4 6 5 3 3" xfId="1726"/>
    <cellStyle name="Normal 4 6 5 3 3 2" xfId="4174"/>
    <cellStyle name="Normal 4 6 5 3 3 2 2" xfId="11522"/>
    <cellStyle name="Normal 4 6 5 3 3 3" xfId="6622"/>
    <cellStyle name="Normal 4 6 5 3 3 3 2" xfId="13970"/>
    <cellStyle name="Normal 4 6 5 3 3 4" xfId="9074"/>
    <cellStyle name="Normal 4 6 5 3 4" xfId="2338"/>
    <cellStyle name="Normal 4 6 5 3 4 2" xfId="4786"/>
    <cellStyle name="Normal 4 6 5 3 4 2 2" xfId="12134"/>
    <cellStyle name="Normal 4 6 5 3 4 3" xfId="7234"/>
    <cellStyle name="Normal 4 6 5 3 4 3 2" xfId="14582"/>
    <cellStyle name="Normal 4 6 5 3 4 4" xfId="9686"/>
    <cellStyle name="Normal 4 6 5 3 5" xfId="2950"/>
    <cellStyle name="Normal 4 6 5 3 5 2" xfId="10298"/>
    <cellStyle name="Normal 4 6 5 3 6" xfId="5398"/>
    <cellStyle name="Normal 4 6 5 3 6 2" xfId="12746"/>
    <cellStyle name="Normal 4 6 5 3 7" xfId="7850"/>
    <cellStyle name="Normal 4 6 5 4" xfId="655"/>
    <cellStyle name="Normal 4 6 5 4 2" xfId="1267"/>
    <cellStyle name="Normal 4 6 5 4 2 2" xfId="3715"/>
    <cellStyle name="Normal 4 6 5 4 2 2 2" xfId="11063"/>
    <cellStyle name="Normal 4 6 5 4 2 3" xfId="6163"/>
    <cellStyle name="Normal 4 6 5 4 2 3 2" xfId="13511"/>
    <cellStyle name="Normal 4 6 5 4 2 4" xfId="8615"/>
    <cellStyle name="Normal 4 6 5 4 3" xfId="1879"/>
    <cellStyle name="Normal 4 6 5 4 3 2" xfId="4327"/>
    <cellStyle name="Normal 4 6 5 4 3 2 2" xfId="11675"/>
    <cellStyle name="Normal 4 6 5 4 3 3" xfId="6775"/>
    <cellStyle name="Normal 4 6 5 4 3 3 2" xfId="14123"/>
    <cellStyle name="Normal 4 6 5 4 3 4" xfId="9227"/>
    <cellStyle name="Normal 4 6 5 4 4" xfId="2491"/>
    <cellStyle name="Normal 4 6 5 4 4 2" xfId="4939"/>
    <cellStyle name="Normal 4 6 5 4 4 2 2" xfId="12287"/>
    <cellStyle name="Normal 4 6 5 4 4 3" xfId="7387"/>
    <cellStyle name="Normal 4 6 5 4 4 3 2" xfId="14735"/>
    <cellStyle name="Normal 4 6 5 4 4 4" xfId="9839"/>
    <cellStyle name="Normal 4 6 5 4 5" xfId="3103"/>
    <cellStyle name="Normal 4 6 5 4 5 2" xfId="10451"/>
    <cellStyle name="Normal 4 6 5 4 6" xfId="5551"/>
    <cellStyle name="Normal 4 6 5 4 6 2" xfId="12899"/>
    <cellStyle name="Normal 4 6 5 4 7" xfId="8003"/>
    <cellStyle name="Normal 4 6 5 5" xfId="808"/>
    <cellStyle name="Normal 4 6 5 5 2" xfId="3256"/>
    <cellStyle name="Normal 4 6 5 5 2 2" xfId="10604"/>
    <cellStyle name="Normal 4 6 5 5 3" xfId="5704"/>
    <cellStyle name="Normal 4 6 5 5 3 2" xfId="13052"/>
    <cellStyle name="Normal 4 6 5 5 4" xfId="8156"/>
    <cellStyle name="Normal 4 6 5 6" xfId="1420"/>
    <cellStyle name="Normal 4 6 5 6 2" xfId="3868"/>
    <cellStyle name="Normal 4 6 5 6 2 2" xfId="11216"/>
    <cellStyle name="Normal 4 6 5 6 3" xfId="6316"/>
    <cellStyle name="Normal 4 6 5 6 3 2" xfId="13664"/>
    <cellStyle name="Normal 4 6 5 6 4" xfId="8768"/>
    <cellStyle name="Normal 4 6 5 7" xfId="2032"/>
    <cellStyle name="Normal 4 6 5 7 2" xfId="4480"/>
    <cellStyle name="Normal 4 6 5 7 2 2" xfId="11828"/>
    <cellStyle name="Normal 4 6 5 7 3" xfId="6928"/>
    <cellStyle name="Normal 4 6 5 7 3 2" xfId="14276"/>
    <cellStyle name="Normal 4 6 5 7 4" xfId="9380"/>
    <cellStyle name="Normal 4 6 5 8" xfId="2644"/>
    <cellStyle name="Normal 4 6 5 8 2" xfId="9992"/>
    <cellStyle name="Normal 4 6 5 9" xfId="5092"/>
    <cellStyle name="Normal 4 6 5 9 2" xfId="12440"/>
    <cellStyle name="Normal 4 6 6" xfId="247"/>
    <cellStyle name="Normal 4 6 6 10" xfId="7595"/>
    <cellStyle name="Normal 4 6 6 2" xfId="400"/>
    <cellStyle name="Normal 4 6 6 2 2" xfId="1012"/>
    <cellStyle name="Normal 4 6 6 2 2 2" xfId="3460"/>
    <cellStyle name="Normal 4 6 6 2 2 2 2" xfId="10808"/>
    <cellStyle name="Normal 4 6 6 2 2 3" xfId="5908"/>
    <cellStyle name="Normal 4 6 6 2 2 3 2" xfId="13256"/>
    <cellStyle name="Normal 4 6 6 2 2 4" xfId="8360"/>
    <cellStyle name="Normal 4 6 6 2 3" xfId="1624"/>
    <cellStyle name="Normal 4 6 6 2 3 2" xfId="4072"/>
    <cellStyle name="Normal 4 6 6 2 3 2 2" xfId="11420"/>
    <cellStyle name="Normal 4 6 6 2 3 3" xfId="6520"/>
    <cellStyle name="Normal 4 6 6 2 3 3 2" xfId="13868"/>
    <cellStyle name="Normal 4 6 6 2 3 4" xfId="8972"/>
    <cellStyle name="Normal 4 6 6 2 4" xfId="2236"/>
    <cellStyle name="Normal 4 6 6 2 4 2" xfId="4684"/>
    <cellStyle name="Normal 4 6 6 2 4 2 2" xfId="12032"/>
    <cellStyle name="Normal 4 6 6 2 4 3" xfId="7132"/>
    <cellStyle name="Normal 4 6 6 2 4 3 2" xfId="14480"/>
    <cellStyle name="Normal 4 6 6 2 4 4" xfId="9584"/>
    <cellStyle name="Normal 4 6 6 2 5" xfId="2848"/>
    <cellStyle name="Normal 4 6 6 2 5 2" xfId="10196"/>
    <cellStyle name="Normal 4 6 6 2 6" xfId="5296"/>
    <cellStyle name="Normal 4 6 6 2 6 2" xfId="12644"/>
    <cellStyle name="Normal 4 6 6 2 7" xfId="7748"/>
    <cellStyle name="Normal 4 6 6 3" xfId="553"/>
    <cellStyle name="Normal 4 6 6 3 2" xfId="1165"/>
    <cellStyle name="Normal 4 6 6 3 2 2" xfId="3613"/>
    <cellStyle name="Normal 4 6 6 3 2 2 2" xfId="10961"/>
    <cellStyle name="Normal 4 6 6 3 2 3" xfId="6061"/>
    <cellStyle name="Normal 4 6 6 3 2 3 2" xfId="13409"/>
    <cellStyle name="Normal 4 6 6 3 2 4" xfId="8513"/>
    <cellStyle name="Normal 4 6 6 3 3" xfId="1777"/>
    <cellStyle name="Normal 4 6 6 3 3 2" xfId="4225"/>
    <cellStyle name="Normal 4 6 6 3 3 2 2" xfId="11573"/>
    <cellStyle name="Normal 4 6 6 3 3 3" xfId="6673"/>
    <cellStyle name="Normal 4 6 6 3 3 3 2" xfId="14021"/>
    <cellStyle name="Normal 4 6 6 3 3 4" xfId="9125"/>
    <cellStyle name="Normal 4 6 6 3 4" xfId="2389"/>
    <cellStyle name="Normal 4 6 6 3 4 2" xfId="4837"/>
    <cellStyle name="Normal 4 6 6 3 4 2 2" xfId="12185"/>
    <cellStyle name="Normal 4 6 6 3 4 3" xfId="7285"/>
    <cellStyle name="Normal 4 6 6 3 4 3 2" xfId="14633"/>
    <cellStyle name="Normal 4 6 6 3 4 4" xfId="9737"/>
    <cellStyle name="Normal 4 6 6 3 5" xfId="3001"/>
    <cellStyle name="Normal 4 6 6 3 5 2" xfId="10349"/>
    <cellStyle name="Normal 4 6 6 3 6" xfId="5449"/>
    <cellStyle name="Normal 4 6 6 3 6 2" xfId="12797"/>
    <cellStyle name="Normal 4 6 6 3 7" xfId="7901"/>
    <cellStyle name="Normal 4 6 6 4" xfId="706"/>
    <cellStyle name="Normal 4 6 6 4 2" xfId="1318"/>
    <cellStyle name="Normal 4 6 6 4 2 2" xfId="3766"/>
    <cellStyle name="Normal 4 6 6 4 2 2 2" xfId="11114"/>
    <cellStyle name="Normal 4 6 6 4 2 3" xfId="6214"/>
    <cellStyle name="Normal 4 6 6 4 2 3 2" xfId="13562"/>
    <cellStyle name="Normal 4 6 6 4 2 4" xfId="8666"/>
    <cellStyle name="Normal 4 6 6 4 3" xfId="1930"/>
    <cellStyle name="Normal 4 6 6 4 3 2" xfId="4378"/>
    <cellStyle name="Normal 4 6 6 4 3 2 2" xfId="11726"/>
    <cellStyle name="Normal 4 6 6 4 3 3" xfId="6826"/>
    <cellStyle name="Normal 4 6 6 4 3 3 2" xfId="14174"/>
    <cellStyle name="Normal 4 6 6 4 3 4" xfId="9278"/>
    <cellStyle name="Normal 4 6 6 4 4" xfId="2542"/>
    <cellStyle name="Normal 4 6 6 4 4 2" xfId="4990"/>
    <cellStyle name="Normal 4 6 6 4 4 2 2" xfId="12338"/>
    <cellStyle name="Normal 4 6 6 4 4 3" xfId="7438"/>
    <cellStyle name="Normal 4 6 6 4 4 3 2" xfId="14786"/>
    <cellStyle name="Normal 4 6 6 4 4 4" xfId="9890"/>
    <cellStyle name="Normal 4 6 6 4 5" xfId="3154"/>
    <cellStyle name="Normal 4 6 6 4 5 2" xfId="10502"/>
    <cellStyle name="Normal 4 6 6 4 6" xfId="5602"/>
    <cellStyle name="Normal 4 6 6 4 6 2" xfId="12950"/>
    <cellStyle name="Normal 4 6 6 4 7" xfId="8054"/>
    <cellStyle name="Normal 4 6 6 5" xfId="859"/>
    <cellStyle name="Normal 4 6 6 5 2" xfId="3307"/>
    <cellStyle name="Normal 4 6 6 5 2 2" xfId="10655"/>
    <cellStyle name="Normal 4 6 6 5 3" xfId="5755"/>
    <cellStyle name="Normal 4 6 6 5 3 2" xfId="13103"/>
    <cellStyle name="Normal 4 6 6 5 4" xfId="8207"/>
    <cellStyle name="Normal 4 6 6 6" xfId="1471"/>
    <cellStyle name="Normal 4 6 6 6 2" xfId="3919"/>
    <cellStyle name="Normal 4 6 6 6 2 2" xfId="11267"/>
    <cellStyle name="Normal 4 6 6 6 3" xfId="6367"/>
    <cellStyle name="Normal 4 6 6 6 3 2" xfId="13715"/>
    <cellStyle name="Normal 4 6 6 6 4" xfId="8819"/>
    <cellStyle name="Normal 4 6 6 7" xfId="2083"/>
    <cellStyle name="Normal 4 6 6 7 2" xfId="4531"/>
    <cellStyle name="Normal 4 6 6 7 2 2" xfId="11879"/>
    <cellStyle name="Normal 4 6 6 7 3" xfId="6979"/>
    <cellStyle name="Normal 4 6 6 7 3 2" xfId="14327"/>
    <cellStyle name="Normal 4 6 6 7 4" xfId="9431"/>
    <cellStyle name="Normal 4 6 6 8" xfId="2695"/>
    <cellStyle name="Normal 4 6 6 8 2" xfId="10043"/>
    <cellStyle name="Normal 4 6 6 9" xfId="5143"/>
    <cellStyle name="Normal 4 6 6 9 2" xfId="12491"/>
    <cellStyle name="Normal 4 6 7" xfId="298"/>
    <cellStyle name="Normal 4 6 7 2" xfId="910"/>
    <cellStyle name="Normal 4 6 7 2 2" xfId="3358"/>
    <cellStyle name="Normal 4 6 7 2 2 2" xfId="10706"/>
    <cellStyle name="Normal 4 6 7 2 3" xfId="5806"/>
    <cellStyle name="Normal 4 6 7 2 3 2" xfId="13154"/>
    <cellStyle name="Normal 4 6 7 2 4" xfId="8258"/>
    <cellStyle name="Normal 4 6 7 3" xfId="1522"/>
    <cellStyle name="Normal 4 6 7 3 2" xfId="3970"/>
    <cellStyle name="Normal 4 6 7 3 2 2" xfId="11318"/>
    <cellStyle name="Normal 4 6 7 3 3" xfId="6418"/>
    <cellStyle name="Normal 4 6 7 3 3 2" xfId="13766"/>
    <cellStyle name="Normal 4 6 7 3 4" xfId="8870"/>
    <cellStyle name="Normal 4 6 7 4" xfId="2134"/>
    <cellStyle name="Normal 4 6 7 4 2" xfId="4582"/>
    <cellStyle name="Normal 4 6 7 4 2 2" xfId="11930"/>
    <cellStyle name="Normal 4 6 7 4 3" xfId="7030"/>
    <cellStyle name="Normal 4 6 7 4 3 2" xfId="14378"/>
    <cellStyle name="Normal 4 6 7 4 4" xfId="9482"/>
    <cellStyle name="Normal 4 6 7 5" xfId="2746"/>
    <cellStyle name="Normal 4 6 7 5 2" xfId="10094"/>
    <cellStyle name="Normal 4 6 7 6" xfId="5194"/>
    <cellStyle name="Normal 4 6 7 6 2" xfId="12542"/>
    <cellStyle name="Normal 4 6 7 7" xfId="7646"/>
    <cellStyle name="Normal 4 6 8" xfId="451"/>
    <cellStyle name="Normal 4 6 8 2" xfId="1063"/>
    <cellStyle name="Normal 4 6 8 2 2" xfId="3511"/>
    <cellStyle name="Normal 4 6 8 2 2 2" xfId="10859"/>
    <cellStyle name="Normal 4 6 8 2 3" xfId="5959"/>
    <cellStyle name="Normal 4 6 8 2 3 2" xfId="13307"/>
    <cellStyle name="Normal 4 6 8 2 4" xfId="8411"/>
    <cellStyle name="Normal 4 6 8 3" xfId="1675"/>
    <cellStyle name="Normal 4 6 8 3 2" xfId="4123"/>
    <cellStyle name="Normal 4 6 8 3 2 2" xfId="11471"/>
    <cellStyle name="Normal 4 6 8 3 3" xfId="6571"/>
    <cellStyle name="Normal 4 6 8 3 3 2" xfId="13919"/>
    <cellStyle name="Normal 4 6 8 3 4" xfId="9023"/>
    <cellStyle name="Normal 4 6 8 4" xfId="2287"/>
    <cellStyle name="Normal 4 6 8 4 2" xfId="4735"/>
    <cellStyle name="Normal 4 6 8 4 2 2" xfId="12083"/>
    <cellStyle name="Normal 4 6 8 4 3" xfId="7183"/>
    <cellStyle name="Normal 4 6 8 4 3 2" xfId="14531"/>
    <cellStyle name="Normal 4 6 8 4 4" xfId="9635"/>
    <cellStyle name="Normal 4 6 8 5" xfId="2899"/>
    <cellStyle name="Normal 4 6 8 5 2" xfId="10247"/>
    <cellStyle name="Normal 4 6 8 6" xfId="5347"/>
    <cellStyle name="Normal 4 6 8 6 2" xfId="12695"/>
    <cellStyle name="Normal 4 6 8 7" xfId="7799"/>
    <cellStyle name="Normal 4 6 9" xfId="604"/>
    <cellStyle name="Normal 4 6 9 2" xfId="1216"/>
    <cellStyle name="Normal 4 6 9 2 2" xfId="3664"/>
    <cellStyle name="Normal 4 6 9 2 2 2" xfId="11012"/>
    <cellStyle name="Normal 4 6 9 2 3" xfId="6112"/>
    <cellStyle name="Normal 4 6 9 2 3 2" xfId="13460"/>
    <cellStyle name="Normal 4 6 9 2 4" xfId="8564"/>
    <cellStyle name="Normal 4 6 9 3" xfId="1828"/>
    <cellStyle name="Normal 4 6 9 3 2" xfId="4276"/>
    <cellStyle name="Normal 4 6 9 3 2 2" xfId="11624"/>
    <cellStyle name="Normal 4 6 9 3 3" xfId="6724"/>
    <cellStyle name="Normal 4 6 9 3 3 2" xfId="14072"/>
    <cellStyle name="Normal 4 6 9 3 4" xfId="9176"/>
    <cellStyle name="Normal 4 6 9 4" xfId="2440"/>
    <cellStyle name="Normal 4 6 9 4 2" xfId="4888"/>
    <cellStyle name="Normal 4 6 9 4 2 2" xfId="12236"/>
    <cellStyle name="Normal 4 6 9 4 3" xfId="7336"/>
    <cellStyle name="Normal 4 6 9 4 3 2" xfId="14684"/>
    <cellStyle name="Normal 4 6 9 4 4" xfId="9788"/>
    <cellStyle name="Normal 4 6 9 5" xfId="3052"/>
    <cellStyle name="Normal 4 6 9 5 2" xfId="10400"/>
    <cellStyle name="Normal 4 6 9 6" xfId="5500"/>
    <cellStyle name="Normal 4 6 9 6 2" xfId="12848"/>
    <cellStyle name="Normal 4 6 9 7" xfId="7952"/>
    <cellStyle name="Normal 4 7" xfId="149"/>
    <cellStyle name="Normal 4 7 10" xfId="2597"/>
    <cellStyle name="Normal 4 7 10 2" xfId="9945"/>
    <cellStyle name="Normal 4 7 11" xfId="5045"/>
    <cellStyle name="Normal 4 7 11 2" xfId="12393"/>
    <cellStyle name="Normal 4 7 12" xfId="7497"/>
    <cellStyle name="Normal 4 7 2" xfId="200"/>
    <cellStyle name="Normal 4 7 2 10" xfId="7548"/>
    <cellStyle name="Normal 4 7 2 2" xfId="353"/>
    <cellStyle name="Normal 4 7 2 2 2" xfId="965"/>
    <cellStyle name="Normal 4 7 2 2 2 2" xfId="3413"/>
    <cellStyle name="Normal 4 7 2 2 2 2 2" xfId="10761"/>
    <cellStyle name="Normal 4 7 2 2 2 3" xfId="5861"/>
    <cellStyle name="Normal 4 7 2 2 2 3 2" xfId="13209"/>
    <cellStyle name="Normal 4 7 2 2 2 4" xfId="8313"/>
    <cellStyle name="Normal 4 7 2 2 3" xfId="1577"/>
    <cellStyle name="Normal 4 7 2 2 3 2" xfId="4025"/>
    <cellStyle name="Normal 4 7 2 2 3 2 2" xfId="11373"/>
    <cellStyle name="Normal 4 7 2 2 3 3" xfId="6473"/>
    <cellStyle name="Normal 4 7 2 2 3 3 2" xfId="13821"/>
    <cellStyle name="Normal 4 7 2 2 3 4" xfId="8925"/>
    <cellStyle name="Normal 4 7 2 2 4" xfId="2189"/>
    <cellStyle name="Normal 4 7 2 2 4 2" xfId="4637"/>
    <cellStyle name="Normal 4 7 2 2 4 2 2" xfId="11985"/>
    <cellStyle name="Normal 4 7 2 2 4 3" xfId="7085"/>
    <cellStyle name="Normal 4 7 2 2 4 3 2" xfId="14433"/>
    <cellStyle name="Normal 4 7 2 2 4 4" xfId="9537"/>
    <cellStyle name="Normal 4 7 2 2 5" xfId="2801"/>
    <cellStyle name="Normal 4 7 2 2 5 2" xfId="10149"/>
    <cellStyle name="Normal 4 7 2 2 6" xfId="5249"/>
    <cellStyle name="Normal 4 7 2 2 6 2" xfId="12597"/>
    <cellStyle name="Normal 4 7 2 2 7" xfId="7701"/>
    <cellStyle name="Normal 4 7 2 3" xfId="506"/>
    <cellStyle name="Normal 4 7 2 3 2" xfId="1118"/>
    <cellStyle name="Normal 4 7 2 3 2 2" xfId="3566"/>
    <cellStyle name="Normal 4 7 2 3 2 2 2" xfId="10914"/>
    <cellStyle name="Normal 4 7 2 3 2 3" xfId="6014"/>
    <cellStyle name="Normal 4 7 2 3 2 3 2" xfId="13362"/>
    <cellStyle name="Normal 4 7 2 3 2 4" xfId="8466"/>
    <cellStyle name="Normal 4 7 2 3 3" xfId="1730"/>
    <cellStyle name="Normal 4 7 2 3 3 2" xfId="4178"/>
    <cellStyle name="Normal 4 7 2 3 3 2 2" xfId="11526"/>
    <cellStyle name="Normal 4 7 2 3 3 3" xfId="6626"/>
    <cellStyle name="Normal 4 7 2 3 3 3 2" xfId="13974"/>
    <cellStyle name="Normal 4 7 2 3 3 4" xfId="9078"/>
    <cellStyle name="Normal 4 7 2 3 4" xfId="2342"/>
    <cellStyle name="Normal 4 7 2 3 4 2" xfId="4790"/>
    <cellStyle name="Normal 4 7 2 3 4 2 2" xfId="12138"/>
    <cellStyle name="Normal 4 7 2 3 4 3" xfId="7238"/>
    <cellStyle name="Normal 4 7 2 3 4 3 2" xfId="14586"/>
    <cellStyle name="Normal 4 7 2 3 4 4" xfId="9690"/>
    <cellStyle name="Normal 4 7 2 3 5" xfId="2954"/>
    <cellStyle name="Normal 4 7 2 3 5 2" xfId="10302"/>
    <cellStyle name="Normal 4 7 2 3 6" xfId="5402"/>
    <cellStyle name="Normal 4 7 2 3 6 2" xfId="12750"/>
    <cellStyle name="Normal 4 7 2 3 7" xfId="7854"/>
    <cellStyle name="Normal 4 7 2 4" xfId="659"/>
    <cellStyle name="Normal 4 7 2 4 2" xfId="1271"/>
    <cellStyle name="Normal 4 7 2 4 2 2" xfId="3719"/>
    <cellStyle name="Normal 4 7 2 4 2 2 2" xfId="11067"/>
    <cellStyle name="Normal 4 7 2 4 2 3" xfId="6167"/>
    <cellStyle name="Normal 4 7 2 4 2 3 2" xfId="13515"/>
    <cellStyle name="Normal 4 7 2 4 2 4" xfId="8619"/>
    <cellStyle name="Normal 4 7 2 4 3" xfId="1883"/>
    <cellStyle name="Normal 4 7 2 4 3 2" xfId="4331"/>
    <cellStyle name="Normal 4 7 2 4 3 2 2" xfId="11679"/>
    <cellStyle name="Normal 4 7 2 4 3 3" xfId="6779"/>
    <cellStyle name="Normal 4 7 2 4 3 3 2" xfId="14127"/>
    <cellStyle name="Normal 4 7 2 4 3 4" xfId="9231"/>
    <cellStyle name="Normal 4 7 2 4 4" xfId="2495"/>
    <cellStyle name="Normal 4 7 2 4 4 2" xfId="4943"/>
    <cellStyle name="Normal 4 7 2 4 4 2 2" xfId="12291"/>
    <cellStyle name="Normal 4 7 2 4 4 3" xfId="7391"/>
    <cellStyle name="Normal 4 7 2 4 4 3 2" xfId="14739"/>
    <cellStyle name="Normal 4 7 2 4 4 4" xfId="9843"/>
    <cellStyle name="Normal 4 7 2 4 5" xfId="3107"/>
    <cellStyle name="Normal 4 7 2 4 5 2" xfId="10455"/>
    <cellStyle name="Normal 4 7 2 4 6" xfId="5555"/>
    <cellStyle name="Normal 4 7 2 4 6 2" xfId="12903"/>
    <cellStyle name="Normal 4 7 2 4 7" xfId="8007"/>
    <cellStyle name="Normal 4 7 2 5" xfId="812"/>
    <cellStyle name="Normal 4 7 2 5 2" xfId="3260"/>
    <cellStyle name="Normal 4 7 2 5 2 2" xfId="10608"/>
    <cellStyle name="Normal 4 7 2 5 3" xfId="5708"/>
    <cellStyle name="Normal 4 7 2 5 3 2" xfId="13056"/>
    <cellStyle name="Normal 4 7 2 5 4" xfId="8160"/>
    <cellStyle name="Normal 4 7 2 6" xfId="1424"/>
    <cellStyle name="Normal 4 7 2 6 2" xfId="3872"/>
    <cellStyle name="Normal 4 7 2 6 2 2" xfId="11220"/>
    <cellStyle name="Normal 4 7 2 6 3" xfId="6320"/>
    <cellStyle name="Normal 4 7 2 6 3 2" xfId="13668"/>
    <cellStyle name="Normal 4 7 2 6 4" xfId="8772"/>
    <cellStyle name="Normal 4 7 2 7" xfId="2036"/>
    <cellStyle name="Normal 4 7 2 7 2" xfId="4484"/>
    <cellStyle name="Normal 4 7 2 7 2 2" xfId="11832"/>
    <cellStyle name="Normal 4 7 2 7 3" xfId="6932"/>
    <cellStyle name="Normal 4 7 2 7 3 2" xfId="14280"/>
    <cellStyle name="Normal 4 7 2 7 4" xfId="9384"/>
    <cellStyle name="Normal 4 7 2 8" xfId="2648"/>
    <cellStyle name="Normal 4 7 2 8 2" xfId="9996"/>
    <cellStyle name="Normal 4 7 2 9" xfId="5096"/>
    <cellStyle name="Normal 4 7 2 9 2" xfId="12444"/>
    <cellStyle name="Normal 4 7 3" xfId="251"/>
    <cellStyle name="Normal 4 7 3 10" xfId="7599"/>
    <cellStyle name="Normal 4 7 3 2" xfId="404"/>
    <cellStyle name="Normal 4 7 3 2 2" xfId="1016"/>
    <cellStyle name="Normal 4 7 3 2 2 2" xfId="3464"/>
    <cellStyle name="Normal 4 7 3 2 2 2 2" xfId="10812"/>
    <cellStyle name="Normal 4 7 3 2 2 3" xfId="5912"/>
    <cellStyle name="Normal 4 7 3 2 2 3 2" xfId="13260"/>
    <cellStyle name="Normal 4 7 3 2 2 4" xfId="8364"/>
    <cellStyle name="Normal 4 7 3 2 3" xfId="1628"/>
    <cellStyle name="Normal 4 7 3 2 3 2" xfId="4076"/>
    <cellStyle name="Normal 4 7 3 2 3 2 2" xfId="11424"/>
    <cellStyle name="Normal 4 7 3 2 3 3" xfId="6524"/>
    <cellStyle name="Normal 4 7 3 2 3 3 2" xfId="13872"/>
    <cellStyle name="Normal 4 7 3 2 3 4" xfId="8976"/>
    <cellStyle name="Normal 4 7 3 2 4" xfId="2240"/>
    <cellStyle name="Normal 4 7 3 2 4 2" xfId="4688"/>
    <cellStyle name="Normal 4 7 3 2 4 2 2" xfId="12036"/>
    <cellStyle name="Normal 4 7 3 2 4 3" xfId="7136"/>
    <cellStyle name="Normal 4 7 3 2 4 3 2" xfId="14484"/>
    <cellStyle name="Normal 4 7 3 2 4 4" xfId="9588"/>
    <cellStyle name="Normal 4 7 3 2 5" xfId="2852"/>
    <cellStyle name="Normal 4 7 3 2 5 2" xfId="10200"/>
    <cellStyle name="Normal 4 7 3 2 6" xfId="5300"/>
    <cellStyle name="Normal 4 7 3 2 6 2" xfId="12648"/>
    <cellStyle name="Normal 4 7 3 2 7" xfId="7752"/>
    <cellStyle name="Normal 4 7 3 3" xfId="557"/>
    <cellStyle name="Normal 4 7 3 3 2" xfId="1169"/>
    <cellStyle name="Normal 4 7 3 3 2 2" xfId="3617"/>
    <cellStyle name="Normal 4 7 3 3 2 2 2" xfId="10965"/>
    <cellStyle name="Normal 4 7 3 3 2 3" xfId="6065"/>
    <cellStyle name="Normal 4 7 3 3 2 3 2" xfId="13413"/>
    <cellStyle name="Normal 4 7 3 3 2 4" xfId="8517"/>
    <cellStyle name="Normal 4 7 3 3 3" xfId="1781"/>
    <cellStyle name="Normal 4 7 3 3 3 2" xfId="4229"/>
    <cellStyle name="Normal 4 7 3 3 3 2 2" xfId="11577"/>
    <cellStyle name="Normal 4 7 3 3 3 3" xfId="6677"/>
    <cellStyle name="Normal 4 7 3 3 3 3 2" xfId="14025"/>
    <cellStyle name="Normal 4 7 3 3 3 4" xfId="9129"/>
    <cellStyle name="Normal 4 7 3 3 4" xfId="2393"/>
    <cellStyle name="Normal 4 7 3 3 4 2" xfId="4841"/>
    <cellStyle name="Normal 4 7 3 3 4 2 2" xfId="12189"/>
    <cellStyle name="Normal 4 7 3 3 4 3" xfId="7289"/>
    <cellStyle name="Normal 4 7 3 3 4 3 2" xfId="14637"/>
    <cellStyle name="Normal 4 7 3 3 4 4" xfId="9741"/>
    <cellStyle name="Normal 4 7 3 3 5" xfId="3005"/>
    <cellStyle name="Normal 4 7 3 3 5 2" xfId="10353"/>
    <cellStyle name="Normal 4 7 3 3 6" xfId="5453"/>
    <cellStyle name="Normal 4 7 3 3 6 2" xfId="12801"/>
    <cellStyle name="Normal 4 7 3 3 7" xfId="7905"/>
    <cellStyle name="Normal 4 7 3 4" xfId="710"/>
    <cellStyle name="Normal 4 7 3 4 2" xfId="1322"/>
    <cellStyle name="Normal 4 7 3 4 2 2" xfId="3770"/>
    <cellStyle name="Normal 4 7 3 4 2 2 2" xfId="11118"/>
    <cellStyle name="Normal 4 7 3 4 2 3" xfId="6218"/>
    <cellStyle name="Normal 4 7 3 4 2 3 2" xfId="13566"/>
    <cellStyle name="Normal 4 7 3 4 2 4" xfId="8670"/>
    <cellStyle name="Normal 4 7 3 4 3" xfId="1934"/>
    <cellStyle name="Normal 4 7 3 4 3 2" xfId="4382"/>
    <cellStyle name="Normal 4 7 3 4 3 2 2" xfId="11730"/>
    <cellStyle name="Normal 4 7 3 4 3 3" xfId="6830"/>
    <cellStyle name="Normal 4 7 3 4 3 3 2" xfId="14178"/>
    <cellStyle name="Normal 4 7 3 4 3 4" xfId="9282"/>
    <cellStyle name="Normal 4 7 3 4 4" xfId="2546"/>
    <cellStyle name="Normal 4 7 3 4 4 2" xfId="4994"/>
    <cellStyle name="Normal 4 7 3 4 4 2 2" xfId="12342"/>
    <cellStyle name="Normal 4 7 3 4 4 3" xfId="7442"/>
    <cellStyle name="Normal 4 7 3 4 4 3 2" xfId="14790"/>
    <cellStyle name="Normal 4 7 3 4 4 4" xfId="9894"/>
    <cellStyle name="Normal 4 7 3 4 5" xfId="3158"/>
    <cellStyle name="Normal 4 7 3 4 5 2" xfId="10506"/>
    <cellStyle name="Normal 4 7 3 4 6" xfId="5606"/>
    <cellStyle name="Normal 4 7 3 4 6 2" xfId="12954"/>
    <cellStyle name="Normal 4 7 3 4 7" xfId="8058"/>
    <cellStyle name="Normal 4 7 3 5" xfId="863"/>
    <cellStyle name="Normal 4 7 3 5 2" xfId="3311"/>
    <cellStyle name="Normal 4 7 3 5 2 2" xfId="10659"/>
    <cellStyle name="Normal 4 7 3 5 3" xfId="5759"/>
    <cellStyle name="Normal 4 7 3 5 3 2" xfId="13107"/>
    <cellStyle name="Normal 4 7 3 5 4" xfId="8211"/>
    <cellStyle name="Normal 4 7 3 6" xfId="1475"/>
    <cellStyle name="Normal 4 7 3 6 2" xfId="3923"/>
    <cellStyle name="Normal 4 7 3 6 2 2" xfId="11271"/>
    <cellStyle name="Normal 4 7 3 6 3" xfId="6371"/>
    <cellStyle name="Normal 4 7 3 6 3 2" xfId="13719"/>
    <cellStyle name="Normal 4 7 3 6 4" xfId="8823"/>
    <cellStyle name="Normal 4 7 3 7" xfId="2087"/>
    <cellStyle name="Normal 4 7 3 7 2" xfId="4535"/>
    <cellStyle name="Normal 4 7 3 7 2 2" xfId="11883"/>
    <cellStyle name="Normal 4 7 3 7 3" xfId="6983"/>
    <cellStyle name="Normal 4 7 3 7 3 2" xfId="14331"/>
    <cellStyle name="Normal 4 7 3 7 4" xfId="9435"/>
    <cellStyle name="Normal 4 7 3 8" xfId="2699"/>
    <cellStyle name="Normal 4 7 3 8 2" xfId="10047"/>
    <cellStyle name="Normal 4 7 3 9" xfId="5147"/>
    <cellStyle name="Normal 4 7 3 9 2" xfId="12495"/>
    <cellStyle name="Normal 4 7 4" xfId="302"/>
    <cellStyle name="Normal 4 7 4 2" xfId="914"/>
    <cellStyle name="Normal 4 7 4 2 2" xfId="3362"/>
    <cellStyle name="Normal 4 7 4 2 2 2" xfId="10710"/>
    <cellStyle name="Normal 4 7 4 2 3" xfId="5810"/>
    <cellStyle name="Normal 4 7 4 2 3 2" xfId="13158"/>
    <cellStyle name="Normal 4 7 4 2 4" xfId="8262"/>
    <cellStyle name="Normal 4 7 4 3" xfId="1526"/>
    <cellStyle name="Normal 4 7 4 3 2" xfId="3974"/>
    <cellStyle name="Normal 4 7 4 3 2 2" xfId="11322"/>
    <cellStyle name="Normal 4 7 4 3 3" xfId="6422"/>
    <cellStyle name="Normal 4 7 4 3 3 2" xfId="13770"/>
    <cellStyle name="Normal 4 7 4 3 4" xfId="8874"/>
    <cellStyle name="Normal 4 7 4 4" xfId="2138"/>
    <cellStyle name="Normal 4 7 4 4 2" xfId="4586"/>
    <cellStyle name="Normal 4 7 4 4 2 2" xfId="11934"/>
    <cellStyle name="Normal 4 7 4 4 3" xfId="7034"/>
    <cellStyle name="Normal 4 7 4 4 3 2" xfId="14382"/>
    <cellStyle name="Normal 4 7 4 4 4" xfId="9486"/>
    <cellStyle name="Normal 4 7 4 5" xfId="2750"/>
    <cellStyle name="Normal 4 7 4 5 2" xfId="10098"/>
    <cellStyle name="Normal 4 7 4 6" xfId="5198"/>
    <cellStyle name="Normal 4 7 4 6 2" xfId="12546"/>
    <cellStyle name="Normal 4 7 4 7" xfId="7650"/>
    <cellStyle name="Normal 4 7 5" xfId="455"/>
    <cellStyle name="Normal 4 7 5 2" xfId="1067"/>
    <cellStyle name="Normal 4 7 5 2 2" xfId="3515"/>
    <cellStyle name="Normal 4 7 5 2 2 2" xfId="10863"/>
    <cellStyle name="Normal 4 7 5 2 3" xfId="5963"/>
    <cellStyle name="Normal 4 7 5 2 3 2" xfId="13311"/>
    <cellStyle name="Normal 4 7 5 2 4" xfId="8415"/>
    <cellStyle name="Normal 4 7 5 3" xfId="1679"/>
    <cellStyle name="Normal 4 7 5 3 2" xfId="4127"/>
    <cellStyle name="Normal 4 7 5 3 2 2" xfId="11475"/>
    <cellStyle name="Normal 4 7 5 3 3" xfId="6575"/>
    <cellStyle name="Normal 4 7 5 3 3 2" xfId="13923"/>
    <cellStyle name="Normal 4 7 5 3 4" xfId="9027"/>
    <cellStyle name="Normal 4 7 5 4" xfId="2291"/>
    <cellStyle name="Normal 4 7 5 4 2" xfId="4739"/>
    <cellStyle name="Normal 4 7 5 4 2 2" xfId="12087"/>
    <cellStyle name="Normal 4 7 5 4 3" xfId="7187"/>
    <cellStyle name="Normal 4 7 5 4 3 2" xfId="14535"/>
    <cellStyle name="Normal 4 7 5 4 4" xfId="9639"/>
    <cellStyle name="Normal 4 7 5 5" xfId="2903"/>
    <cellStyle name="Normal 4 7 5 5 2" xfId="10251"/>
    <cellStyle name="Normal 4 7 5 6" xfId="5351"/>
    <cellStyle name="Normal 4 7 5 6 2" xfId="12699"/>
    <cellStyle name="Normal 4 7 5 7" xfId="7803"/>
    <cellStyle name="Normal 4 7 6" xfId="608"/>
    <cellStyle name="Normal 4 7 6 2" xfId="1220"/>
    <cellStyle name="Normal 4 7 6 2 2" xfId="3668"/>
    <cellStyle name="Normal 4 7 6 2 2 2" xfId="11016"/>
    <cellStyle name="Normal 4 7 6 2 3" xfId="6116"/>
    <cellStyle name="Normal 4 7 6 2 3 2" xfId="13464"/>
    <cellStyle name="Normal 4 7 6 2 4" xfId="8568"/>
    <cellStyle name="Normal 4 7 6 3" xfId="1832"/>
    <cellStyle name="Normal 4 7 6 3 2" xfId="4280"/>
    <cellStyle name="Normal 4 7 6 3 2 2" xfId="11628"/>
    <cellStyle name="Normal 4 7 6 3 3" xfId="6728"/>
    <cellStyle name="Normal 4 7 6 3 3 2" xfId="14076"/>
    <cellStyle name="Normal 4 7 6 3 4" xfId="9180"/>
    <cellStyle name="Normal 4 7 6 4" xfId="2444"/>
    <cellStyle name="Normal 4 7 6 4 2" xfId="4892"/>
    <cellStyle name="Normal 4 7 6 4 2 2" xfId="12240"/>
    <cellStyle name="Normal 4 7 6 4 3" xfId="7340"/>
    <cellStyle name="Normal 4 7 6 4 3 2" xfId="14688"/>
    <cellStyle name="Normal 4 7 6 4 4" xfId="9792"/>
    <cellStyle name="Normal 4 7 6 5" xfId="3056"/>
    <cellStyle name="Normal 4 7 6 5 2" xfId="10404"/>
    <cellStyle name="Normal 4 7 6 6" xfId="5504"/>
    <cellStyle name="Normal 4 7 6 6 2" xfId="12852"/>
    <cellStyle name="Normal 4 7 6 7" xfId="7956"/>
    <cellStyle name="Normal 4 7 7" xfId="761"/>
    <cellStyle name="Normal 4 7 7 2" xfId="3209"/>
    <cellStyle name="Normal 4 7 7 2 2" xfId="10557"/>
    <cellStyle name="Normal 4 7 7 3" xfId="5657"/>
    <cellStyle name="Normal 4 7 7 3 2" xfId="13005"/>
    <cellStyle name="Normal 4 7 7 4" xfId="8109"/>
    <cellStyle name="Normal 4 7 8" xfId="1373"/>
    <cellStyle name="Normal 4 7 8 2" xfId="3821"/>
    <cellStyle name="Normal 4 7 8 2 2" xfId="11169"/>
    <cellStyle name="Normal 4 7 8 3" xfId="6269"/>
    <cellStyle name="Normal 4 7 8 3 2" xfId="13617"/>
    <cellStyle name="Normal 4 7 8 4" xfId="8721"/>
    <cellStyle name="Normal 4 7 9" xfId="1985"/>
    <cellStyle name="Normal 4 7 9 2" xfId="4433"/>
    <cellStyle name="Normal 4 7 9 2 2" xfId="11781"/>
    <cellStyle name="Normal 4 7 9 3" xfId="6881"/>
    <cellStyle name="Normal 4 7 9 3 2" xfId="14229"/>
    <cellStyle name="Normal 4 7 9 4" xfId="9333"/>
    <cellStyle name="Normal 4 8" xfId="161"/>
    <cellStyle name="Normal 4 8 10" xfId="2609"/>
    <cellStyle name="Normal 4 8 10 2" xfId="9957"/>
    <cellStyle name="Normal 4 8 11" xfId="5057"/>
    <cellStyle name="Normal 4 8 11 2" xfId="12405"/>
    <cellStyle name="Normal 4 8 12" xfId="7509"/>
    <cellStyle name="Normal 4 8 2" xfId="212"/>
    <cellStyle name="Normal 4 8 2 10" xfId="7560"/>
    <cellStyle name="Normal 4 8 2 2" xfId="365"/>
    <cellStyle name="Normal 4 8 2 2 2" xfId="977"/>
    <cellStyle name="Normal 4 8 2 2 2 2" xfId="3425"/>
    <cellStyle name="Normal 4 8 2 2 2 2 2" xfId="10773"/>
    <cellStyle name="Normal 4 8 2 2 2 3" xfId="5873"/>
    <cellStyle name="Normal 4 8 2 2 2 3 2" xfId="13221"/>
    <cellStyle name="Normal 4 8 2 2 2 4" xfId="8325"/>
    <cellStyle name="Normal 4 8 2 2 3" xfId="1589"/>
    <cellStyle name="Normal 4 8 2 2 3 2" xfId="4037"/>
    <cellStyle name="Normal 4 8 2 2 3 2 2" xfId="11385"/>
    <cellStyle name="Normal 4 8 2 2 3 3" xfId="6485"/>
    <cellStyle name="Normal 4 8 2 2 3 3 2" xfId="13833"/>
    <cellStyle name="Normal 4 8 2 2 3 4" xfId="8937"/>
    <cellStyle name="Normal 4 8 2 2 4" xfId="2201"/>
    <cellStyle name="Normal 4 8 2 2 4 2" xfId="4649"/>
    <cellStyle name="Normal 4 8 2 2 4 2 2" xfId="11997"/>
    <cellStyle name="Normal 4 8 2 2 4 3" xfId="7097"/>
    <cellStyle name="Normal 4 8 2 2 4 3 2" xfId="14445"/>
    <cellStyle name="Normal 4 8 2 2 4 4" xfId="9549"/>
    <cellStyle name="Normal 4 8 2 2 5" xfId="2813"/>
    <cellStyle name="Normal 4 8 2 2 5 2" xfId="10161"/>
    <cellStyle name="Normal 4 8 2 2 6" xfId="5261"/>
    <cellStyle name="Normal 4 8 2 2 6 2" xfId="12609"/>
    <cellStyle name="Normal 4 8 2 2 7" xfId="7713"/>
    <cellStyle name="Normal 4 8 2 3" xfId="518"/>
    <cellStyle name="Normal 4 8 2 3 2" xfId="1130"/>
    <cellStyle name="Normal 4 8 2 3 2 2" xfId="3578"/>
    <cellStyle name="Normal 4 8 2 3 2 2 2" xfId="10926"/>
    <cellStyle name="Normal 4 8 2 3 2 3" xfId="6026"/>
    <cellStyle name="Normal 4 8 2 3 2 3 2" xfId="13374"/>
    <cellStyle name="Normal 4 8 2 3 2 4" xfId="8478"/>
    <cellStyle name="Normal 4 8 2 3 3" xfId="1742"/>
    <cellStyle name="Normal 4 8 2 3 3 2" xfId="4190"/>
    <cellStyle name="Normal 4 8 2 3 3 2 2" xfId="11538"/>
    <cellStyle name="Normal 4 8 2 3 3 3" xfId="6638"/>
    <cellStyle name="Normal 4 8 2 3 3 3 2" xfId="13986"/>
    <cellStyle name="Normal 4 8 2 3 3 4" xfId="9090"/>
    <cellStyle name="Normal 4 8 2 3 4" xfId="2354"/>
    <cellStyle name="Normal 4 8 2 3 4 2" xfId="4802"/>
    <cellStyle name="Normal 4 8 2 3 4 2 2" xfId="12150"/>
    <cellStyle name="Normal 4 8 2 3 4 3" xfId="7250"/>
    <cellStyle name="Normal 4 8 2 3 4 3 2" xfId="14598"/>
    <cellStyle name="Normal 4 8 2 3 4 4" xfId="9702"/>
    <cellStyle name="Normal 4 8 2 3 5" xfId="2966"/>
    <cellStyle name="Normal 4 8 2 3 5 2" xfId="10314"/>
    <cellStyle name="Normal 4 8 2 3 6" xfId="5414"/>
    <cellStyle name="Normal 4 8 2 3 6 2" xfId="12762"/>
    <cellStyle name="Normal 4 8 2 3 7" xfId="7866"/>
    <cellStyle name="Normal 4 8 2 4" xfId="671"/>
    <cellStyle name="Normal 4 8 2 4 2" xfId="1283"/>
    <cellStyle name="Normal 4 8 2 4 2 2" xfId="3731"/>
    <cellStyle name="Normal 4 8 2 4 2 2 2" xfId="11079"/>
    <cellStyle name="Normal 4 8 2 4 2 3" xfId="6179"/>
    <cellStyle name="Normal 4 8 2 4 2 3 2" xfId="13527"/>
    <cellStyle name="Normal 4 8 2 4 2 4" xfId="8631"/>
    <cellStyle name="Normal 4 8 2 4 3" xfId="1895"/>
    <cellStyle name="Normal 4 8 2 4 3 2" xfId="4343"/>
    <cellStyle name="Normal 4 8 2 4 3 2 2" xfId="11691"/>
    <cellStyle name="Normal 4 8 2 4 3 3" xfId="6791"/>
    <cellStyle name="Normal 4 8 2 4 3 3 2" xfId="14139"/>
    <cellStyle name="Normal 4 8 2 4 3 4" xfId="9243"/>
    <cellStyle name="Normal 4 8 2 4 4" xfId="2507"/>
    <cellStyle name="Normal 4 8 2 4 4 2" xfId="4955"/>
    <cellStyle name="Normal 4 8 2 4 4 2 2" xfId="12303"/>
    <cellStyle name="Normal 4 8 2 4 4 3" xfId="7403"/>
    <cellStyle name="Normal 4 8 2 4 4 3 2" xfId="14751"/>
    <cellStyle name="Normal 4 8 2 4 4 4" xfId="9855"/>
    <cellStyle name="Normal 4 8 2 4 5" xfId="3119"/>
    <cellStyle name="Normal 4 8 2 4 5 2" xfId="10467"/>
    <cellStyle name="Normal 4 8 2 4 6" xfId="5567"/>
    <cellStyle name="Normal 4 8 2 4 6 2" xfId="12915"/>
    <cellStyle name="Normal 4 8 2 4 7" xfId="8019"/>
    <cellStyle name="Normal 4 8 2 5" xfId="824"/>
    <cellStyle name="Normal 4 8 2 5 2" xfId="3272"/>
    <cellStyle name="Normal 4 8 2 5 2 2" xfId="10620"/>
    <cellStyle name="Normal 4 8 2 5 3" xfId="5720"/>
    <cellStyle name="Normal 4 8 2 5 3 2" xfId="13068"/>
    <cellStyle name="Normal 4 8 2 5 4" xfId="8172"/>
    <cellStyle name="Normal 4 8 2 6" xfId="1436"/>
    <cellStyle name="Normal 4 8 2 6 2" xfId="3884"/>
    <cellStyle name="Normal 4 8 2 6 2 2" xfId="11232"/>
    <cellStyle name="Normal 4 8 2 6 3" xfId="6332"/>
    <cellStyle name="Normal 4 8 2 6 3 2" xfId="13680"/>
    <cellStyle name="Normal 4 8 2 6 4" xfId="8784"/>
    <cellStyle name="Normal 4 8 2 7" xfId="2048"/>
    <cellStyle name="Normal 4 8 2 7 2" xfId="4496"/>
    <cellStyle name="Normal 4 8 2 7 2 2" xfId="11844"/>
    <cellStyle name="Normal 4 8 2 7 3" xfId="6944"/>
    <cellStyle name="Normal 4 8 2 7 3 2" xfId="14292"/>
    <cellStyle name="Normal 4 8 2 7 4" xfId="9396"/>
    <cellStyle name="Normal 4 8 2 8" xfId="2660"/>
    <cellStyle name="Normal 4 8 2 8 2" xfId="10008"/>
    <cellStyle name="Normal 4 8 2 9" xfId="5108"/>
    <cellStyle name="Normal 4 8 2 9 2" xfId="12456"/>
    <cellStyle name="Normal 4 8 3" xfId="263"/>
    <cellStyle name="Normal 4 8 3 10" xfId="7611"/>
    <cellStyle name="Normal 4 8 3 2" xfId="416"/>
    <cellStyle name="Normal 4 8 3 2 2" xfId="1028"/>
    <cellStyle name="Normal 4 8 3 2 2 2" xfId="3476"/>
    <cellStyle name="Normal 4 8 3 2 2 2 2" xfId="10824"/>
    <cellStyle name="Normal 4 8 3 2 2 3" xfId="5924"/>
    <cellStyle name="Normal 4 8 3 2 2 3 2" xfId="13272"/>
    <cellStyle name="Normal 4 8 3 2 2 4" xfId="8376"/>
    <cellStyle name="Normal 4 8 3 2 3" xfId="1640"/>
    <cellStyle name="Normal 4 8 3 2 3 2" xfId="4088"/>
    <cellStyle name="Normal 4 8 3 2 3 2 2" xfId="11436"/>
    <cellStyle name="Normal 4 8 3 2 3 3" xfId="6536"/>
    <cellStyle name="Normal 4 8 3 2 3 3 2" xfId="13884"/>
    <cellStyle name="Normal 4 8 3 2 3 4" xfId="8988"/>
    <cellStyle name="Normal 4 8 3 2 4" xfId="2252"/>
    <cellStyle name="Normal 4 8 3 2 4 2" xfId="4700"/>
    <cellStyle name="Normal 4 8 3 2 4 2 2" xfId="12048"/>
    <cellStyle name="Normal 4 8 3 2 4 3" xfId="7148"/>
    <cellStyle name="Normal 4 8 3 2 4 3 2" xfId="14496"/>
    <cellStyle name="Normal 4 8 3 2 4 4" xfId="9600"/>
    <cellStyle name="Normal 4 8 3 2 5" xfId="2864"/>
    <cellStyle name="Normal 4 8 3 2 5 2" xfId="10212"/>
    <cellStyle name="Normal 4 8 3 2 6" xfId="5312"/>
    <cellStyle name="Normal 4 8 3 2 6 2" xfId="12660"/>
    <cellStyle name="Normal 4 8 3 2 7" xfId="7764"/>
    <cellStyle name="Normal 4 8 3 3" xfId="569"/>
    <cellStyle name="Normal 4 8 3 3 2" xfId="1181"/>
    <cellStyle name="Normal 4 8 3 3 2 2" xfId="3629"/>
    <cellStyle name="Normal 4 8 3 3 2 2 2" xfId="10977"/>
    <cellStyle name="Normal 4 8 3 3 2 3" xfId="6077"/>
    <cellStyle name="Normal 4 8 3 3 2 3 2" xfId="13425"/>
    <cellStyle name="Normal 4 8 3 3 2 4" xfId="8529"/>
    <cellStyle name="Normal 4 8 3 3 3" xfId="1793"/>
    <cellStyle name="Normal 4 8 3 3 3 2" xfId="4241"/>
    <cellStyle name="Normal 4 8 3 3 3 2 2" xfId="11589"/>
    <cellStyle name="Normal 4 8 3 3 3 3" xfId="6689"/>
    <cellStyle name="Normal 4 8 3 3 3 3 2" xfId="14037"/>
    <cellStyle name="Normal 4 8 3 3 3 4" xfId="9141"/>
    <cellStyle name="Normal 4 8 3 3 4" xfId="2405"/>
    <cellStyle name="Normal 4 8 3 3 4 2" xfId="4853"/>
    <cellStyle name="Normal 4 8 3 3 4 2 2" xfId="12201"/>
    <cellStyle name="Normal 4 8 3 3 4 3" xfId="7301"/>
    <cellStyle name="Normal 4 8 3 3 4 3 2" xfId="14649"/>
    <cellStyle name="Normal 4 8 3 3 4 4" xfId="9753"/>
    <cellStyle name="Normal 4 8 3 3 5" xfId="3017"/>
    <cellStyle name="Normal 4 8 3 3 5 2" xfId="10365"/>
    <cellStyle name="Normal 4 8 3 3 6" xfId="5465"/>
    <cellStyle name="Normal 4 8 3 3 6 2" xfId="12813"/>
    <cellStyle name="Normal 4 8 3 3 7" xfId="7917"/>
    <cellStyle name="Normal 4 8 3 4" xfId="722"/>
    <cellStyle name="Normal 4 8 3 4 2" xfId="1334"/>
    <cellStyle name="Normal 4 8 3 4 2 2" xfId="3782"/>
    <cellStyle name="Normal 4 8 3 4 2 2 2" xfId="11130"/>
    <cellStyle name="Normal 4 8 3 4 2 3" xfId="6230"/>
    <cellStyle name="Normal 4 8 3 4 2 3 2" xfId="13578"/>
    <cellStyle name="Normal 4 8 3 4 2 4" xfId="8682"/>
    <cellStyle name="Normal 4 8 3 4 3" xfId="1946"/>
    <cellStyle name="Normal 4 8 3 4 3 2" xfId="4394"/>
    <cellStyle name="Normal 4 8 3 4 3 2 2" xfId="11742"/>
    <cellStyle name="Normal 4 8 3 4 3 3" xfId="6842"/>
    <cellStyle name="Normal 4 8 3 4 3 3 2" xfId="14190"/>
    <cellStyle name="Normal 4 8 3 4 3 4" xfId="9294"/>
    <cellStyle name="Normal 4 8 3 4 4" xfId="2558"/>
    <cellStyle name="Normal 4 8 3 4 4 2" xfId="5006"/>
    <cellStyle name="Normal 4 8 3 4 4 2 2" xfId="12354"/>
    <cellStyle name="Normal 4 8 3 4 4 3" xfId="7454"/>
    <cellStyle name="Normal 4 8 3 4 4 3 2" xfId="14802"/>
    <cellStyle name="Normal 4 8 3 4 4 4" xfId="9906"/>
    <cellStyle name="Normal 4 8 3 4 5" xfId="3170"/>
    <cellStyle name="Normal 4 8 3 4 5 2" xfId="10518"/>
    <cellStyle name="Normal 4 8 3 4 6" xfId="5618"/>
    <cellStyle name="Normal 4 8 3 4 6 2" xfId="12966"/>
    <cellStyle name="Normal 4 8 3 4 7" xfId="8070"/>
    <cellStyle name="Normal 4 8 3 5" xfId="875"/>
    <cellStyle name="Normal 4 8 3 5 2" xfId="3323"/>
    <cellStyle name="Normal 4 8 3 5 2 2" xfId="10671"/>
    <cellStyle name="Normal 4 8 3 5 3" xfId="5771"/>
    <cellStyle name="Normal 4 8 3 5 3 2" xfId="13119"/>
    <cellStyle name="Normal 4 8 3 5 4" xfId="8223"/>
    <cellStyle name="Normal 4 8 3 6" xfId="1487"/>
    <cellStyle name="Normal 4 8 3 6 2" xfId="3935"/>
    <cellStyle name="Normal 4 8 3 6 2 2" xfId="11283"/>
    <cellStyle name="Normal 4 8 3 6 3" xfId="6383"/>
    <cellStyle name="Normal 4 8 3 6 3 2" xfId="13731"/>
    <cellStyle name="Normal 4 8 3 6 4" xfId="8835"/>
    <cellStyle name="Normal 4 8 3 7" xfId="2099"/>
    <cellStyle name="Normal 4 8 3 7 2" xfId="4547"/>
    <cellStyle name="Normal 4 8 3 7 2 2" xfId="11895"/>
    <cellStyle name="Normal 4 8 3 7 3" xfId="6995"/>
    <cellStyle name="Normal 4 8 3 7 3 2" xfId="14343"/>
    <cellStyle name="Normal 4 8 3 7 4" xfId="9447"/>
    <cellStyle name="Normal 4 8 3 8" xfId="2711"/>
    <cellStyle name="Normal 4 8 3 8 2" xfId="10059"/>
    <cellStyle name="Normal 4 8 3 9" xfId="5159"/>
    <cellStyle name="Normal 4 8 3 9 2" xfId="12507"/>
    <cellStyle name="Normal 4 8 4" xfId="314"/>
    <cellStyle name="Normal 4 8 4 2" xfId="926"/>
    <cellStyle name="Normal 4 8 4 2 2" xfId="3374"/>
    <cellStyle name="Normal 4 8 4 2 2 2" xfId="10722"/>
    <cellStyle name="Normal 4 8 4 2 3" xfId="5822"/>
    <cellStyle name="Normal 4 8 4 2 3 2" xfId="13170"/>
    <cellStyle name="Normal 4 8 4 2 4" xfId="8274"/>
    <cellStyle name="Normal 4 8 4 3" xfId="1538"/>
    <cellStyle name="Normal 4 8 4 3 2" xfId="3986"/>
    <cellStyle name="Normal 4 8 4 3 2 2" xfId="11334"/>
    <cellStyle name="Normal 4 8 4 3 3" xfId="6434"/>
    <cellStyle name="Normal 4 8 4 3 3 2" xfId="13782"/>
    <cellStyle name="Normal 4 8 4 3 4" xfId="8886"/>
    <cellStyle name="Normal 4 8 4 4" xfId="2150"/>
    <cellStyle name="Normal 4 8 4 4 2" xfId="4598"/>
    <cellStyle name="Normal 4 8 4 4 2 2" xfId="11946"/>
    <cellStyle name="Normal 4 8 4 4 3" xfId="7046"/>
    <cellStyle name="Normal 4 8 4 4 3 2" xfId="14394"/>
    <cellStyle name="Normal 4 8 4 4 4" xfId="9498"/>
    <cellStyle name="Normal 4 8 4 5" xfId="2762"/>
    <cellStyle name="Normal 4 8 4 5 2" xfId="10110"/>
    <cellStyle name="Normal 4 8 4 6" xfId="5210"/>
    <cellStyle name="Normal 4 8 4 6 2" xfId="12558"/>
    <cellStyle name="Normal 4 8 4 7" xfId="7662"/>
    <cellStyle name="Normal 4 8 5" xfId="467"/>
    <cellStyle name="Normal 4 8 5 2" xfId="1079"/>
    <cellStyle name="Normal 4 8 5 2 2" xfId="3527"/>
    <cellStyle name="Normal 4 8 5 2 2 2" xfId="10875"/>
    <cellStyle name="Normal 4 8 5 2 3" xfId="5975"/>
    <cellStyle name="Normal 4 8 5 2 3 2" xfId="13323"/>
    <cellStyle name="Normal 4 8 5 2 4" xfId="8427"/>
    <cellStyle name="Normal 4 8 5 3" xfId="1691"/>
    <cellStyle name="Normal 4 8 5 3 2" xfId="4139"/>
    <cellStyle name="Normal 4 8 5 3 2 2" xfId="11487"/>
    <cellStyle name="Normal 4 8 5 3 3" xfId="6587"/>
    <cellStyle name="Normal 4 8 5 3 3 2" xfId="13935"/>
    <cellStyle name="Normal 4 8 5 3 4" xfId="9039"/>
    <cellStyle name="Normal 4 8 5 4" xfId="2303"/>
    <cellStyle name="Normal 4 8 5 4 2" xfId="4751"/>
    <cellStyle name="Normal 4 8 5 4 2 2" xfId="12099"/>
    <cellStyle name="Normal 4 8 5 4 3" xfId="7199"/>
    <cellStyle name="Normal 4 8 5 4 3 2" xfId="14547"/>
    <cellStyle name="Normal 4 8 5 4 4" xfId="9651"/>
    <cellStyle name="Normal 4 8 5 5" xfId="2915"/>
    <cellStyle name="Normal 4 8 5 5 2" xfId="10263"/>
    <cellStyle name="Normal 4 8 5 6" xfId="5363"/>
    <cellStyle name="Normal 4 8 5 6 2" xfId="12711"/>
    <cellStyle name="Normal 4 8 5 7" xfId="7815"/>
    <cellStyle name="Normal 4 8 6" xfId="620"/>
    <cellStyle name="Normal 4 8 6 2" xfId="1232"/>
    <cellStyle name="Normal 4 8 6 2 2" xfId="3680"/>
    <cellStyle name="Normal 4 8 6 2 2 2" xfId="11028"/>
    <cellStyle name="Normal 4 8 6 2 3" xfId="6128"/>
    <cellStyle name="Normal 4 8 6 2 3 2" xfId="13476"/>
    <cellStyle name="Normal 4 8 6 2 4" xfId="8580"/>
    <cellStyle name="Normal 4 8 6 3" xfId="1844"/>
    <cellStyle name="Normal 4 8 6 3 2" xfId="4292"/>
    <cellStyle name="Normal 4 8 6 3 2 2" xfId="11640"/>
    <cellStyle name="Normal 4 8 6 3 3" xfId="6740"/>
    <cellStyle name="Normal 4 8 6 3 3 2" xfId="14088"/>
    <cellStyle name="Normal 4 8 6 3 4" xfId="9192"/>
    <cellStyle name="Normal 4 8 6 4" xfId="2456"/>
    <cellStyle name="Normal 4 8 6 4 2" xfId="4904"/>
    <cellStyle name="Normal 4 8 6 4 2 2" xfId="12252"/>
    <cellStyle name="Normal 4 8 6 4 3" xfId="7352"/>
    <cellStyle name="Normal 4 8 6 4 3 2" xfId="14700"/>
    <cellStyle name="Normal 4 8 6 4 4" xfId="9804"/>
    <cellStyle name="Normal 4 8 6 5" xfId="3068"/>
    <cellStyle name="Normal 4 8 6 5 2" xfId="10416"/>
    <cellStyle name="Normal 4 8 6 6" xfId="5516"/>
    <cellStyle name="Normal 4 8 6 6 2" xfId="12864"/>
    <cellStyle name="Normal 4 8 6 7" xfId="7968"/>
    <cellStyle name="Normal 4 8 7" xfId="773"/>
    <cellStyle name="Normal 4 8 7 2" xfId="3221"/>
    <cellStyle name="Normal 4 8 7 2 2" xfId="10569"/>
    <cellStyle name="Normal 4 8 7 3" xfId="5669"/>
    <cellStyle name="Normal 4 8 7 3 2" xfId="13017"/>
    <cellStyle name="Normal 4 8 7 4" xfId="8121"/>
    <cellStyle name="Normal 4 8 8" xfId="1385"/>
    <cellStyle name="Normal 4 8 8 2" xfId="3833"/>
    <cellStyle name="Normal 4 8 8 2 2" xfId="11181"/>
    <cellStyle name="Normal 4 8 8 3" xfId="6281"/>
    <cellStyle name="Normal 4 8 8 3 2" xfId="13629"/>
    <cellStyle name="Normal 4 8 8 4" xfId="8733"/>
    <cellStyle name="Normal 4 8 9" xfId="1997"/>
    <cellStyle name="Normal 4 8 9 2" xfId="4445"/>
    <cellStyle name="Normal 4 8 9 2 2" xfId="11793"/>
    <cellStyle name="Normal 4 8 9 3" xfId="6893"/>
    <cellStyle name="Normal 4 8 9 3 2" xfId="14241"/>
    <cellStyle name="Normal 4 8 9 4" xfId="9345"/>
    <cellStyle name="Normal 4 9" xfId="176"/>
    <cellStyle name="Normal 4 9 10" xfId="2624"/>
    <cellStyle name="Normal 4 9 10 2" xfId="9972"/>
    <cellStyle name="Normal 4 9 11" xfId="5072"/>
    <cellStyle name="Normal 4 9 11 2" xfId="12420"/>
    <cellStyle name="Normal 4 9 12" xfId="7524"/>
    <cellStyle name="Normal 4 9 2" xfId="227"/>
    <cellStyle name="Normal 4 9 2 10" xfId="7575"/>
    <cellStyle name="Normal 4 9 2 2" xfId="380"/>
    <cellStyle name="Normal 4 9 2 2 2" xfId="992"/>
    <cellStyle name="Normal 4 9 2 2 2 2" xfId="3440"/>
    <cellStyle name="Normal 4 9 2 2 2 2 2" xfId="10788"/>
    <cellStyle name="Normal 4 9 2 2 2 3" xfId="5888"/>
    <cellStyle name="Normal 4 9 2 2 2 3 2" xfId="13236"/>
    <cellStyle name="Normal 4 9 2 2 2 4" xfId="8340"/>
    <cellStyle name="Normal 4 9 2 2 3" xfId="1604"/>
    <cellStyle name="Normal 4 9 2 2 3 2" xfId="4052"/>
    <cellStyle name="Normal 4 9 2 2 3 2 2" xfId="11400"/>
    <cellStyle name="Normal 4 9 2 2 3 3" xfId="6500"/>
    <cellStyle name="Normal 4 9 2 2 3 3 2" xfId="13848"/>
    <cellStyle name="Normal 4 9 2 2 3 4" xfId="8952"/>
    <cellStyle name="Normal 4 9 2 2 4" xfId="2216"/>
    <cellStyle name="Normal 4 9 2 2 4 2" xfId="4664"/>
    <cellStyle name="Normal 4 9 2 2 4 2 2" xfId="12012"/>
    <cellStyle name="Normal 4 9 2 2 4 3" xfId="7112"/>
    <cellStyle name="Normal 4 9 2 2 4 3 2" xfId="14460"/>
    <cellStyle name="Normal 4 9 2 2 4 4" xfId="9564"/>
    <cellStyle name="Normal 4 9 2 2 5" xfId="2828"/>
    <cellStyle name="Normal 4 9 2 2 5 2" xfId="10176"/>
    <cellStyle name="Normal 4 9 2 2 6" xfId="5276"/>
    <cellStyle name="Normal 4 9 2 2 6 2" xfId="12624"/>
    <cellStyle name="Normal 4 9 2 2 7" xfId="7728"/>
    <cellStyle name="Normal 4 9 2 3" xfId="533"/>
    <cellStyle name="Normal 4 9 2 3 2" xfId="1145"/>
    <cellStyle name="Normal 4 9 2 3 2 2" xfId="3593"/>
    <cellStyle name="Normal 4 9 2 3 2 2 2" xfId="10941"/>
    <cellStyle name="Normal 4 9 2 3 2 3" xfId="6041"/>
    <cellStyle name="Normal 4 9 2 3 2 3 2" xfId="13389"/>
    <cellStyle name="Normal 4 9 2 3 2 4" xfId="8493"/>
    <cellStyle name="Normal 4 9 2 3 3" xfId="1757"/>
    <cellStyle name="Normal 4 9 2 3 3 2" xfId="4205"/>
    <cellStyle name="Normal 4 9 2 3 3 2 2" xfId="11553"/>
    <cellStyle name="Normal 4 9 2 3 3 3" xfId="6653"/>
    <cellStyle name="Normal 4 9 2 3 3 3 2" xfId="14001"/>
    <cellStyle name="Normal 4 9 2 3 3 4" xfId="9105"/>
    <cellStyle name="Normal 4 9 2 3 4" xfId="2369"/>
    <cellStyle name="Normal 4 9 2 3 4 2" xfId="4817"/>
    <cellStyle name="Normal 4 9 2 3 4 2 2" xfId="12165"/>
    <cellStyle name="Normal 4 9 2 3 4 3" xfId="7265"/>
    <cellStyle name="Normal 4 9 2 3 4 3 2" xfId="14613"/>
    <cellStyle name="Normal 4 9 2 3 4 4" xfId="9717"/>
    <cellStyle name="Normal 4 9 2 3 5" xfId="2981"/>
    <cellStyle name="Normal 4 9 2 3 5 2" xfId="10329"/>
    <cellStyle name="Normal 4 9 2 3 6" xfId="5429"/>
    <cellStyle name="Normal 4 9 2 3 6 2" xfId="12777"/>
    <cellStyle name="Normal 4 9 2 3 7" xfId="7881"/>
    <cellStyle name="Normal 4 9 2 4" xfId="686"/>
    <cellStyle name="Normal 4 9 2 4 2" xfId="1298"/>
    <cellStyle name="Normal 4 9 2 4 2 2" xfId="3746"/>
    <cellStyle name="Normal 4 9 2 4 2 2 2" xfId="11094"/>
    <cellStyle name="Normal 4 9 2 4 2 3" xfId="6194"/>
    <cellStyle name="Normal 4 9 2 4 2 3 2" xfId="13542"/>
    <cellStyle name="Normal 4 9 2 4 2 4" xfId="8646"/>
    <cellStyle name="Normal 4 9 2 4 3" xfId="1910"/>
    <cellStyle name="Normal 4 9 2 4 3 2" xfId="4358"/>
    <cellStyle name="Normal 4 9 2 4 3 2 2" xfId="11706"/>
    <cellStyle name="Normal 4 9 2 4 3 3" xfId="6806"/>
    <cellStyle name="Normal 4 9 2 4 3 3 2" xfId="14154"/>
    <cellStyle name="Normal 4 9 2 4 3 4" xfId="9258"/>
    <cellStyle name="Normal 4 9 2 4 4" xfId="2522"/>
    <cellStyle name="Normal 4 9 2 4 4 2" xfId="4970"/>
    <cellStyle name="Normal 4 9 2 4 4 2 2" xfId="12318"/>
    <cellStyle name="Normal 4 9 2 4 4 3" xfId="7418"/>
    <cellStyle name="Normal 4 9 2 4 4 3 2" xfId="14766"/>
    <cellStyle name="Normal 4 9 2 4 4 4" xfId="9870"/>
    <cellStyle name="Normal 4 9 2 4 5" xfId="3134"/>
    <cellStyle name="Normal 4 9 2 4 5 2" xfId="10482"/>
    <cellStyle name="Normal 4 9 2 4 6" xfId="5582"/>
    <cellStyle name="Normal 4 9 2 4 6 2" xfId="12930"/>
    <cellStyle name="Normal 4 9 2 4 7" xfId="8034"/>
    <cellStyle name="Normal 4 9 2 5" xfId="839"/>
    <cellStyle name="Normal 4 9 2 5 2" xfId="3287"/>
    <cellStyle name="Normal 4 9 2 5 2 2" xfId="10635"/>
    <cellStyle name="Normal 4 9 2 5 3" xfId="5735"/>
    <cellStyle name="Normal 4 9 2 5 3 2" xfId="13083"/>
    <cellStyle name="Normal 4 9 2 5 4" xfId="8187"/>
    <cellStyle name="Normal 4 9 2 6" xfId="1451"/>
    <cellStyle name="Normal 4 9 2 6 2" xfId="3899"/>
    <cellStyle name="Normal 4 9 2 6 2 2" xfId="11247"/>
    <cellStyle name="Normal 4 9 2 6 3" xfId="6347"/>
    <cellStyle name="Normal 4 9 2 6 3 2" xfId="13695"/>
    <cellStyle name="Normal 4 9 2 6 4" xfId="8799"/>
    <cellStyle name="Normal 4 9 2 7" xfId="2063"/>
    <cellStyle name="Normal 4 9 2 7 2" xfId="4511"/>
    <cellStyle name="Normal 4 9 2 7 2 2" xfId="11859"/>
    <cellStyle name="Normal 4 9 2 7 3" xfId="6959"/>
    <cellStyle name="Normal 4 9 2 7 3 2" xfId="14307"/>
    <cellStyle name="Normal 4 9 2 7 4" xfId="9411"/>
    <cellStyle name="Normal 4 9 2 8" xfId="2675"/>
    <cellStyle name="Normal 4 9 2 8 2" xfId="10023"/>
    <cellStyle name="Normal 4 9 2 9" xfId="5123"/>
    <cellStyle name="Normal 4 9 2 9 2" xfId="12471"/>
    <cellStyle name="Normal 4 9 3" xfId="278"/>
    <cellStyle name="Normal 4 9 3 10" xfId="7626"/>
    <cellStyle name="Normal 4 9 3 2" xfId="431"/>
    <cellStyle name="Normal 4 9 3 2 2" xfId="1043"/>
    <cellStyle name="Normal 4 9 3 2 2 2" xfId="3491"/>
    <cellStyle name="Normal 4 9 3 2 2 2 2" xfId="10839"/>
    <cellStyle name="Normal 4 9 3 2 2 3" xfId="5939"/>
    <cellStyle name="Normal 4 9 3 2 2 3 2" xfId="13287"/>
    <cellStyle name="Normal 4 9 3 2 2 4" xfId="8391"/>
    <cellStyle name="Normal 4 9 3 2 3" xfId="1655"/>
    <cellStyle name="Normal 4 9 3 2 3 2" xfId="4103"/>
    <cellStyle name="Normal 4 9 3 2 3 2 2" xfId="11451"/>
    <cellStyle name="Normal 4 9 3 2 3 3" xfId="6551"/>
    <cellStyle name="Normal 4 9 3 2 3 3 2" xfId="13899"/>
    <cellStyle name="Normal 4 9 3 2 3 4" xfId="9003"/>
    <cellStyle name="Normal 4 9 3 2 4" xfId="2267"/>
    <cellStyle name="Normal 4 9 3 2 4 2" xfId="4715"/>
    <cellStyle name="Normal 4 9 3 2 4 2 2" xfId="12063"/>
    <cellStyle name="Normal 4 9 3 2 4 3" xfId="7163"/>
    <cellStyle name="Normal 4 9 3 2 4 3 2" xfId="14511"/>
    <cellStyle name="Normal 4 9 3 2 4 4" xfId="9615"/>
    <cellStyle name="Normal 4 9 3 2 5" xfId="2879"/>
    <cellStyle name="Normal 4 9 3 2 5 2" xfId="10227"/>
    <cellStyle name="Normal 4 9 3 2 6" xfId="5327"/>
    <cellStyle name="Normal 4 9 3 2 6 2" xfId="12675"/>
    <cellStyle name="Normal 4 9 3 2 7" xfId="7779"/>
    <cellStyle name="Normal 4 9 3 3" xfId="584"/>
    <cellStyle name="Normal 4 9 3 3 2" xfId="1196"/>
    <cellStyle name="Normal 4 9 3 3 2 2" xfId="3644"/>
    <cellStyle name="Normal 4 9 3 3 2 2 2" xfId="10992"/>
    <cellStyle name="Normal 4 9 3 3 2 3" xfId="6092"/>
    <cellStyle name="Normal 4 9 3 3 2 3 2" xfId="13440"/>
    <cellStyle name="Normal 4 9 3 3 2 4" xfId="8544"/>
    <cellStyle name="Normal 4 9 3 3 3" xfId="1808"/>
    <cellStyle name="Normal 4 9 3 3 3 2" xfId="4256"/>
    <cellStyle name="Normal 4 9 3 3 3 2 2" xfId="11604"/>
    <cellStyle name="Normal 4 9 3 3 3 3" xfId="6704"/>
    <cellStyle name="Normal 4 9 3 3 3 3 2" xfId="14052"/>
    <cellStyle name="Normal 4 9 3 3 3 4" xfId="9156"/>
    <cellStyle name="Normal 4 9 3 3 4" xfId="2420"/>
    <cellStyle name="Normal 4 9 3 3 4 2" xfId="4868"/>
    <cellStyle name="Normal 4 9 3 3 4 2 2" xfId="12216"/>
    <cellStyle name="Normal 4 9 3 3 4 3" xfId="7316"/>
    <cellStyle name="Normal 4 9 3 3 4 3 2" xfId="14664"/>
    <cellStyle name="Normal 4 9 3 3 4 4" xfId="9768"/>
    <cellStyle name="Normal 4 9 3 3 5" xfId="3032"/>
    <cellStyle name="Normal 4 9 3 3 5 2" xfId="10380"/>
    <cellStyle name="Normal 4 9 3 3 6" xfId="5480"/>
    <cellStyle name="Normal 4 9 3 3 6 2" xfId="12828"/>
    <cellStyle name="Normal 4 9 3 3 7" xfId="7932"/>
    <cellStyle name="Normal 4 9 3 4" xfId="737"/>
    <cellStyle name="Normal 4 9 3 4 2" xfId="1349"/>
    <cellStyle name="Normal 4 9 3 4 2 2" xfId="3797"/>
    <cellStyle name="Normal 4 9 3 4 2 2 2" xfId="11145"/>
    <cellStyle name="Normal 4 9 3 4 2 3" xfId="6245"/>
    <cellStyle name="Normal 4 9 3 4 2 3 2" xfId="13593"/>
    <cellStyle name="Normal 4 9 3 4 2 4" xfId="8697"/>
    <cellStyle name="Normal 4 9 3 4 3" xfId="1961"/>
    <cellStyle name="Normal 4 9 3 4 3 2" xfId="4409"/>
    <cellStyle name="Normal 4 9 3 4 3 2 2" xfId="11757"/>
    <cellStyle name="Normal 4 9 3 4 3 3" xfId="6857"/>
    <cellStyle name="Normal 4 9 3 4 3 3 2" xfId="14205"/>
    <cellStyle name="Normal 4 9 3 4 3 4" xfId="9309"/>
    <cellStyle name="Normal 4 9 3 4 4" xfId="2573"/>
    <cellStyle name="Normal 4 9 3 4 4 2" xfId="5021"/>
    <cellStyle name="Normal 4 9 3 4 4 2 2" xfId="12369"/>
    <cellStyle name="Normal 4 9 3 4 4 3" xfId="7469"/>
    <cellStyle name="Normal 4 9 3 4 4 3 2" xfId="14817"/>
    <cellStyle name="Normal 4 9 3 4 4 4" xfId="9921"/>
    <cellStyle name="Normal 4 9 3 4 5" xfId="3185"/>
    <cellStyle name="Normal 4 9 3 4 5 2" xfId="10533"/>
    <cellStyle name="Normal 4 9 3 4 6" xfId="5633"/>
    <cellStyle name="Normal 4 9 3 4 6 2" xfId="12981"/>
    <cellStyle name="Normal 4 9 3 4 7" xfId="8085"/>
    <cellStyle name="Normal 4 9 3 5" xfId="890"/>
    <cellStyle name="Normal 4 9 3 5 2" xfId="3338"/>
    <cellStyle name="Normal 4 9 3 5 2 2" xfId="10686"/>
    <cellStyle name="Normal 4 9 3 5 3" xfId="5786"/>
    <cellStyle name="Normal 4 9 3 5 3 2" xfId="13134"/>
    <cellStyle name="Normal 4 9 3 5 4" xfId="8238"/>
    <cellStyle name="Normal 4 9 3 6" xfId="1502"/>
    <cellStyle name="Normal 4 9 3 6 2" xfId="3950"/>
    <cellStyle name="Normal 4 9 3 6 2 2" xfId="11298"/>
    <cellStyle name="Normal 4 9 3 6 3" xfId="6398"/>
    <cellStyle name="Normal 4 9 3 6 3 2" xfId="13746"/>
    <cellStyle name="Normal 4 9 3 6 4" xfId="8850"/>
    <cellStyle name="Normal 4 9 3 7" xfId="2114"/>
    <cellStyle name="Normal 4 9 3 7 2" xfId="4562"/>
    <cellStyle name="Normal 4 9 3 7 2 2" xfId="11910"/>
    <cellStyle name="Normal 4 9 3 7 3" xfId="7010"/>
    <cellStyle name="Normal 4 9 3 7 3 2" xfId="14358"/>
    <cellStyle name="Normal 4 9 3 7 4" xfId="9462"/>
    <cellStyle name="Normal 4 9 3 8" xfId="2726"/>
    <cellStyle name="Normal 4 9 3 8 2" xfId="10074"/>
    <cellStyle name="Normal 4 9 3 9" xfId="5174"/>
    <cellStyle name="Normal 4 9 3 9 2" xfId="12522"/>
    <cellStyle name="Normal 4 9 4" xfId="329"/>
    <cellStyle name="Normal 4 9 4 2" xfId="941"/>
    <cellStyle name="Normal 4 9 4 2 2" xfId="3389"/>
    <cellStyle name="Normal 4 9 4 2 2 2" xfId="10737"/>
    <cellStyle name="Normal 4 9 4 2 3" xfId="5837"/>
    <cellStyle name="Normal 4 9 4 2 3 2" xfId="13185"/>
    <cellStyle name="Normal 4 9 4 2 4" xfId="8289"/>
    <cellStyle name="Normal 4 9 4 3" xfId="1553"/>
    <cellStyle name="Normal 4 9 4 3 2" xfId="4001"/>
    <cellStyle name="Normal 4 9 4 3 2 2" xfId="11349"/>
    <cellStyle name="Normal 4 9 4 3 3" xfId="6449"/>
    <cellStyle name="Normal 4 9 4 3 3 2" xfId="13797"/>
    <cellStyle name="Normal 4 9 4 3 4" xfId="8901"/>
    <cellStyle name="Normal 4 9 4 4" xfId="2165"/>
    <cellStyle name="Normal 4 9 4 4 2" xfId="4613"/>
    <cellStyle name="Normal 4 9 4 4 2 2" xfId="11961"/>
    <cellStyle name="Normal 4 9 4 4 3" xfId="7061"/>
    <cellStyle name="Normal 4 9 4 4 3 2" xfId="14409"/>
    <cellStyle name="Normal 4 9 4 4 4" xfId="9513"/>
    <cellStyle name="Normal 4 9 4 5" xfId="2777"/>
    <cellStyle name="Normal 4 9 4 5 2" xfId="10125"/>
    <cellStyle name="Normal 4 9 4 6" xfId="5225"/>
    <cellStyle name="Normal 4 9 4 6 2" xfId="12573"/>
    <cellStyle name="Normal 4 9 4 7" xfId="7677"/>
    <cellStyle name="Normal 4 9 5" xfId="482"/>
    <cellStyle name="Normal 4 9 5 2" xfId="1094"/>
    <cellStyle name="Normal 4 9 5 2 2" xfId="3542"/>
    <cellStyle name="Normal 4 9 5 2 2 2" xfId="10890"/>
    <cellStyle name="Normal 4 9 5 2 3" xfId="5990"/>
    <cellStyle name="Normal 4 9 5 2 3 2" xfId="13338"/>
    <cellStyle name="Normal 4 9 5 2 4" xfId="8442"/>
    <cellStyle name="Normal 4 9 5 3" xfId="1706"/>
    <cellStyle name="Normal 4 9 5 3 2" xfId="4154"/>
    <cellStyle name="Normal 4 9 5 3 2 2" xfId="11502"/>
    <cellStyle name="Normal 4 9 5 3 3" xfId="6602"/>
    <cellStyle name="Normal 4 9 5 3 3 2" xfId="13950"/>
    <cellStyle name="Normal 4 9 5 3 4" xfId="9054"/>
    <cellStyle name="Normal 4 9 5 4" xfId="2318"/>
    <cellStyle name="Normal 4 9 5 4 2" xfId="4766"/>
    <cellStyle name="Normal 4 9 5 4 2 2" xfId="12114"/>
    <cellStyle name="Normal 4 9 5 4 3" xfId="7214"/>
    <cellStyle name="Normal 4 9 5 4 3 2" xfId="14562"/>
    <cellStyle name="Normal 4 9 5 4 4" xfId="9666"/>
    <cellStyle name="Normal 4 9 5 5" xfId="2930"/>
    <cellStyle name="Normal 4 9 5 5 2" xfId="10278"/>
    <cellStyle name="Normal 4 9 5 6" xfId="5378"/>
    <cellStyle name="Normal 4 9 5 6 2" xfId="12726"/>
    <cellStyle name="Normal 4 9 5 7" xfId="7830"/>
    <cellStyle name="Normal 4 9 6" xfId="635"/>
    <cellStyle name="Normal 4 9 6 2" xfId="1247"/>
    <cellStyle name="Normal 4 9 6 2 2" xfId="3695"/>
    <cellStyle name="Normal 4 9 6 2 2 2" xfId="11043"/>
    <cellStyle name="Normal 4 9 6 2 3" xfId="6143"/>
    <cellStyle name="Normal 4 9 6 2 3 2" xfId="13491"/>
    <cellStyle name="Normal 4 9 6 2 4" xfId="8595"/>
    <cellStyle name="Normal 4 9 6 3" xfId="1859"/>
    <cellStyle name="Normal 4 9 6 3 2" xfId="4307"/>
    <cellStyle name="Normal 4 9 6 3 2 2" xfId="11655"/>
    <cellStyle name="Normal 4 9 6 3 3" xfId="6755"/>
    <cellStyle name="Normal 4 9 6 3 3 2" xfId="14103"/>
    <cellStyle name="Normal 4 9 6 3 4" xfId="9207"/>
    <cellStyle name="Normal 4 9 6 4" xfId="2471"/>
    <cellStyle name="Normal 4 9 6 4 2" xfId="4919"/>
    <cellStyle name="Normal 4 9 6 4 2 2" xfId="12267"/>
    <cellStyle name="Normal 4 9 6 4 3" xfId="7367"/>
    <cellStyle name="Normal 4 9 6 4 3 2" xfId="14715"/>
    <cellStyle name="Normal 4 9 6 4 4" xfId="9819"/>
    <cellStyle name="Normal 4 9 6 5" xfId="3083"/>
    <cellStyle name="Normal 4 9 6 5 2" xfId="10431"/>
    <cellStyle name="Normal 4 9 6 6" xfId="5531"/>
    <cellStyle name="Normal 4 9 6 6 2" xfId="12879"/>
    <cellStyle name="Normal 4 9 6 7" xfId="7983"/>
    <cellStyle name="Normal 4 9 7" xfId="788"/>
    <cellStyle name="Normal 4 9 7 2" xfId="3236"/>
    <cellStyle name="Normal 4 9 7 2 2" xfId="10584"/>
    <cellStyle name="Normal 4 9 7 3" xfId="5684"/>
    <cellStyle name="Normal 4 9 7 3 2" xfId="13032"/>
    <cellStyle name="Normal 4 9 7 4" xfId="8136"/>
    <cellStyle name="Normal 4 9 8" xfId="1400"/>
    <cellStyle name="Normal 4 9 8 2" xfId="3848"/>
    <cellStyle name="Normal 4 9 8 2 2" xfId="11196"/>
    <cellStyle name="Normal 4 9 8 3" xfId="6296"/>
    <cellStyle name="Normal 4 9 8 3 2" xfId="13644"/>
    <cellStyle name="Normal 4 9 8 4" xfId="8748"/>
    <cellStyle name="Normal 4 9 9" xfId="2012"/>
    <cellStyle name="Normal 4 9 9 2" xfId="4460"/>
    <cellStyle name="Normal 4 9 9 2 2" xfId="11808"/>
    <cellStyle name="Normal 4 9 9 3" xfId="6908"/>
    <cellStyle name="Normal 4 9 9 3 2" xfId="14256"/>
    <cellStyle name="Normal 4 9 9 4" xfId="9360"/>
    <cellStyle name="Normal 5" xfId="173"/>
    <cellStyle name="Normal 5 10" xfId="2621"/>
    <cellStyle name="Normal 5 10 2" xfId="9969"/>
    <cellStyle name="Normal 5 11" xfId="5069"/>
    <cellStyle name="Normal 5 11 2" xfId="12417"/>
    <cellStyle name="Normal 5 12" xfId="7521"/>
    <cellStyle name="Normal 5 2" xfId="224"/>
    <cellStyle name="Normal 5 2 10" xfId="7572"/>
    <cellStyle name="Normal 5 2 2" xfId="377"/>
    <cellStyle name="Normal 5 2 2 2" xfId="989"/>
    <cellStyle name="Normal 5 2 2 2 2" xfId="3437"/>
    <cellStyle name="Normal 5 2 2 2 2 2" xfId="10785"/>
    <cellStyle name="Normal 5 2 2 2 3" xfId="5885"/>
    <cellStyle name="Normal 5 2 2 2 3 2" xfId="13233"/>
    <cellStyle name="Normal 5 2 2 2 4" xfId="8337"/>
    <cellStyle name="Normal 5 2 2 3" xfId="1601"/>
    <cellStyle name="Normal 5 2 2 3 2" xfId="4049"/>
    <cellStyle name="Normal 5 2 2 3 2 2" xfId="11397"/>
    <cellStyle name="Normal 5 2 2 3 3" xfId="6497"/>
    <cellStyle name="Normal 5 2 2 3 3 2" xfId="13845"/>
    <cellStyle name="Normal 5 2 2 3 4" xfId="8949"/>
    <cellStyle name="Normal 5 2 2 4" xfId="2213"/>
    <cellStyle name="Normal 5 2 2 4 2" xfId="4661"/>
    <cellStyle name="Normal 5 2 2 4 2 2" xfId="12009"/>
    <cellStyle name="Normal 5 2 2 4 3" xfId="7109"/>
    <cellStyle name="Normal 5 2 2 4 3 2" xfId="14457"/>
    <cellStyle name="Normal 5 2 2 4 4" xfId="9561"/>
    <cellStyle name="Normal 5 2 2 5" xfId="2825"/>
    <cellStyle name="Normal 5 2 2 5 2" xfId="10173"/>
    <cellStyle name="Normal 5 2 2 6" xfId="5273"/>
    <cellStyle name="Normal 5 2 2 6 2" xfId="12621"/>
    <cellStyle name="Normal 5 2 2 7" xfId="7725"/>
    <cellStyle name="Normal 5 2 3" xfId="530"/>
    <cellStyle name="Normal 5 2 3 2" xfId="1142"/>
    <cellStyle name="Normal 5 2 3 2 2" xfId="3590"/>
    <cellStyle name="Normal 5 2 3 2 2 2" xfId="10938"/>
    <cellStyle name="Normal 5 2 3 2 3" xfId="6038"/>
    <cellStyle name="Normal 5 2 3 2 3 2" xfId="13386"/>
    <cellStyle name="Normal 5 2 3 2 4" xfId="8490"/>
    <cellStyle name="Normal 5 2 3 3" xfId="1754"/>
    <cellStyle name="Normal 5 2 3 3 2" xfId="4202"/>
    <cellStyle name="Normal 5 2 3 3 2 2" xfId="11550"/>
    <cellStyle name="Normal 5 2 3 3 3" xfId="6650"/>
    <cellStyle name="Normal 5 2 3 3 3 2" xfId="13998"/>
    <cellStyle name="Normal 5 2 3 3 4" xfId="9102"/>
    <cellStyle name="Normal 5 2 3 4" xfId="2366"/>
    <cellStyle name="Normal 5 2 3 4 2" xfId="4814"/>
    <cellStyle name="Normal 5 2 3 4 2 2" xfId="12162"/>
    <cellStyle name="Normal 5 2 3 4 3" xfId="7262"/>
    <cellStyle name="Normal 5 2 3 4 3 2" xfId="14610"/>
    <cellStyle name="Normal 5 2 3 4 4" xfId="9714"/>
    <cellStyle name="Normal 5 2 3 5" xfId="2978"/>
    <cellStyle name="Normal 5 2 3 5 2" xfId="10326"/>
    <cellStyle name="Normal 5 2 3 6" xfId="5426"/>
    <cellStyle name="Normal 5 2 3 6 2" xfId="12774"/>
    <cellStyle name="Normal 5 2 3 7" xfId="7878"/>
    <cellStyle name="Normal 5 2 4" xfId="683"/>
    <cellStyle name="Normal 5 2 4 2" xfId="1295"/>
    <cellStyle name="Normal 5 2 4 2 2" xfId="3743"/>
    <cellStyle name="Normal 5 2 4 2 2 2" xfId="11091"/>
    <cellStyle name="Normal 5 2 4 2 3" xfId="6191"/>
    <cellStyle name="Normal 5 2 4 2 3 2" xfId="13539"/>
    <cellStyle name="Normal 5 2 4 2 4" xfId="8643"/>
    <cellStyle name="Normal 5 2 4 3" xfId="1907"/>
    <cellStyle name="Normal 5 2 4 3 2" xfId="4355"/>
    <cellStyle name="Normal 5 2 4 3 2 2" xfId="11703"/>
    <cellStyle name="Normal 5 2 4 3 3" xfId="6803"/>
    <cellStyle name="Normal 5 2 4 3 3 2" xfId="14151"/>
    <cellStyle name="Normal 5 2 4 3 4" xfId="9255"/>
    <cellStyle name="Normal 5 2 4 4" xfId="2519"/>
    <cellStyle name="Normal 5 2 4 4 2" xfId="4967"/>
    <cellStyle name="Normal 5 2 4 4 2 2" xfId="12315"/>
    <cellStyle name="Normal 5 2 4 4 3" xfId="7415"/>
    <cellStyle name="Normal 5 2 4 4 3 2" xfId="14763"/>
    <cellStyle name="Normal 5 2 4 4 4" xfId="9867"/>
    <cellStyle name="Normal 5 2 4 5" xfId="3131"/>
    <cellStyle name="Normal 5 2 4 5 2" xfId="10479"/>
    <cellStyle name="Normal 5 2 4 6" xfId="5579"/>
    <cellStyle name="Normal 5 2 4 6 2" xfId="12927"/>
    <cellStyle name="Normal 5 2 4 7" xfId="8031"/>
    <cellStyle name="Normal 5 2 5" xfId="836"/>
    <cellStyle name="Normal 5 2 5 2" xfId="3284"/>
    <cellStyle name="Normal 5 2 5 2 2" xfId="10632"/>
    <cellStyle name="Normal 5 2 5 3" xfId="5732"/>
    <cellStyle name="Normal 5 2 5 3 2" xfId="13080"/>
    <cellStyle name="Normal 5 2 5 4" xfId="8184"/>
    <cellStyle name="Normal 5 2 6" xfId="1448"/>
    <cellStyle name="Normal 5 2 6 2" xfId="3896"/>
    <cellStyle name="Normal 5 2 6 2 2" xfId="11244"/>
    <cellStyle name="Normal 5 2 6 3" xfId="6344"/>
    <cellStyle name="Normal 5 2 6 3 2" xfId="13692"/>
    <cellStyle name="Normal 5 2 6 4" xfId="8796"/>
    <cellStyle name="Normal 5 2 7" xfId="2060"/>
    <cellStyle name="Normal 5 2 7 2" xfId="4508"/>
    <cellStyle name="Normal 5 2 7 2 2" xfId="11856"/>
    <cellStyle name="Normal 5 2 7 3" xfId="6956"/>
    <cellStyle name="Normal 5 2 7 3 2" xfId="14304"/>
    <cellStyle name="Normal 5 2 7 4" xfId="9408"/>
    <cellStyle name="Normal 5 2 8" xfId="2672"/>
    <cellStyle name="Normal 5 2 8 2" xfId="10020"/>
    <cellStyle name="Normal 5 2 9" xfId="5120"/>
    <cellStyle name="Normal 5 2 9 2" xfId="12468"/>
    <cellStyle name="Normal 5 3" xfId="275"/>
    <cellStyle name="Normal 5 3 10" xfId="7623"/>
    <cellStyle name="Normal 5 3 2" xfId="428"/>
    <cellStyle name="Normal 5 3 2 2" xfId="1040"/>
    <cellStyle name="Normal 5 3 2 2 2" xfId="3488"/>
    <cellStyle name="Normal 5 3 2 2 2 2" xfId="10836"/>
    <cellStyle name="Normal 5 3 2 2 3" xfId="5936"/>
    <cellStyle name="Normal 5 3 2 2 3 2" xfId="13284"/>
    <cellStyle name="Normal 5 3 2 2 4" xfId="8388"/>
    <cellStyle name="Normal 5 3 2 3" xfId="1652"/>
    <cellStyle name="Normal 5 3 2 3 2" xfId="4100"/>
    <cellStyle name="Normal 5 3 2 3 2 2" xfId="11448"/>
    <cellStyle name="Normal 5 3 2 3 3" xfId="6548"/>
    <cellStyle name="Normal 5 3 2 3 3 2" xfId="13896"/>
    <cellStyle name="Normal 5 3 2 3 4" xfId="9000"/>
    <cellStyle name="Normal 5 3 2 4" xfId="2264"/>
    <cellStyle name="Normal 5 3 2 4 2" xfId="4712"/>
    <cellStyle name="Normal 5 3 2 4 2 2" xfId="12060"/>
    <cellStyle name="Normal 5 3 2 4 3" xfId="7160"/>
    <cellStyle name="Normal 5 3 2 4 3 2" xfId="14508"/>
    <cellStyle name="Normal 5 3 2 4 4" xfId="9612"/>
    <cellStyle name="Normal 5 3 2 5" xfId="2876"/>
    <cellStyle name="Normal 5 3 2 5 2" xfId="10224"/>
    <cellStyle name="Normal 5 3 2 6" xfId="5324"/>
    <cellStyle name="Normal 5 3 2 6 2" xfId="12672"/>
    <cellStyle name="Normal 5 3 2 7" xfId="7776"/>
    <cellStyle name="Normal 5 3 3" xfId="581"/>
    <cellStyle name="Normal 5 3 3 2" xfId="1193"/>
    <cellStyle name="Normal 5 3 3 2 2" xfId="3641"/>
    <cellStyle name="Normal 5 3 3 2 2 2" xfId="10989"/>
    <cellStyle name="Normal 5 3 3 2 3" xfId="6089"/>
    <cellStyle name="Normal 5 3 3 2 3 2" xfId="13437"/>
    <cellStyle name="Normal 5 3 3 2 4" xfId="8541"/>
    <cellStyle name="Normal 5 3 3 3" xfId="1805"/>
    <cellStyle name="Normal 5 3 3 3 2" xfId="4253"/>
    <cellStyle name="Normal 5 3 3 3 2 2" xfId="11601"/>
    <cellStyle name="Normal 5 3 3 3 3" xfId="6701"/>
    <cellStyle name="Normal 5 3 3 3 3 2" xfId="14049"/>
    <cellStyle name="Normal 5 3 3 3 4" xfId="9153"/>
    <cellStyle name="Normal 5 3 3 4" xfId="2417"/>
    <cellStyle name="Normal 5 3 3 4 2" xfId="4865"/>
    <cellStyle name="Normal 5 3 3 4 2 2" xfId="12213"/>
    <cellStyle name="Normal 5 3 3 4 3" xfId="7313"/>
    <cellStyle name="Normal 5 3 3 4 3 2" xfId="14661"/>
    <cellStyle name="Normal 5 3 3 4 4" xfId="9765"/>
    <cellStyle name="Normal 5 3 3 5" xfId="3029"/>
    <cellStyle name="Normal 5 3 3 5 2" xfId="10377"/>
    <cellStyle name="Normal 5 3 3 6" xfId="5477"/>
    <cellStyle name="Normal 5 3 3 6 2" xfId="12825"/>
    <cellStyle name="Normal 5 3 3 7" xfId="7929"/>
    <cellStyle name="Normal 5 3 4" xfId="734"/>
    <cellStyle name="Normal 5 3 4 2" xfId="1346"/>
    <cellStyle name="Normal 5 3 4 2 2" xfId="3794"/>
    <cellStyle name="Normal 5 3 4 2 2 2" xfId="11142"/>
    <cellStyle name="Normal 5 3 4 2 3" xfId="6242"/>
    <cellStyle name="Normal 5 3 4 2 3 2" xfId="13590"/>
    <cellStyle name="Normal 5 3 4 2 4" xfId="8694"/>
    <cellStyle name="Normal 5 3 4 3" xfId="1958"/>
    <cellStyle name="Normal 5 3 4 3 2" xfId="4406"/>
    <cellStyle name="Normal 5 3 4 3 2 2" xfId="11754"/>
    <cellStyle name="Normal 5 3 4 3 3" xfId="6854"/>
    <cellStyle name="Normal 5 3 4 3 3 2" xfId="14202"/>
    <cellStyle name="Normal 5 3 4 3 4" xfId="9306"/>
    <cellStyle name="Normal 5 3 4 4" xfId="2570"/>
    <cellStyle name="Normal 5 3 4 4 2" xfId="5018"/>
    <cellStyle name="Normal 5 3 4 4 2 2" xfId="12366"/>
    <cellStyle name="Normal 5 3 4 4 3" xfId="7466"/>
    <cellStyle name="Normal 5 3 4 4 3 2" xfId="14814"/>
    <cellStyle name="Normal 5 3 4 4 4" xfId="9918"/>
    <cellStyle name="Normal 5 3 4 5" xfId="3182"/>
    <cellStyle name="Normal 5 3 4 5 2" xfId="10530"/>
    <cellStyle name="Normal 5 3 4 6" xfId="5630"/>
    <cellStyle name="Normal 5 3 4 6 2" xfId="12978"/>
    <cellStyle name="Normal 5 3 4 7" xfId="8082"/>
    <cellStyle name="Normal 5 3 5" xfId="887"/>
    <cellStyle name="Normal 5 3 5 2" xfId="3335"/>
    <cellStyle name="Normal 5 3 5 2 2" xfId="10683"/>
    <cellStyle name="Normal 5 3 5 3" xfId="5783"/>
    <cellStyle name="Normal 5 3 5 3 2" xfId="13131"/>
    <cellStyle name="Normal 5 3 5 4" xfId="8235"/>
    <cellStyle name="Normal 5 3 6" xfId="1499"/>
    <cellStyle name="Normal 5 3 6 2" xfId="3947"/>
    <cellStyle name="Normal 5 3 6 2 2" xfId="11295"/>
    <cellStyle name="Normal 5 3 6 3" xfId="6395"/>
    <cellStyle name="Normal 5 3 6 3 2" xfId="13743"/>
    <cellStyle name="Normal 5 3 6 4" xfId="8847"/>
    <cellStyle name="Normal 5 3 7" xfId="2111"/>
    <cellStyle name="Normal 5 3 7 2" xfId="4559"/>
    <cellStyle name="Normal 5 3 7 2 2" xfId="11907"/>
    <cellStyle name="Normal 5 3 7 3" xfId="7007"/>
    <cellStyle name="Normal 5 3 7 3 2" xfId="14355"/>
    <cellStyle name="Normal 5 3 7 4" xfId="9459"/>
    <cellStyle name="Normal 5 3 8" xfId="2723"/>
    <cellStyle name="Normal 5 3 8 2" xfId="10071"/>
    <cellStyle name="Normal 5 3 9" xfId="5171"/>
    <cellStyle name="Normal 5 3 9 2" xfId="12519"/>
    <cellStyle name="Normal 5 4" xfId="326"/>
    <cellStyle name="Normal 5 4 2" xfId="938"/>
    <cellStyle name="Normal 5 4 2 2" xfId="3386"/>
    <cellStyle name="Normal 5 4 2 2 2" xfId="10734"/>
    <cellStyle name="Normal 5 4 2 3" xfId="5834"/>
    <cellStyle name="Normal 5 4 2 3 2" xfId="13182"/>
    <cellStyle name="Normal 5 4 2 4" xfId="8286"/>
    <cellStyle name="Normal 5 4 3" xfId="1550"/>
    <cellStyle name="Normal 5 4 3 2" xfId="3998"/>
    <cellStyle name="Normal 5 4 3 2 2" xfId="11346"/>
    <cellStyle name="Normal 5 4 3 3" xfId="6446"/>
    <cellStyle name="Normal 5 4 3 3 2" xfId="13794"/>
    <cellStyle name="Normal 5 4 3 4" xfId="8898"/>
    <cellStyle name="Normal 5 4 4" xfId="2162"/>
    <cellStyle name="Normal 5 4 4 2" xfId="4610"/>
    <cellStyle name="Normal 5 4 4 2 2" xfId="11958"/>
    <cellStyle name="Normal 5 4 4 3" xfId="7058"/>
    <cellStyle name="Normal 5 4 4 3 2" xfId="14406"/>
    <cellStyle name="Normal 5 4 4 4" xfId="9510"/>
    <cellStyle name="Normal 5 4 5" xfId="2774"/>
    <cellStyle name="Normal 5 4 5 2" xfId="10122"/>
    <cellStyle name="Normal 5 4 6" xfId="5222"/>
    <cellStyle name="Normal 5 4 6 2" xfId="12570"/>
    <cellStyle name="Normal 5 4 7" xfId="7674"/>
    <cellStyle name="Normal 5 5" xfId="479"/>
    <cellStyle name="Normal 5 5 2" xfId="1091"/>
    <cellStyle name="Normal 5 5 2 2" xfId="3539"/>
    <cellStyle name="Normal 5 5 2 2 2" xfId="10887"/>
    <cellStyle name="Normal 5 5 2 3" xfId="5987"/>
    <cellStyle name="Normal 5 5 2 3 2" xfId="13335"/>
    <cellStyle name="Normal 5 5 2 4" xfId="8439"/>
    <cellStyle name="Normal 5 5 3" xfId="1703"/>
    <cellStyle name="Normal 5 5 3 2" xfId="4151"/>
    <cellStyle name="Normal 5 5 3 2 2" xfId="11499"/>
    <cellStyle name="Normal 5 5 3 3" xfId="6599"/>
    <cellStyle name="Normal 5 5 3 3 2" xfId="13947"/>
    <cellStyle name="Normal 5 5 3 4" xfId="9051"/>
    <cellStyle name="Normal 5 5 4" xfId="2315"/>
    <cellStyle name="Normal 5 5 4 2" xfId="4763"/>
    <cellStyle name="Normal 5 5 4 2 2" xfId="12111"/>
    <cellStyle name="Normal 5 5 4 3" xfId="7211"/>
    <cellStyle name="Normal 5 5 4 3 2" xfId="14559"/>
    <cellStyle name="Normal 5 5 4 4" xfId="9663"/>
    <cellStyle name="Normal 5 5 5" xfId="2927"/>
    <cellStyle name="Normal 5 5 5 2" xfId="10275"/>
    <cellStyle name="Normal 5 5 6" xfId="5375"/>
    <cellStyle name="Normal 5 5 6 2" xfId="12723"/>
    <cellStyle name="Normal 5 5 7" xfId="7827"/>
    <cellStyle name="Normal 5 6" xfId="632"/>
    <cellStyle name="Normal 5 6 2" xfId="1244"/>
    <cellStyle name="Normal 5 6 2 2" xfId="3692"/>
    <cellStyle name="Normal 5 6 2 2 2" xfId="11040"/>
    <cellStyle name="Normal 5 6 2 3" xfId="6140"/>
    <cellStyle name="Normal 5 6 2 3 2" xfId="13488"/>
    <cellStyle name="Normal 5 6 2 4" xfId="8592"/>
    <cellStyle name="Normal 5 6 3" xfId="1856"/>
    <cellStyle name="Normal 5 6 3 2" xfId="4304"/>
    <cellStyle name="Normal 5 6 3 2 2" xfId="11652"/>
    <cellStyle name="Normal 5 6 3 3" xfId="6752"/>
    <cellStyle name="Normal 5 6 3 3 2" xfId="14100"/>
    <cellStyle name="Normal 5 6 3 4" xfId="9204"/>
    <cellStyle name="Normal 5 6 4" xfId="2468"/>
    <cellStyle name="Normal 5 6 4 2" xfId="4916"/>
    <cellStyle name="Normal 5 6 4 2 2" xfId="12264"/>
    <cellStyle name="Normal 5 6 4 3" xfId="7364"/>
    <cellStyle name="Normal 5 6 4 3 2" xfId="14712"/>
    <cellStyle name="Normal 5 6 4 4" xfId="9816"/>
    <cellStyle name="Normal 5 6 5" xfId="3080"/>
    <cellStyle name="Normal 5 6 5 2" xfId="10428"/>
    <cellStyle name="Normal 5 6 6" xfId="5528"/>
    <cellStyle name="Normal 5 6 6 2" xfId="12876"/>
    <cellStyle name="Normal 5 6 7" xfId="7980"/>
    <cellStyle name="Normal 5 7" xfId="785"/>
    <cellStyle name="Normal 5 7 2" xfId="3233"/>
    <cellStyle name="Normal 5 7 2 2" xfId="10581"/>
    <cellStyle name="Normal 5 7 3" xfId="5681"/>
    <cellStyle name="Normal 5 7 3 2" xfId="13029"/>
    <cellStyle name="Normal 5 7 4" xfId="8133"/>
    <cellStyle name="Normal 5 8" xfId="1397"/>
    <cellStyle name="Normal 5 8 2" xfId="3845"/>
    <cellStyle name="Normal 5 8 2 2" xfId="11193"/>
    <cellStyle name="Normal 5 8 3" xfId="6293"/>
    <cellStyle name="Normal 5 8 3 2" xfId="13641"/>
    <cellStyle name="Normal 5 8 4" xfId="8745"/>
    <cellStyle name="Normal 5 9" xfId="2009"/>
    <cellStyle name="Normal 5 9 2" xfId="4457"/>
    <cellStyle name="Normal 5 9 2 2" xfId="11805"/>
    <cellStyle name="Normal 5 9 3" xfId="6905"/>
    <cellStyle name="Normal 5 9 3 2" xfId="14253"/>
    <cellStyle name="Normal 5 9 4" xfId="9357"/>
    <cellStyle name="Note" xfId="28" builtinId="10" customBuiltin="1"/>
    <cellStyle name="Pourcentage 2" xfId="43"/>
    <cellStyle name="Pourcentage 2 2" xfId="130"/>
    <cellStyle name="Pourcentage 2 3" xfId="70"/>
    <cellStyle name="Pourcentage 3" xfId="44"/>
    <cellStyle name="Pourcentage 3 2" xfId="72"/>
    <cellStyle name="Pourcentage 3 2 2" xfId="132"/>
    <cellStyle name="Pourcentage 3 3" xfId="131"/>
    <cellStyle name="Pourcentage 3 4" xfId="71"/>
    <cellStyle name="Pourcentage 4" xfId="45"/>
    <cellStyle name="Pourcentage 4 2" xfId="133"/>
    <cellStyle name="Pourcentage 4 3" xfId="73"/>
    <cellStyle name="Pourcentage 5" xfId="79"/>
    <cellStyle name="Pourcentage 5 2" xfId="134"/>
    <cellStyle name="Pourcentage 6" xfId="175"/>
    <cellStyle name="Pourcentage 6 10" xfId="2623"/>
    <cellStyle name="Pourcentage 6 10 2" xfId="9971"/>
    <cellStyle name="Pourcentage 6 11" xfId="5071"/>
    <cellStyle name="Pourcentage 6 11 2" xfId="12419"/>
    <cellStyle name="Pourcentage 6 12" xfId="7523"/>
    <cellStyle name="Pourcentage 6 2" xfId="226"/>
    <cellStyle name="Pourcentage 6 2 10" xfId="7574"/>
    <cellStyle name="Pourcentage 6 2 2" xfId="379"/>
    <cellStyle name="Pourcentage 6 2 2 2" xfId="991"/>
    <cellStyle name="Pourcentage 6 2 2 2 2" xfId="3439"/>
    <cellStyle name="Pourcentage 6 2 2 2 2 2" xfId="10787"/>
    <cellStyle name="Pourcentage 6 2 2 2 3" xfId="5887"/>
    <cellStyle name="Pourcentage 6 2 2 2 3 2" xfId="13235"/>
    <cellStyle name="Pourcentage 6 2 2 2 4" xfId="8339"/>
    <cellStyle name="Pourcentage 6 2 2 3" xfId="1603"/>
    <cellStyle name="Pourcentage 6 2 2 3 2" xfId="4051"/>
    <cellStyle name="Pourcentage 6 2 2 3 2 2" xfId="11399"/>
    <cellStyle name="Pourcentage 6 2 2 3 3" xfId="6499"/>
    <cellStyle name="Pourcentage 6 2 2 3 3 2" xfId="13847"/>
    <cellStyle name="Pourcentage 6 2 2 3 4" xfId="8951"/>
    <cellStyle name="Pourcentage 6 2 2 4" xfId="2215"/>
    <cellStyle name="Pourcentage 6 2 2 4 2" xfId="4663"/>
    <cellStyle name="Pourcentage 6 2 2 4 2 2" xfId="12011"/>
    <cellStyle name="Pourcentage 6 2 2 4 3" xfId="7111"/>
    <cellStyle name="Pourcentage 6 2 2 4 3 2" xfId="14459"/>
    <cellStyle name="Pourcentage 6 2 2 4 4" xfId="9563"/>
    <cellStyle name="Pourcentage 6 2 2 5" xfId="2827"/>
    <cellStyle name="Pourcentage 6 2 2 5 2" xfId="10175"/>
    <cellStyle name="Pourcentage 6 2 2 6" xfId="5275"/>
    <cellStyle name="Pourcentage 6 2 2 6 2" xfId="12623"/>
    <cellStyle name="Pourcentage 6 2 2 7" xfId="7727"/>
    <cellStyle name="Pourcentage 6 2 3" xfId="532"/>
    <cellStyle name="Pourcentage 6 2 3 2" xfId="1144"/>
    <cellStyle name="Pourcentage 6 2 3 2 2" xfId="3592"/>
    <cellStyle name="Pourcentage 6 2 3 2 2 2" xfId="10940"/>
    <cellStyle name="Pourcentage 6 2 3 2 3" xfId="6040"/>
    <cellStyle name="Pourcentage 6 2 3 2 3 2" xfId="13388"/>
    <cellStyle name="Pourcentage 6 2 3 2 4" xfId="8492"/>
    <cellStyle name="Pourcentage 6 2 3 3" xfId="1756"/>
    <cellStyle name="Pourcentage 6 2 3 3 2" xfId="4204"/>
    <cellStyle name="Pourcentage 6 2 3 3 2 2" xfId="11552"/>
    <cellStyle name="Pourcentage 6 2 3 3 3" xfId="6652"/>
    <cellStyle name="Pourcentage 6 2 3 3 3 2" xfId="14000"/>
    <cellStyle name="Pourcentage 6 2 3 3 4" xfId="9104"/>
    <cellStyle name="Pourcentage 6 2 3 4" xfId="2368"/>
    <cellStyle name="Pourcentage 6 2 3 4 2" xfId="4816"/>
    <cellStyle name="Pourcentage 6 2 3 4 2 2" xfId="12164"/>
    <cellStyle name="Pourcentage 6 2 3 4 3" xfId="7264"/>
    <cellStyle name="Pourcentage 6 2 3 4 3 2" xfId="14612"/>
    <cellStyle name="Pourcentage 6 2 3 4 4" xfId="9716"/>
    <cellStyle name="Pourcentage 6 2 3 5" xfId="2980"/>
    <cellStyle name="Pourcentage 6 2 3 5 2" xfId="10328"/>
    <cellStyle name="Pourcentage 6 2 3 6" xfId="5428"/>
    <cellStyle name="Pourcentage 6 2 3 6 2" xfId="12776"/>
    <cellStyle name="Pourcentage 6 2 3 7" xfId="7880"/>
    <cellStyle name="Pourcentage 6 2 4" xfId="685"/>
    <cellStyle name="Pourcentage 6 2 4 2" xfId="1297"/>
    <cellStyle name="Pourcentage 6 2 4 2 2" xfId="3745"/>
    <cellStyle name="Pourcentage 6 2 4 2 2 2" xfId="11093"/>
    <cellStyle name="Pourcentage 6 2 4 2 3" xfId="6193"/>
    <cellStyle name="Pourcentage 6 2 4 2 3 2" xfId="13541"/>
    <cellStyle name="Pourcentage 6 2 4 2 4" xfId="8645"/>
    <cellStyle name="Pourcentage 6 2 4 3" xfId="1909"/>
    <cellStyle name="Pourcentage 6 2 4 3 2" xfId="4357"/>
    <cellStyle name="Pourcentage 6 2 4 3 2 2" xfId="11705"/>
    <cellStyle name="Pourcentage 6 2 4 3 3" xfId="6805"/>
    <cellStyle name="Pourcentage 6 2 4 3 3 2" xfId="14153"/>
    <cellStyle name="Pourcentage 6 2 4 3 4" xfId="9257"/>
    <cellStyle name="Pourcentage 6 2 4 4" xfId="2521"/>
    <cellStyle name="Pourcentage 6 2 4 4 2" xfId="4969"/>
    <cellStyle name="Pourcentage 6 2 4 4 2 2" xfId="12317"/>
    <cellStyle name="Pourcentage 6 2 4 4 3" xfId="7417"/>
    <cellStyle name="Pourcentage 6 2 4 4 3 2" xfId="14765"/>
    <cellStyle name="Pourcentage 6 2 4 4 4" xfId="9869"/>
    <cellStyle name="Pourcentage 6 2 4 5" xfId="3133"/>
    <cellStyle name="Pourcentage 6 2 4 5 2" xfId="10481"/>
    <cellStyle name="Pourcentage 6 2 4 6" xfId="5581"/>
    <cellStyle name="Pourcentage 6 2 4 6 2" xfId="12929"/>
    <cellStyle name="Pourcentage 6 2 4 7" xfId="8033"/>
    <cellStyle name="Pourcentage 6 2 5" xfId="838"/>
    <cellStyle name="Pourcentage 6 2 5 2" xfId="3286"/>
    <cellStyle name="Pourcentage 6 2 5 2 2" xfId="10634"/>
    <cellStyle name="Pourcentage 6 2 5 3" xfId="5734"/>
    <cellStyle name="Pourcentage 6 2 5 3 2" xfId="13082"/>
    <cellStyle name="Pourcentage 6 2 5 4" xfId="8186"/>
    <cellStyle name="Pourcentage 6 2 6" xfId="1450"/>
    <cellStyle name="Pourcentage 6 2 6 2" xfId="3898"/>
    <cellStyle name="Pourcentage 6 2 6 2 2" xfId="11246"/>
    <cellStyle name="Pourcentage 6 2 6 3" xfId="6346"/>
    <cellStyle name="Pourcentage 6 2 6 3 2" xfId="13694"/>
    <cellStyle name="Pourcentage 6 2 6 4" xfId="8798"/>
    <cellStyle name="Pourcentage 6 2 7" xfId="2062"/>
    <cellStyle name="Pourcentage 6 2 7 2" xfId="4510"/>
    <cellStyle name="Pourcentage 6 2 7 2 2" xfId="11858"/>
    <cellStyle name="Pourcentage 6 2 7 3" xfId="6958"/>
    <cellStyle name="Pourcentage 6 2 7 3 2" xfId="14306"/>
    <cellStyle name="Pourcentage 6 2 7 4" xfId="9410"/>
    <cellStyle name="Pourcentage 6 2 8" xfId="2674"/>
    <cellStyle name="Pourcentage 6 2 8 2" xfId="10022"/>
    <cellStyle name="Pourcentage 6 2 9" xfId="5122"/>
    <cellStyle name="Pourcentage 6 2 9 2" xfId="12470"/>
    <cellStyle name="Pourcentage 6 3" xfId="277"/>
    <cellStyle name="Pourcentage 6 3 10" xfId="7625"/>
    <cellStyle name="Pourcentage 6 3 2" xfId="430"/>
    <cellStyle name="Pourcentage 6 3 2 2" xfId="1042"/>
    <cellStyle name="Pourcentage 6 3 2 2 2" xfId="3490"/>
    <cellStyle name="Pourcentage 6 3 2 2 2 2" xfId="10838"/>
    <cellStyle name="Pourcentage 6 3 2 2 3" xfId="5938"/>
    <cellStyle name="Pourcentage 6 3 2 2 3 2" xfId="13286"/>
    <cellStyle name="Pourcentage 6 3 2 2 4" xfId="8390"/>
    <cellStyle name="Pourcentage 6 3 2 3" xfId="1654"/>
    <cellStyle name="Pourcentage 6 3 2 3 2" xfId="4102"/>
    <cellStyle name="Pourcentage 6 3 2 3 2 2" xfId="11450"/>
    <cellStyle name="Pourcentage 6 3 2 3 3" xfId="6550"/>
    <cellStyle name="Pourcentage 6 3 2 3 3 2" xfId="13898"/>
    <cellStyle name="Pourcentage 6 3 2 3 4" xfId="9002"/>
    <cellStyle name="Pourcentage 6 3 2 4" xfId="2266"/>
    <cellStyle name="Pourcentage 6 3 2 4 2" xfId="4714"/>
    <cellStyle name="Pourcentage 6 3 2 4 2 2" xfId="12062"/>
    <cellStyle name="Pourcentage 6 3 2 4 3" xfId="7162"/>
    <cellStyle name="Pourcentage 6 3 2 4 3 2" xfId="14510"/>
    <cellStyle name="Pourcentage 6 3 2 4 4" xfId="9614"/>
    <cellStyle name="Pourcentage 6 3 2 5" xfId="2878"/>
    <cellStyle name="Pourcentage 6 3 2 5 2" xfId="10226"/>
    <cellStyle name="Pourcentage 6 3 2 6" xfId="5326"/>
    <cellStyle name="Pourcentage 6 3 2 6 2" xfId="12674"/>
    <cellStyle name="Pourcentage 6 3 2 7" xfId="7778"/>
    <cellStyle name="Pourcentage 6 3 3" xfId="583"/>
    <cellStyle name="Pourcentage 6 3 3 2" xfId="1195"/>
    <cellStyle name="Pourcentage 6 3 3 2 2" xfId="3643"/>
    <cellStyle name="Pourcentage 6 3 3 2 2 2" xfId="10991"/>
    <cellStyle name="Pourcentage 6 3 3 2 3" xfId="6091"/>
    <cellStyle name="Pourcentage 6 3 3 2 3 2" xfId="13439"/>
    <cellStyle name="Pourcentage 6 3 3 2 4" xfId="8543"/>
    <cellStyle name="Pourcentage 6 3 3 3" xfId="1807"/>
    <cellStyle name="Pourcentage 6 3 3 3 2" xfId="4255"/>
    <cellStyle name="Pourcentage 6 3 3 3 2 2" xfId="11603"/>
    <cellStyle name="Pourcentage 6 3 3 3 3" xfId="6703"/>
    <cellStyle name="Pourcentage 6 3 3 3 3 2" xfId="14051"/>
    <cellStyle name="Pourcentage 6 3 3 3 4" xfId="9155"/>
    <cellStyle name="Pourcentage 6 3 3 4" xfId="2419"/>
    <cellStyle name="Pourcentage 6 3 3 4 2" xfId="4867"/>
    <cellStyle name="Pourcentage 6 3 3 4 2 2" xfId="12215"/>
    <cellStyle name="Pourcentage 6 3 3 4 3" xfId="7315"/>
    <cellStyle name="Pourcentage 6 3 3 4 3 2" xfId="14663"/>
    <cellStyle name="Pourcentage 6 3 3 4 4" xfId="9767"/>
    <cellStyle name="Pourcentage 6 3 3 5" xfId="3031"/>
    <cellStyle name="Pourcentage 6 3 3 5 2" xfId="10379"/>
    <cellStyle name="Pourcentage 6 3 3 6" xfId="5479"/>
    <cellStyle name="Pourcentage 6 3 3 6 2" xfId="12827"/>
    <cellStyle name="Pourcentage 6 3 3 7" xfId="7931"/>
    <cellStyle name="Pourcentage 6 3 4" xfId="736"/>
    <cellStyle name="Pourcentage 6 3 4 2" xfId="1348"/>
    <cellStyle name="Pourcentage 6 3 4 2 2" xfId="3796"/>
    <cellStyle name="Pourcentage 6 3 4 2 2 2" xfId="11144"/>
    <cellStyle name="Pourcentage 6 3 4 2 3" xfId="6244"/>
    <cellStyle name="Pourcentage 6 3 4 2 3 2" xfId="13592"/>
    <cellStyle name="Pourcentage 6 3 4 2 4" xfId="8696"/>
    <cellStyle name="Pourcentage 6 3 4 3" xfId="1960"/>
    <cellStyle name="Pourcentage 6 3 4 3 2" xfId="4408"/>
    <cellStyle name="Pourcentage 6 3 4 3 2 2" xfId="11756"/>
    <cellStyle name="Pourcentage 6 3 4 3 3" xfId="6856"/>
    <cellStyle name="Pourcentage 6 3 4 3 3 2" xfId="14204"/>
    <cellStyle name="Pourcentage 6 3 4 3 4" xfId="9308"/>
    <cellStyle name="Pourcentage 6 3 4 4" xfId="2572"/>
    <cellStyle name="Pourcentage 6 3 4 4 2" xfId="5020"/>
    <cellStyle name="Pourcentage 6 3 4 4 2 2" xfId="12368"/>
    <cellStyle name="Pourcentage 6 3 4 4 3" xfId="7468"/>
    <cellStyle name="Pourcentage 6 3 4 4 3 2" xfId="14816"/>
    <cellStyle name="Pourcentage 6 3 4 4 4" xfId="9920"/>
    <cellStyle name="Pourcentage 6 3 4 5" xfId="3184"/>
    <cellStyle name="Pourcentage 6 3 4 5 2" xfId="10532"/>
    <cellStyle name="Pourcentage 6 3 4 6" xfId="5632"/>
    <cellStyle name="Pourcentage 6 3 4 6 2" xfId="12980"/>
    <cellStyle name="Pourcentage 6 3 4 7" xfId="8084"/>
    <cellStyle name="Pourcentage 6 3 5" xfId="889"/>
    <cellStyle name="Pourcentage 6 3 5 2" xfId="3337"/>
    <cellStyle name="Pourcentage 6 3 5 2 2" xfId="10685"/>
    <cellStyle name="Pourcentage 6 3 5 3" xfId="5785"/>
    <cellStyle name="Pourcentage 6 3 5 3 2" xfId="13133"/>
    <cellStyle name="Pourcentage 6 3 5 4" xfId="8237"/>
    <cellStyle name="Pourcentage 6 3 6" xfId="1501"/>
    <cellStyle name="Pourcentage 6 3 6 2" xfId="3949"/>
    <cellStyle name="Pourcentage 6 3 6 2 2" xfId="11297"/>
    <cellStyle name="Pourcentage 6 3 6 3" xfId="6397"/>
    <cellStyle name="Pourcentage 6 3 6 3 2" xfId="13745"/>
    <cellStyle name="Pourcentage 6 3 6 4" xfId="8849"/>
    <cellStyle name="Pourcentage 6 3 7" xfId="2113"/>
    <cellStyle name="Pourcentage 6 3 7 2" xfId="4561"/>
    <cellStyle name="Pourcentage 6 3 7 2 2" xfId="11909"/>
    <cellStyle name="Pourcentage 6 3 7 3" xfId="7009"/>
    <cellStyle name="Pourcentage 6 3 7 3 2" xfId="14357"/>
    <cellStyle name="Pourcentage 6 3 7 4" xfId="9461"/>
    <cellStyle name="Pourcentage 6 3 8" xfId="2725"/>
    <cellStyle name="Pourcentage 6 3 8 2" xfId="10073"/>
    <cellStyle name="Pourcentage 6 3 9" xfId="5173"/>
    <cellStyle name="Pourcentage 6 3 9 2" xfId="12521"/>
    <cellStyle name="Pourcentage 6 4" xfId="328"/>
    <cellStyle name="Pourcentage 6 4 2" xfId="940"/>
    <cellStyle name="Pourcentage 6 4 2 2" xfId="3388"/>
    <cellStyle name="Pourcentage 6 4 2 2 2" xfId="10736"/>
    <cellStyle name="Pourcentage 6 4 2 3" xfId="5836"/>
    <cellStyle name="Pourcentage 6 4 2 3 2" xfId="13184"/>
    <cellStyle name="Pourcentage 6 4 2 4" xfId="8288"/>
    <cellStyle name="Pourcentage 6 4 3" xfId="1552"/>
    <cellStyle name="Pourcentage 6 4 3 2" xfId="4000"/>
    <cellStyle name="Pourcentage 6 4 3 2 2" xfId="11348"/>
    <cellStyle name="Pourcentage 6 4 3 3" xfId="6448"/>
    <cellStyle name="Pourcentage 6 4 3 3 2" xfId="13796"/>
    <cellStyle name="Pourcentage 6 4 3 4" xfId="8900"/>
    <cellStyle name="Pourcentage 6 4 4" xfId="2164"/>
    <cellStyle name="Pourcentage 6 4 4 2" xfId="4612"/>
    <cellStyle name="Pourcentage 6 4 4 2 2" xfId="11960"/>
    <cellStyle name="Pourcentage 6 4 4 3" xfId="7060"/>
    <cellStyle name="Pourcentage 6 4 4 3 2" xfId="14408"/>
    <cellStyle name="Pourcentage 6 4 4 4" xfId="9512"/>
    <cellStyle name="Pourcentage 6 4 5" xfId="2776"/>
    <cellStyle name="Pourcentage 6 4 5 2" xfId="10124"/>
    <cellStyle name="Pourcentage 6 4 6" xfId="5224"/>
    <cellStyle name="Pourcentage 6 4 6 2" xfId="12572"/>
    <cellStyle name="Pourcentage 6 4 7" xfId="7676"/>
    <cellStyle name="Pourcentage 6 5" xfId="481"/>
    <cellStyle name="Pourcentage 6 5 2" xfId="1093"/>
    <cellStyle name="Pourcentage 6 5 2 2" xfId="3541"/>
    <cellStyle name="Pourcentage 6 5 2 2 2" xfId="10889"/>
    <cellStyle name="Pourcentage 6 5 2 3" xfId="5989"/>
    <cellStyle name="Pourcentage 6 5 2 3 2" xfId="13337"/>
    <cellStyle name="Pourcentage 6 5 2 4" xfId="8441"/>
    <cellStyle name="Pourcentage 6 5 3" xfId="1705"/>
    <cellStyle name="Pourcentage 6 5 3 2" xfId="4153"/>
    <cellStyle name="Pourcentage 6 5 3 2 2" xfId="11501"/>
    <cellStyle name="Pourcentage 6 5 3 3" xfId="6601"/>
    <cellStyle name="Pourcentage 6 5 3 3 2" xfId="13949"/>
    <cellStyle name="Pourcentage 6 5 3 4" xfId="9053"/>
    <cellStyle name="Pourcentage 6 5 4" xfId="2317"/>
    <cellStyle name="Pourcentage 6 5 4 2" xfId="4765"/>
    <cellStyle name="Pourcentage 6 5 4 2 2" xfId="12113"/>
    <cellStyle name="Pourcentage 6 5 4 3" xfId="7213"/>
    <cellStyle name="Pourcentage 6 5 4 3 2" xfId="14561"/>
    <cellStyle name="Pourcentage 6 5 4 4" xfId="9665"/>
    <cellStyle name="Pourcentage 6 5 5" xfId="2929"/>
    <cellStyle name="Pourcentage 6 5 5 2" xfId="10277"/>
    <cellStyle name="Pourcentage 6 5 6" xfId="5377"/>
    <cellStyle name="Pourcentage 6 5 6 2" xfId="12725"/>
    <cellStyle name="Pourcentage 6 5 7" xfId="7829"/>
    <cellStyle name="Pourcentage 6 6" xfId="634"/>
    <cellStyle name="Pourcentage 6 6 2" xfId="1246"/>
    <cellStyle name="Pourcentage 6 6 2 2" xfId="3694"/>
    <cellStyle name="Pourcentage 6 6 2 2 2" xfId="11042"/>
    <cellStyle name="Pourcentage 6 6 2 3" xfId="6142"/>
    <cellStyle name="Pourcentage 6 6 2 3 2" xfId="13490"/>
    <cellStyle name="Pourcentage 6 6 2 4" xfId="8594"/>
    <cellStyle name="Pourcentage 6 6 3" xfId="1858"/>
    <cellStyle name="Pourcentage 6 6 3 2" xfId="4306"/>
    <cellStyle name="Pourcentage 6 6 3 2 2" xfId="11654"/>
    <cellStyle name="Pourcentage 6 6 3 3" xfId="6754"/>
    <cellStyle name="Pourcentage 6 6 3 3 2" xfId="14102"/>
    <cellStyle name="Pourcentage 6 6 3 4" xfId="9206"/>
    <cellStyle name="Pourcentage 6 6 4" xfId="2470"/>
    <cellStyle name="Pourcentage 6 6 4 2" xfId="4918"/>
    <cellStyle name="Pourcentage 6 6 4 2 2" xfId="12266"/>
    <cellStyle name="Pourcentage 6 6 4 3" xfId="7366"/>
    <cellStyle name="Pourcentage 6 6 4 3 2" xfId="14714"/>
    <cellStyle name="Pourcentage 6 6 4 4" xfId="9818"/>
    <cellStyle name="Pourcentage 6 6 5" xfId="3082"/>
    <cellStyle name="Pourcentage 6 6 5 2" xfId="10430"/>
    <cellStyle name="Pourcentage 6 6 6" xfId="5530"/>
    <cellStyle name="Pourcentage 6 6 6 2" xfId="12878"/>
    <cellStyle name="Pourcentage 6 6 7" xfId="7982"/>
    <cellStyle name="Pourcentage 6 7" xfId="787"/>
    <cellStyle name="Pourcentage 6 7 2" xfId="3235"/>
    <cellStyle name="Pourcentage 6 7 2 2" xfId="10583"/>
    <cellStyle name="Pourcentage 6 7 3" xfId="5683"/>
    <cellStyle name="Pourcentage 6 7 3 2" xfId="13031"/>
    <cellStyle name="Pourcentage 6 7 4" xfId="8135"/>
    <cellStyle name="Pourcentage 6 8" xfId="1399"/>
    <cellStyle name="Pourcentage 6 8 2" xfId="3847"/>
    <cellStyle name="Pourcentage 6 8 2 2" xfId="11195"/>
    <cellStyle name="Pourcentage 6 8 3" xfId="6295"/>
    <cellStyle name="Pourcentage 6 8 3 2" xfId="13643"/>
    <cellStyle name="Pourcentage 6 8 4" xfId="8747"/>
    <cellStyle name="Pourcentage 6 9" xfId="2011"/>
    <cellStyle name="Pourcentage 6 9 2" xfId="4459"/>
    <cellStyle name="Pourcentage 6 9 2 2" xfId="11807"/>
    <cellStyle name="Pourcentage 6 9 3" xfId="6907"/>
    <cellStyle name="Pourcentage 6 9 3 2" xfId="14255"/>
    <cellStyle name="Pourcentage 6 9 4" xfId="9359"/>
    <cellStyle name="Pourcentage 7" xfId="69"/>
    <cellStyle name="Pourcentage 8" xfId="7483"/>
    <cellStyle name="Satisfaisant" xfId="46" builtinId="26" customBuiltin="1"/>
    <cellStyle name="Satisfaisant 2" xfId="78"/>
    <cellStyle name="Sortie" xfId="47" builtinId="21" customBuiltin="1"/>
    <cellStyle name="Sortie 2" xfId="110"/>
    <cellStyle name="Texte explicatif" xfId="48" builtinId="53" customBuiltin="1"/>
    <cellStyle name="Texte explicatif 2" xfId="111"/>
    <cellStyle name="Titre" xfId="49" builtinId="15" customBuiltin="1"/>
    <cellStyle name="Titre 2" xfId="112"/>
    <cellStyle name="Titre 1" xfId="50" builtinId="16" customBuiltin="1"/>
    <cellStyle name="Titre 1 2" xfId="113"/>
    <cellStyle name="Titre 2" xfId="51" builtinId="17" customBuiltin="1"/>
    <cellStyle name="Titre 2 2" xfId="114"/>
    <cellStyle name="Titre 3" xfId="52" builtinId="18" customBuiltin="1"/>
    <cellStyle name="Titre 3 2" xfId="115"/>
    <cellStyle name="Titre 4" xfId="53" builtinId="19" customBuiltin="1"/>
    <cellStyle name="Titre 4 2" xfId="116"/>
    <cellStyle name="Total" xfId="54" builtinId="25" customBuiltin="1"/>
    <cellStyle name="Total 2" xfId="117"/>
    <cellStyle name="Vérification" xfId="55" builtinId="23" customBuiltin="1"/>
    <cellStyle name="Vérification 2" xfId="1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542925</xdr:colOff>
      <xdr:row>2</xdr:row>
      <xdr:rowOff>104774</xdr:rowOff>
    </xdr:from>
    <xdr:to>
      <xdr:col>25</xdr:col>
      <xdr:colOff>304800</xdr:colOff>
      <xdr:row>39</xdr:row>
      <xdr:rowOff>133350</xdr:rowOff>
    </xdr:to>
    <xdr:sp macro="" textlink="">
      <xdr:nvSpPr>
        <xdr:cNvPr id="4" name="Rectangle à coins arrondis 3"/>
        <xdr:cNvSpPr/>
      </xdr:nvSpPr>
      <xdr:spPr bwMode="auto">
        <a:xfrm>
          <a:off x="20335875" y="495299"/>
          <a:ext cx="3571875" cy="7248526"/>
        </a:xfrm>
        <a:prstGeom prst="wedgeRoundRectCallout">
          <a:avLst/>
        </a:prstGeom>
        <a:solidFill>
          <a:schemeClr val="accent5">
            <a:lumMod val="60000"/>
            <a:lumOff val="4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r>
            <a:rPr lang="fr-CA" sz="1100">
              <a:effectLst/>
              <a:latin typeface="+mn-lt"/>
              <a:ea typeface="+mn-ea"/>
              <a:cs typeface="+mn-cs"/>
            </a:rPr>
            <a:t>1) Modifier la date du rapport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2)Ajuster la liste selon les changements d'étape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3) Ajouter les nouveaux projets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4) Les EL &amp; EM doivent tous être ouvert dans ALOG et figurer dans la liste ALOG (Demandé par Marianne cette semaine)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5) Inscrire N pour nouveau à gauche d'un projet lorsque tu as un  nouveau projet ou un projet vient de changer d'étape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6) Lorsque le nombre d'unités a changé entre les étapes inscrire une note en bas de page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7) Lorsqu'il y a une révision du nombre d'unités par une étape "Révise" inscrire une note pour indiquer l'augmentation ou réduction d'unité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8) Assure-toi que les formules demeurent bonnes avant l'envoi, car lors de déplacement de ligne , elles sont parfois instables.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9) Chaque section (étape) doit être triée par arrondissement et par nom de projet comme 2e clé de tri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10) lorsqu'un projet est abandonné, inscrire une référence à une note dans le sous-total et inscrire une note en bas de page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11) OC: Seul un projet ED initiale en 2018 peut accéder à cette étape. Toujours confirmer que le projet est vraiment OC auprès d'un chargé avant de le présenter dans cette étape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12) Validation: Préparer les listes pour vendredi midi et demander à Marthe de les réviser.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13) Expédition: La liste finale en PDF doit être acheminé à Marianne copie conforme à Michel Poulin avant le départ le vendredi en fin de journée.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14) Attendre</a:t>
          </a:r>
          <a:r>
            <a:rPr lang="fr-CA" sz="1100" baseline="0">
              <a:effectLst/>
              <a:latin typeface="+mn-lt"/>
              <a:ea typeface="+mn-ea"/>
              <a:cs typeface="+mn-cs"/>
            </a:rPr>
            <a:t> Accord SHQ pour présenter ED ans nos liste pour ALOG</a:t>
          </a:r>
        </a:p>
        <a:p>
          <a:r>
            <a:rPr lang="fr-CA" sz="1100" baseline="0">
              <a:effectLst/>
              <a:latin typeface="+mn-lt"/>
              <a:ea typeface="+mn-ea"/>
              <a:cs typeface="+mn-cs"/>
            </a:rPr>
            <a:t>15) Le changement d'étape AP-EC-ED sont constatés lorsque Marianne a autorisé l'étape dans Oracle.</a:t>
          </a:r>
          <a:endParaRPr lang="fr-CA" sz="1100">
            <a:effectLst/>
            <a:latin typeface="+mn-lt"/>
            <a:ea typeface="+mn-ea"/>
            <a:cs typeface="+mn-cs"/>
          </a:endParaRPr>
        </a:p>
        <a:p>
          <a:pPr algn="l"/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1085850</xdr:colOff>
      <xdr:row>21</xdr:row>
      <xdr:rowOff>133350</xdr:rowOff>
    </xdr:from>
    <xdr:to>
      <xdr:col>3</xdr:col>
      <xdr:colOff>1343025</xdr:colOff>
      <xdr:row>23</xdr:row>
      <xdr:rowOff>123825</xdr:rowOff>
    </xdr:to>
    <xdr:sp macro="" textlink="">
      <xdr:nvSpPr>
        <xdr:cNvPr id="2" name="Rectangle 1"/>
        <xdr:cNvSpPr/>
      </xdr:nvSpPr>
      <xdr:spPr bwMode="auto">
        <a:xfrm>
          <a:off x="4705350" y="14830425"/>
          <a:ext cx="257175" cy="1524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CA" sz="1100"/>
        </a:p>
      </xdr:txBody>
    </xdr:sp>
    <xdr:clientData/>
  </xdr:twoCellAnchor>
  <xdr:twoCellAnchor>
    <xdr:from>
      <xdr:col>14</xdr:col>
      <xdr:colOff>257175</xdr:colOff>
      <xdr:row>2</xdr:row>
      <xdr:rowOff>85724</xdr:rowOff>
    </xdr:from>
    <xdr:to>
      <xdr:col>19</xdr:col>
      <xdr:colOff>304800</xdr:colOff>
      <xdr:row>3</xdr:row>
      <xdr:rowOff>0</xdr:rowOff>
    </xdr:to>
    <xdr:sp macro="" textlink="">
      <xdr:nvSpPr>
        <xdr:cNvPr id="4" name="Rectangle à coins arrondis 3"/>
        <xdr:cNvSpPr/>
      </xdr:nvSpPr>
      <xdr:spPr bwMode="auto">
        <a:xfrm>
          <a:off x="14687550" y="476249"/>
          <a:ext cx="3571875" cy="6724651"/>
        </a:xfrm>
        <a:prstGeom prst="wedgeRoundRectCallout">
          <a:avLst/>
        </a:prstGeom>
        <a:solidFill>
          <a:schemeClr val="accent5">
            <a:lumMod val="60000"/>
            <a:lumOff val="4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r>
            <a:rPr lang="fr-CA" sz="1100">
              <a:effectLst/>
              <a:latin typeface="+mn-lt"/>
              <a:ea typeface="+mn-ea"/>
              <a:cs typeface="+mn-cs"/>
            </a:rPr>
            <a:t>1) Modifier la date du rapport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2)Ajuster la liste selon les changements d'étape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3) Ajouter les nouveaux projets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4) Les EL &amp; EM doivent tous être ouvert dans ALOG et figurer dans la liste ALOG (Demandé par Marianne cette semaine)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5) Inscrire N pour nouveau à gauche d'un projet lorsque tu as un  nouveau projet ou un projet vient de changer d'étape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6) Lorsque le nombre d'unités a changé entre les étapes inscrire une note en bas de page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7) Lorsqu'il y a une révision du nombre d'unités par une étape "Révise" inscrire une note pour indiquer l'augmentation ou réduction d'unité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8) Assure-toi que les formules demeurent bonnes avant l'envoi, car lors de déplacement de ligne , elles sont parfois instables.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9) Chaque section (étape) doit être triée par arrondissement et par nom de projet comme 2e clé de tri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10) lorsqu'un projet est abandonné, inscrire une référence à une note dans le sous-total et inscrire une note en bas de page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11) OC: Seul un projet ED initiale en 2018 peut accéder à cette étape. Toujours confirmer que le projet est vraiment OC auprès d'un chargé avant de le présenter dans cette étape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12) Validation: Préparer les listes pour vendredi midi et demander à Marthe de les réviser.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13) Expédition: La liste finale en PDF doit être acheminé à Marianne copie conforme à Michel Poulin avant le départ le vendredi en fin de journée.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14) Attendre</a:t>
          </a:r>
          <a:r>
            <a:rPr lang="fr-CA" sz="1100" baseline="0">
              <a:effectLst/>
              <a:latin typeface="+mn-lt"/>
              <a:ea typeface="+mn-ea"/>
              <a:cs typeface="+mn-cs"/>
            </a:rPr>
            <a:t> Accord SHQ pour présenter ED ans nos liste pour ALOG</a:t>
          </a:r>
        </a:p>
        <a:p>
          <a:r>
            <a:rPr lang="fr-CA" sz="1100" baseline="0">
              <a:effectLst/>
              <a:latin typeface="+mn-lt"/>
              <a:ea typeface="+mn-ea"/>
              <a:cs typeface="+mn-cs"/>
            </a:rPr>
            <a:t>15) Le changement d'étape AP-EC-ED sont constatés lorsque Marianne a autorisé l'étape dans Oracle.</a:t>
          </a:r>
          <a:endParaRPr lang="fr-CA" sz="1100">
            <a:effectLst/>
            <a:latin typeface="+mn-lt"/>
            <a:ea typeface="+mn-ea"/>
            <a:cs typeface="+mn-cs"/>
          </a:endParaRPr>
        </a:p>
        <a:p>
          <a:pPr algn="l"/>
          <a:endParaRPr lang="fr-CA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2981325</xdr:colOff>
      <xdr:row>5</xdr:row>
      <xdr:rowOff>152399</xdr:rowOff>
    </xdr:from>
    <xdr:to>
      <xdr:col>3</xdr:col>
      <xdr:colOff>3276600</xdr:colOff>
      <xdr:row>6</xdr:row>
      <xdr:rowOff>152399</xdr:rowOff>
    </xdr:to>
    <xdr:sp macro="" textlink="">
      <xdr:nvSpPr>
        <xdr:cNvPr id="2" name="Rectangle 1"/>
        <xdr:cNvSpPr/>
      </xdr:nvSpPr>
      <xdr:spPr bwMode="auto">
        <a:xfrm>
          <a:off x="6829425" y="1190624"/>
          <a:ext cx="295275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CA" sz="1100" baseline="30000"/>
            <a:t>1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1857375</xdr:colOff>
      <xdr:row>68</xdr:row>
      <xdr:rowOff>152400</xdr:rowOff>
    </xdr:from>
    <xdr:to>
      <xdr:col>3</xdr:col>
      <xdr:colOff>2085975</xdr:colOff>
      <xdr:row>69</xdr:row>
      <xdr:rowOff>0</xdr:rowOff>
    </xdr:to>
    <xdr:sp macro="" textlink="">
      <xdr:nvSpPr>
        <xdr:cNvPr id="5185" name="Text Box 65"/>
        <xdr:cNvSpPr txBox="1">
          <a:spLocks noChangeArrowheads="1"/>
        </xdr:cNvSpPr>
      </xdr:nvSpPr>
      <xdr:spPr bwMode="auto">
        <a:xfrm>
          <a:off x="5686425" y="9667875"/>
          <a:ext cx="228600" cy="38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CA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5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1085850</xdr:colOff>
      <xdr:row>92</xdr:row>
      <xdr:rowOff>133350</xdr:rowOff>
    </xdr:from>
    <xdr:to>
      <xdr:col>5</xdr:col>
      <xdr:colOff>1343025</xdr:colOff>
      <xdr:row>94</xdr:row>
      <xdr:rowOff>123825</xdr:rowOff>
    </xdr:to>
    <xdr:sp macro="" textlink="">
      <xdr:nvSpPr>
        <xdr:cNvPr id="2" name="Rectangle 1"/>
        <xdr:cNvSpPr/>
      </xdr:nvSpPr>
      <xdr:spPr bwMode="auto">
        <a:xfrm>
          <a:off x="4572000" y="17659350"/>
          <a:ext cx="0" cy="37147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CA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2428875</xdr:colOff>
          <xdr:row>0</xdr:row>
          <xdr:rowOff>38100</xdr:rowOff>
        </xdr:from>
        <xdr:to>
          <xdr:col>6</xdr:col>
          <xdr:colOff>295275</xdr:colOff>
          <xdr:row>0</xdr:row>
          <xdr:rowOff>361950</xdr:rowOff>
        </xdr:to>
        <xdr:sp macro="" textlink="">
          <xdr:nvSpPr>
            <xdr:cNvPr id="46082" name="Button 2" hidden="1">
              <a:extLst>
                <a:ext uri="{63B3BB69-23CF-44E3-9099-C40C66FF867C}">
                  <a14:compatExt spid="_x0000_s46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Reclasser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1085850</xdr:colOff>
      <xdr:row>97</xdr:row>
      <xdr:rowOff>133350</xdr:rowOff>
    </xdr:from>
    <xdr:to>
      <xdr:col>6</xdr:col>
      <xdr:colOff>1343025</xdr:colOff>
      <xdr:row>99</xdr:row>
      <xdr:rowOff>123825</xdr:rowOff>
    </xdr:to>
    <xdr:sp macro="" textlink="">
      <xdr:nvSpPr>
        <xdr:cNvPr id="2" name="Rectangle 1"/>
        <xdr:cNvSpPr/>
      </xdr:nvSpPr>
      <xdr:spPr bwMode="auto">
        <a:xfrm>
          <a:off x="5343525" y="15925800"/>
          <a:ext cx="257175" cy="3143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CA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esProg/Division/Danielle%20J/Rapports/2018-04/Social%202018-0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esProg\Division\Danielle%20J\Rapports\2018-06\--Social%202018-07-06-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esProg\Division\Danielle%20J\Rapports\2016-05\Social%202016-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esProg\Division\Danielle%20J\Rapports\2019-09\Social\Social%20-%20Liste%20des%20projets%20%20sociaux%20_T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 2"/>
      <sheetName val="Graphiques"/>
      <sheetName val="Enjeux - 2015-2020"/>
      <sheetName val="CIBLE 2010-2014"/>
      <sheetName val="CIBLE 2015-2020"/>
      <sheetName val="Disponibilité"/>
      <sheetName val="Mouv-SHQ"/>
      <sheetName val="EALS- Disponibilité PAH"/>
      <sheetName val="EALS- SHQ (annexe 1)"/>
      <sheetName val="EALS- Disponibilité PAH20"/>
      <sheetName val="EALS - OC par année (2)"/>
      <sheetName val="EALS -OC par année"/>
      <sheetName val="État Av. Log sociaux -Consolidé"/>
      <sheetName val="EALS-PAH20"/>
      <sheetName val="EALS-PAH"/>
      <sheetName val="EALS - PAH20-(OC-ED)"/>
      <sheetName val="ÉALS PAH20 -(Engagée-AP)"/>
      <sheetName val="ÉALS -PAH20 (AP  EL-ACL)"/>
      <sheetName val="ÉALS -PAH20 (AP-PR-EL)"/>
      <sheetName val="État Av. Log - PAH10-14-2015"/>
      <sheetName val="État Av. Log - PAH20-2018"/>
      <sheetName val="État Av. Log - PAH20-2017"/>
      <sheetName val="État Av. Log - PAH20-2016"/>
      <sheetName val="État Av. Log - PAH20-2015"/>
      <sheetName val="État Av. Log - PAH20-2014"/>
      <sheetName val="État Av. Log - PAH-2014"/>
      <sheetName val="État Av. Log - PAH-2013"/>
      <sheetName val="État Av. Log - PAH-2011"/>
      <sheetName val="État Av. Log - PAH20"/>
      <sheetName val="État Av. Log - PAH"/>
      <sheetName val="Etat Av. Log -projets par mairi"/>
      <sheetName val="PAH20- projet pr mairie-MC"/>
      <sheetName val="PAH- projet pr mairie-MC"/>
      <sheetName val="Conso-Projet par mairie-promote"/>
      <sheetName val="Conso-Projet par mairie-Interve"/>
      <sheetName val="no prinO15L-volet av2002GéréSHQ"/>
      <sheetName val="Conso-Projet par mairie-volet"/>
      <sheetName val="EALS-MAIRIE-BESOIN IMPÉRI c (2)"/>
      <sheetName val="EALS-MAIRIE - Innocupé"/>
      <sheetName val="2015-2020- Typologie-volet"/>
      <sheetName val="EALS-ConsoMairie-Typo"/>
      <sheetName val="sdf"/>
      <sheetName val="Avancement"/>
      <sheetName val="Écart SHQ 1 mars et 30 mars"/>
      <sheetName val="2010-2014- Typologie-volet"/>
      <sheetName val="GRT - ED par année"/>
      <sheetName val="GRT - ED Plan d'affaires"/>
      <sheetName val="GRT-2015-2020- par mairie"/>
      <sheetName val="GRT-2010-2014- par mairie"/>
      <sheetName val="GRT-Conso - État"/>
      <sheetName val="GRT-mairie-état av"/>
      <sheetName val="Promoteurs"/>
      <sheetName val="Conso - Inclusion"/>
      <sheetName val="PAH15-20 - Inclusion"/>
      <sheetName val="PAH - Inclusion"/>
      <sheetName val="S5L &amp; O15L - Inclusion"/>
      <sheetName val="Engagment 2018"/>
      <sheetName val="Engagment 2017"/>
      <sheetName val="Engagment 2016"/>
      <sheetName val="Engagment 2015 "/>
      <sheetName val="Engagment 2014"/>
      <sheetName val="Engagment 2013"/>
      <sheetName val="Engagment 2012"/>
      <sheetName val="Engagment 2011"/>
      <sheetName val="Engagment 2010"/>
      <sheetName val="Engagment 2009"/>
      <sheetName val="Engagment 2008"/>
      <sheetName val="EALS-S5L"/>
      <sheetName val="EALS-O15L"/>
      <sheetName val="Promoteur"/>
      <sheetName val="Programmation"/>
      <sheetName val="Data - Projets gérés par SHQ"/>
      <sheetName val="Data - Avant 2002"/>
      <sheetName val="Data - Solidarité 5 000"/>
      <sheetName val="Data -  Opération 15 000"/>
      <sheetName val="214L Hors prog-Mtl-Nord"/>
      <sheetName val="308L Hors programme"/>
      <sheetName val="100 Maisons de chambres (shq)"/>
      <sheetName val="SHQ"/>
      <sheetName val="PAH20-240 Maisons de chambres"/>
      <sheetName val="100 Maisons de chambres"/>
      <sheetName val="S5L- projet par mairie-ED"/>
      <sheetName val="O15L- projet par mairie-ED"/>
      <sheetName val="PAH- projet par mairie-ED "/>
      <sheetName val="CONSO- projet par mairie-ED"/>
      <sheetName val="PAH20- projet par mairie-ED"/>
      <sheetName val="Engagment 2015 (CN-Transfo)"/>
      <sheetName val="Maison de chambre"/>
      <sheetName val="Année programmation-PR"/>
      <sheetName val="Échéancier -  PAH"/>
      <sheetName val="Risque"/>
      <sheetName val="Cibles particulières"/>
      <sheetName val="Échéancier -  PAH20"/>
      <sheetName val="Échéancier -  PAH20 (2)"/>
    </sheetNames>
    <sheetDataSet>
      <sheetData sheetId="0" refreshError="1"/>
      <sheetData sheetId="1" refreshError="1"/>
      <sheetData sheetId="2">
        <row r="11">
          <cell r="C11">
            <v>634</v>
          </cell>
        </row>
        <row r="12">
          <cell r="C12">
            <v>1174</v>
          </cell>
        </row>
        <row r="13">
          <cell r="C13">
            <v>1420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 xml:space="preserve">Situation en date du 30 avril 2018 </v>
          </cell>
        </row>
      </sheetData>
      <sheetData sheetId="13">
        <row r="16">
          <cell r="D16">
            <v>2350</v>
          </cell>
        </row>
      </sheetData>
      <sheetData sheetId="14">
        <row r="7">
          <cell r="D7">
            <v>3330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>
        <row r="6">
          <cell r="B6" t="str">
            <v>ACL-5214</v>
          </cell>
        </row>
      </sheetData>
      <sheetData sheetId="90" refreshError="1"/>
      <sheetData sheetId="91" refreshError="1"/>
      <sheetData sheetId="92">
        <row r="6">
          <cell r="B6" t="str">
            <v>ACL-5380</v>
          </cell>
        </row>
      </sheetData>
      <sheetData sheetId="9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 2"/>
      <sheetName val="Graphiques"/>
      <sheetName val="Enjeux - 2015-2020"/>
      <sheetName val="CIBLE 2010-2014"/>
      <sheetName val="CIBLE 2015-2020"/>
      <sheetName val="Disponibilité"/>
      <sheetName val="Mouv-SHQ"/>
      <sheetName val="EALS- Disponibilité PAH"/>
      <sheetName val="EALS- Disponibilité PAH20"/>
      <sheetName val="EALS- SHQ (annexe 1)"/>
      <sheetName val="EALS - OC par année (2)"/>
      <sheetName val="EALS -OC par année"/>
      <sheetName val="État Av. Log sociaux -Consolidé"/>
      <sheetName val="EALS-PAH20"/>
      <sheetName val="EALS-PAH"/>
      <sheetName val="EALS - PAH20-(OC-ED)"/>
      <sheetName val="ÉALS PAH20 -(Engagée-AP)"/>
      <sheetName val="ÉALS -PAH20 (AP  EL-ACL)"/>
      <sheetName val="ÉALS -PAH20 (AP-PR-EL)"/>
      <sheetName val="État Av. Log - PAH10-14-2015"/>
      <sheetName val="État Av. Log - PAH20-2018"/>
      <sheetName val="État Av. Log - PAH20-2017"/>
      <sheetName val="État Av. Log - PAH20-2016"/>
      <sheetName val="État Av. Log - PAH20-2015"/>
      <sheetName val="État Av. Log - PAH20-2014"/>
      <sheetName val="État Av. Log - PAH-2014"/>
      <sheetName val="État Av. Log - PAH-2013"/>
      <sheetName val="État Av. Log - PAH-2011"/>
      <sheetName val="État Av. Log - PAH20"/>
      <sheetName val="État Av. Log - PAH"/>
      <sheetName val="Etat Av. Log -projets par mairi"/>
      <sheetName val="PAH20- projet pr mairie-MC"/>
      <sheetName val="PAH- projet pr mairie-MC"/>
      <sheetName val="Conso-Projet par mairie-promote"/>
      <sheetName val="Conso-Projet par mairie-Interve"/>
      <sheetName val="no prinO15L-volet av2002GéréSHQ"/>
      <sheetName val="Conso-Projet par mairie-volet"/>
      <sheetName val="EALS-MAIRIE-BESOIN IMPÉRI c (2)"/>
      <sheetName val="EALS-MAIRIE - Innocupé"/>
      <sheetName val="2015-2020- Typologie-volet"/>
      <sheetName val="EALS-ConsoMairie-Typo"/>
      <sheetName val="sdf"/>
      <sheetName val="Avancement"/>
      <sheetName val="Écart SHQ 1 mars et 30 mars"/>
      <sheetName val="2010-2014- Typologie-volet"/>
      <sheetName val="GRT - ED par année"/>
      <sheetName val="GRT - ED Plan d'affaires"/>
      <sheetName val="GRT-2015-2020- par mairie"/>
      <sheetName val="GRT-2010-2014- par mairie"/>
      <sheetName val="GRT-Conso - État"/>
      <sheetName val="GRT-mairie-état av"/>
      <sheetName val="Promoteurs"/>
      <sheetName val="Conso - Inclusion"/>
      <sheetName val="S12L - Inclusion"/>
      <sheetName val="PAH15-20 - Inclusion"/>
      <sheetName val="PAH - Inclusion"/>
      <sheetName val="S5L &amp; O15L - Inclusion"/>
      <sheetName val="Engagment 2018"/>
      <sheetName val="Engagment 2017"/>
      <sheetName val="Engagment 2016"/>
      <sheetName val="Engagment 2015 "/>
      <sheetName val="Engagment 2014"/>
      <sheetName val="Engagment 2013"/>
      <sheetName val="Engagment 2012"/>
      <sheetName val="Engagment 2011"/>
      <sheetName val="Engagment 2010"/>
      <sheetName val="Engagment 2009"/>
      <sheetName val="Engagment 2008"/>
      <sheetName val="EALS-S5L"/>
      <sheetName val="EALS-O15L"/>
      <sheetName val="Promoteur"/>
      <sheetName val="Programmation"/>
      <sheetName val="Data - Projets gérés par SHQ"/>
      <sheetName val="Data - Avant 2002"/>
      <sheetName val="Data - Solidarité 5 000"/>
      <sheetName val="Data -  Opération 15 000"/>
      <sheetName val="214L Hors prog-Mtl-Nord"/>
      <sheetName val="308L Hors programme"/>
      <sheetName val="100 Maisons de chambres (shq)"/>
      <sheetName val="SHQ"/>
      <sheetName val="PAH20-240 Maisons de chambres"/>
      <sheetName val="S12L Maisons de chambr "/>
      <sheetName val="100 Maisons de chambres"/>
      <sheetName val="S5L- projet par mairie-ED"/>
      <sheetName val="O15L- projet par mairie-ED"/>
      <sheetName val="PAH- projet par mairie-ED "/>
      <sheetName val="CONSO- projet par mairie-ED"/>
      <sheetName val="PAH20- projet par mairie-ED"/>
      <sheetName val="Engagment 2015 (CN-Transfo)"/>
      <sheetName val="Maison de chambre"/>
      <sheetName val="Année programmation-PR"/>
      <sheetName val="Échéancier -  PAH"/>
      <sheetName val="Risque"/>
      <sheetName val="Cibles particulières"/>
      <sheetName val="Échéancier -  PAH20"/>
      <sheetName val="Échéancier -  PAH20 (2)"/>
      <sheetName val="Liste projets Entente 22M"/>
      <sheetName val="Demande de remise gracieuse"/>
    </sheetNames>
    <sheetDataSet>
      <sheetData sheetId="0" refreshError="1"/>
      <sheetData sheetId="1" refreshError="1"/>
      <sheetData sheetId="2">
        <row r="11">
          <cell r="C11">
            <v>833</v>
          </cell>
        </row>
        <row r="12">
          <cell r="C12">
            <v>1000</v>
          </cell>
        </row>
        <row r="13">
          <cell r="C13">
            <v>1222</v>
          </cell>
        </row>
        <row r="14">
          <cell r="C14">
            <v>599</v>
          </cell>
        </row>
        <row r="16">
          <cell r="C16">
            <v>970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 xml:space="preserve">Situation en date du 30 juin 2018 </v>
          </cell>
        </row>
      </sheetData>
      <sheetData sheetId="13">
        <row r="16">
          <cell r="D16">
            <v>2074</v>
          </cell>
        </row>
      </sheetData>
      <sheetData sheetId="14">
        <row r="7">
          <cell r="D7">
            <v>3330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>
        <row r="6">
          <cell r="B6" t="str">
            <v>ACL-5214</v>
          </cell>
          <cell r="C6" t="str">
            <v>930073551</v>
          </cell>
          <cell r="D6" t="str">
            <v>H.C. ENTRE DEUX ÂGES - PHASE II</v>
          </cell>
          <cell r="E6" t="str">
            <v>3601 boulevard Gaétan-Laberge (VRD)</v>
          </cell>
          <cell r="F6">
            <v>109</v>
          </cell>
          <cell r="G6" t="str">
            <v>2</v>
          </cell>
          <cell r="H6" t="str">
            <v>X</v>
          </cell>
          <cell r="J6" t="str">
            <v>X</v>
          </cell>
          <cell r="K6" t="str">
            <v>BSQ</v>
          </cell>
          <cell r="L6" t="str">
            <v>OBNL</v>
          </cell>
          <cell r="M6" t="str">
            <v>C</v>
          </cell>
          <cell r="N6" t="str">
            <v>2010</v>
          </cell>
          <cell r="O6" t="str">
            <v>DA</v>
          </cell>
          <cell r="P6" t="str">
            <v>OC</v>
          </cell>
          <cell r="Q6" t="str">
            <v>UTHIBVK</v>
          </cell>
          <cell r="R6" t="str">
            <v>UTREMXU</v>
          </cell>
          <cell r="S6">
            <v>41620.592314814814</v>
          </cell>
          <cell r="T6">
            <v>39091</v>
          </cell>
          <cell r="U6">
            <v>39100</v>
          </cell>
          <cell r="V6">
            <v>40053</v>
          </cell>
          <cell r="W6">
            <v>40680</v>
          </cell>
          <cell r="X6">
            <v>40725</v>
          </cell>
          <cell r="Y6">
            <v>41439</v>
          </cell>
          <cell r="Z6">
            <v>41456</v>
          </cell>
          <cell r="AA6">
            <v>0</v>
          </cell>
          <cell r="AB6">
            <v>0</v>
          </cell>
          <cell r="AC6">
            <v>109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 t="str">
            <v>PAH</v>
          </cell>
          <cell r="AL6" t="str">
            <v>OBNL</v>
          </cell>
          <cell r="AM6" t="str">
            <v>ACL-5214</v>
          </cell>
          <cell r="AN6" t="str">
            <v>ACLOC</v>
          </cell>
          <cell r="AO6" t="str">
            <v>ACL2010-2</v>
          </cell>
          <cell r="AP6" t="str">
            <v>2Chambre</v>
          </cell>
          <cell r="AQ6" t="str">
            <v>2studio</v>
          </cell>
          <cell r="AR6" t="str">
            <v>21CC</v>
          </cell>
          <cell r="AS6" t="str">
            <v>22CC</v>
          </cell>
          <cell r="AT6" t="str">
            <v>23CC</v>
          </cell>
          <cell r="AU6" t="str">
            <v>24CC</v>
          </cell>
          <cell r="AV6" t="str">
            <v>25CC</v>
          </cell>
          <cell r="AW6" t="str">
            <v>2Chambre</v>
          </cell>
          <cell r="AX6" t="str">
            <v>2studio</v>
          </cell>
          <cell r="AY6" t="str">
            <v>21CC</v>
          </cell>
          <cell r="AZ6" t="str">
            <v>22CC</v>
          </cell>
          <cell r="BA6" t="str">
            <v>23CC</v>
          </cell>
          <cell r="BB6" t="str">
            <v>24CC</v>
          </cell>
          <cell r="BC6" t="str">
            <v>25CC</v>
          </cell>
          <cell r="BD6" t="str">
            <v>engagé</v>
          </cell>
          <cell r="BE6" t="str">
            <v>20102chambre</v>
          </cell>
          <cell r="BF6" t="str">
            <v>20102studio</v>
          </cell>
          <cell r="BG6" t="str">
            <v>201021cc</v>
          </cell>
          <cell r="BH6" t="str">
            <v>201022cc</v>
          </cell>
          <cell r="BI6" t="str">
            <v>201023cc</v>
          </cell>
          <cell r="BJ6" t="str">
            <v>201024cc</v>
          </cell>
          <cell r="BK6" t="str">
            <v>201025cc</v>
          </cell>
          <cell r="BL6" t="str">
            <v>2010</v>
          </cell>
          <cell r="BM6" t="str">
            <v>ACL2010-2</v>
          </cell>
          <cell r="BN6" t="str">
            <v>ACL2010-2</v>
          </cell>
          <cell r="BO6" t="str">
            <v>2Chambre</v>
          </cell>
          <cell r="BP6" t="str">
            <v>2studio</v>
          </cell>
          <cell r="BQ6" t="str">
            <v>21CC</v>
          </cell>
          <cell r="BR6" t="str">
            <v>22CC</v>
          </cell>
          <cell r="BS6" t="str">
            <v>23CC</v>
          </cell>
          <cell r="BT6" t="str">
            <v>24CC</v>
          </cell>
          <cell r="BU6" t="str">
            <v>25CC</v>
          </cell>
          <cell r="BV6" t="str">
            <v>OBNL-2</v>
          </cell>
          <cell r="BW6" t="str">
            <v>OBNL-2</v>
          </cell>
          <cell r="BX6" t="str">
            <v xml:space="preserve"> </v>
          </cell>
          <cell r="BY6" t="str">
            <v xml:space="preserve"> </v>
          </cell>
          <cell r="BZ6" t="str">
            <v>OBNL</v>
          </cell>
          <cell r="CA6" t="str">
            <v>20102OBNL</v>
          </cell>
          <cell r="CB6" t="str">
            <v>OBNL-2</v>
          </cell>
          <cell r="CC6" t="str">
            <v>OBNL-2</v>
          </cell>
          <cell r="CD6" t="str">
            <v>2010BSQ</v>
          </cell>
          <cell r="CE6" t="str">
            <v>2009BSQ</v>
          </cell>
          <cell r="CF6" t="str">
            <v>BSQ-2</v>
          </cell>
          <cell r="CG6" t="str">
            <v>BSQ-2</v>
          </cell>
          <cell r="CH6" t="str">
            <v>20102BSQ</v>
          </cell>
          <cell r="CI6" t="str">
            <v>BSQ</v>
          </cell>
          <cell r="CJ6" t="str">
            <v>BSQ-2</v>
          </cell>
          <cell r="CK6" t="str">
            <v>BSQ-2</v>
          </cell>
          <cell r="CL6" t="str">
            <v>C2</v>
          </cell>
          <cell r="CM6" t="str">
            <v>C2</v>
          </cell>
          <cell r="CN6" t="str">
            <v>C2</v>
          </cell>
          <cell r="CO6" t="str">
            <v>20102C</v>
          </cell>
          <cell r="CP6" t="str">
            <v>C</v>
          </cell>
          <cell r="CQ6" t="str">
            <v>2011</v>
          </cell>
          <cell r="CR6" t="str">
            <v xml:space="preserve"> </v>
          </cell>
          <cell r="CS6" t="str">
            <v>2011-05</v>
          </cell>
          <cell r="CT6" t="str">
            <v>OCVerdun</v>
          </cell>
          <cell r="CU6" t="str">
            <v>BSQOC</v>
          </cell>
          <cell r="CV6" t="str">
            <v>BSQOCVerdun</v>
          </cell>
          <cell r="CW6" t="str">
            <v>BSQVerdun</v>
          </cell>
          <cell r="CX6" t="str">
            <v>BSQVerdun</v>
          </cell>
          <cell r="CY6" t="str">
            <v>Verdun</v>
          </cell>
          <cell r="CZ6" t="str">
            <v>2Verdun</v>
          </cell>
          <cell r="DA6" t="str">
            <v>CVerdun</v>
          </cell>
          <cell r="DB6">
            <v>0</v>
          </cell>
          <cell r="DC6" t="str">
            <v>2OC</v>
          </cell>
          <cell r="DD6" t="str">
            <v>ACL2OC</v>
          </cell>
          <cell r="DE6">
            <v>1</v>
          </cell>
          <cell r="DG6" t="str">
            <v xml:space="preserve"> </v>
          </cell>
          <cell r="DH6" t="str">
            <v>2013ACL</v>
          </cell>
          <cell r="DI6" t="str">
            <v xml:space="preserve"> </v>
          </cell>
          <cell r="DJ6" t="str">
            <v>2007ACLOC</v>
          </cell>
          <cell r="DK6" t="str">
            <v>2013oc</v>
          </cell>
          <cell r="DL6" t="str">
            <v>ACL2013oc2011ed</v>
          </cell>
          <cell r="DM6" t="str">
            <v>2011ed</v>
          </cell>
          <cell r="DN6" t="str">
            <v>2009ec</v>
          </cell>
          <cell r="DO6" t="str">
            <v>2007ap</v>
          </cell>
          <cell r="DP6" t="str">
            <v>2011ed</v>
          </cell>
          <cell r="DQ6" t="str">
            <v>2009ec</v>
          </cell>
          <cell r="DR6" t="str">
            <v>2OC</v>
          </cell>
          <cell r="DS6" t="str">
            <v>20112OC</v>
          </cell>
          <cell r="DT6" t="str">
            <v>2011</v>
          </cell>
          <cell r="DU6" t="str">
            <v>2010</v>
          </cell>
          <cell r="DV6" t="str">
            <v>ACLED 2011 from ec 2010</v>
          </cell>
          <cell r="DW6" t="str">
            <v>2009ec2Chambre</v>
          </cell>
          <cell r="DX6" t="str">
            <v>2009</v>
          </cell>
          <cell r="DY6" t="str">
            <v>ACL</v>
          </cell>
          <cell r="DZ6" t="str">
            <v>2011BSQ</v>
          </cell>
          <cell r="EA6" t="str">
            <v>2Chambre</v>
          </cell>
          <cell r="EB6" t="str">
            <v>2Studio</v>
          </cell>
          <cell r="EC6" t="str">
            <v>21CC</v>
          </cell>
          <cell r="ED6" t="str">
            <v>22CC</v>
          </cell>
          <cell r="EE6" t="str">
            <v>23CC</v>
          </cell>
          <cell r="EF6" t="str">
            <v>24CC</v>
          </cell>
          <cell r="EG6" t="str">
            <v>25CC</v>
          </cell>
          <cell r="EH6" t="str">
            <v>2Chambre</v>
          </cell>
          <cell r="EI6" t="str">
            <v>2studio</v>
          </cell>
          <cell r="EJ6" t="str">
            <v>21CC</v>
          </cell>
          <cell r="EK6" t="str">
            <v>22CC</v>
          </cell>
          <cell r="EL6" t="str">
            <v>23CC</v>
          </cell>
          <cell r="EM6" t="str">
            <v>24CC</v>
          </cell>
          <cell r="EN6" t="str">
            <v>25CC</v>
          </cell>
          <cell r="EO6" t="str">
            <v>OBNL-2</v>
          </cell>
          <cell r="EP6" t="str">
            <v>BSQ-2</v>
          </cell>
          <cell r="EQ6" t="str">
            <v>C2</v>
          </cell>
          <cell r="ER6">
            <v>627</v>
          </cell>
          <cell r="ES6" t="str">
            <v>OC</v>
          </cell>
          <cell r="ET6">
            <v>759</v>
          </cell>
          <cell r="EU6" t="str">
            <v>ACLOBNL</v>
          </cell>
          <cell r="EV6" t="str">
            <v>ACL2</v>
          </cell>
          <cell r="EW6" t="str">
            <v>ACLC</v>
          </cell>
          <cell r="EX6" t="str">
            <v>ACLOBNL</v>
          </cell>
          <cell r="EY6" t="str">
            <v xml:space="preserve"> </v>
          </cell>
          <cell r="EZ6" t="str">
            <v xml:space="preserve"> </v>
          </cell>
          <cell r="FA6" t="str">
            <v>ACLOBNL2C</v>
          </cell>
          <cell r="FB6" t="str">
            <v xml:space="preserve"> 2C</v>
          </cell>
          <cell r="FC6" t="str">
            <v xml:space="preserve"> 2C</v>
          </cell>
          <cell r="FD6" t="str">
            <v>ACL22010</v>
          </cell>
          <cell r="FE6" t="str">
            <v>2Verdun</v>
          </cell>
          <cell r="FF6">
            <v>2013</v>
          </cell>
          <cell r="FG6" t="str">
            <v>2011</v>
          </cell>
          <cell r="FH6" t="str">
            <v>20132</v>
          </cell>
          <cell r="FI6">
            <v>23.486842105263158</v>
          </cell>
          <cell r="FJ6" t="str">
            <v>OBNLVerdun</v>
          </cell>
          <cell r="FK6" t="str">
            <v>VerdunC2011</v>
          </cell>
          <cell r="FL6" t="str">
            <v>2011</v>
          </cell>
          <cell r="FM6" t="str">
            <v>2009</v>
          </cell>
          <cell r="FN6" t="str">
            <v>2013ACL</v>
          </cell>
          <cell r="FO6" t="str">
            <v>2Chambre</v>
          </cell>
          <cell r="FP6" t="str">
            <v>2studio</v>
          </cell>
          <cell r="FQ6" t="str">
            <v>21CC</v>
          </cell>
          <cell r="FR6" t="str">
            <v>22CC</v>
          </cell>
          <cell r="FS6" t="str">
            <v>23CC</v>
          </cell>
          <cell r="FT6" t="str">
            <v>24CC</v>
          </cell>
          <cell r="FU6" t="str">
            <v>25CC</v>
          </cell>
        </row>
        <row r="7">
          <cell r="B7" t="str">
            <v>ACL-5268</v>
          </cell>
          <cell r="C7" t="str">
            <v>930075974</v>
          </cell>
          <cell r="D7" t="str">
            <v>LES IMMEUBLES ROPERY/SHEARER</v>
          </cell>
          <cell r="E7" t="str">
            <v>2384-2398 rue de Châteauguay (MTL)</v>
          </cell>
          <cell r="F7">
            <v>14</v>
          </cell>
          <cell r="G7" t="str">
            <v>1</v>
          </cell>
          <cell r="H7" t="str">
            <v>X</v>
          </cell>
          <cell r="J7" t="str">
            <v>X</v>
          </cell>
          <cell r="K7" t="str">
            <v>BSQ</v>
          </cell>
          <cell r="L7" t="str">
            <v>OBNL</v>
          </cell>
          <cell r="M7" t="str">
            <v>C</v>
          </cell>
          <cell r="N7" t="str">
            <v>2007</v>
          </cell>
          <cell r="O7" t="str">
            <v>DA</v>
          </cell>
          <cell r="P7" t="str">
            <v>OC</v>
          </cell>
          <cell r="Q7" t="str">
            <v>ULACH9B</v>
          </cell>
          <cell r="R7" t="str">
            <v>ULABADE</v>
          </cell>
          <cell r="S7">
            <v>41166</v>
          </cell>
          <cell r="U7">
            <v>39063</v>
          </cell>
          <cell r="V7">
            <v>39135</v>
          </cell>
          <cell r="W7">
            <v>40777</v>
          </cell>
          <cell r="X7">
            <v>40770</v>
          </cell>
          <cell r="Y7">
            <v>41075</v>
          </cell>
          <cell r="Z7">
            <v>41091</v>
          </cell>
          <cell r="AA7">
            <v>0</v>
          </cell>
          <cell r="AB7">
            <v>1</v>
          </cell>
          <cell r="AC7">
            <v>11</v>
          </cell>
          <cell r="AD7">
            <v>1</v>
          </cell>
          <cell r="AE7">
            <v>0</v>
          </cell>
          <cell r="AF7">
            <v>1</v>
          </cell>
          <cell r="AG7">
            <v>0</v>
          </cell>
          <cell r="AH7" t="str">
            <v>PAH</v>
          </cell>
          <cell r="AI7">
            <v>1</v>
          </cell>
          <cell r="AJ7">
            <v>0</v>
          </cell>
          <cell r="AK7" t="str">
            <v>0</v>
          </cell>
          <cell r="AL7" t="str">
            <v>OBNL</v>
          </cell>
          <cell r="AM7" t="str">
            <v>ACL-5268</v>
          </cell>
          <cell r="AN7" t="str">
            <v>ACLOC</v>
          </cell>
          <cell r="AO7" t="str">
            <v>ACL2007-1</v>
          </cell>
          <cell r="AP7" t="str">
            <v>1Chambre</v>
          </cell>
          <cell r="AQ7" t="str">
            <v>1studio</v>
          </cell>
          <cell r="AR7" t="str">
            <v>11CC</v>
          </cell>
          <cell r="AS7" t="str">
            <v>12CC</v>
          </cell>
          <cell r="AT7" t="str">
            <v>13CC</v>
          </cell>
          <cell r="AU7" t="str">
            <v>14CC</v>
          </cell>
          <cell r="AV7" t="str">
            <v>15CC</v>
          </cell>
          <cell r="AW7" t="str">
            <v>1Chambre</v>
          </cell>
          <cell r="AX7" t="str">
            <v>1studio</v>
          </cell>
          <cell r="AY7" t="str">
            <v>11CC</v>
          </cell>
          <cell r="AZ7" t="str">
            <v>12CC</v>
          </cell>
          <cell r="BA7" t="str">
            <v>13CC</v>
          </cell>
          <cell r="BB7" t="str">
            <v>14CC</v>
          </cell>
          <cell r="BC7" t="str">
            <v>15CC</v>
          </cell>
          <cell r="BD7" t="str">
            <v>engagé</v>
          </cell>
          <cell r="BE7" t="str">
            <v>20101chambre</v>
          </cell>
          <cell r="BF7" t="str">
            <v>20101studio</v>
          </cell>
          <cell r="BG7" t="str">
            <v>201011cc</v>
          </cell>
          <cell r="BH7" t="str">
            <v>201012cc</v>
          </cell>
          <cell r="BI7" t="str">
            <v>201013cc</v>
          </cell>
          <cell r="BJ7" t="str">
            <v>201014cc</v>
          </cell>
          <cell r="BK7" t="str">
            <v>201015cc</v>
          </cell>
          <cell r="BL7" t="str">
            <v>2007</v>
          </cell>
          <cell r="BM7" t="str">
            <v>ACL2007-1</v>
          </cell>
          <cell r="BN7" t="str">
            <v>ACL2007-1</v>
          </cell>
          <cell r="BO7" t="str">
            <v>1Chambre</v>
          </cell>
          <cell r="BP7" t="str">
            <v>1studio</v>
          </cell>
          <cell r="BQ7" t="str">
            <v>11CC</v>
          </cell>
          <cell r="BR7" t="str">
            <v>12CC</v>
          </cell>
          <cell r="BS7" t="str">
            <v>13CC</v>
          </cell>
          <cell r="BT7" t="str">
            <v>14CC</v>
          </cell>
          <cell r="BU7" t="str">
            <v>15CC</v>
          </cell>
          <cell r="BV7" t="str">
            <v>OBNL-1</v>
          </cell>
          <cell r="BW7" t="str">
            <v>OBNL-1</v>
          </cell>
          <cell r="BX7" t="str">
            <v xml:space="preserve"> </v>
          </cell>
          <cell r="BY7" t="str">
            <v xml:space="preserve"> </v>
          </cell>
          <cell r="BZ7" t="str">
            <v>OBNL</v>
          </cell>
          <cell r="CA7" t="str">
            <v>20101OBNL</v>
          </cell>
          <cell r="CB7" t="str">
            <v>OBNL-1</v>
          </cell>
          <cell r="CC7" t="str">
            <v>OBNL-1</v>
          </cell>
          <cell r="CD7" t="str">
            <v>2010BSQ</v>
          </cell>
          <cell r="CE7" t="str">
            <v>2007BSQ</v>
          </cell>
          <cell r="CF7" t="str">
            <v>BSQ-1</v>
          </cell>
          <cell r="CG7" t="str">
            <v>BSQ-1</v>
          </cell>
          <cell r="CH7" t="str">
            <v>20101BSQ</v>
          </cell>
          <cell r="CI7" t="str">
            <v>BSQ</v>
          </cell>
          <cell r="CJ7" t="str">
            <v>BSQ-1</v>
          </cell>
          <cell r="CK7" t="str">
            <v>BSQ-1</v>
          </cell>
          <cell r="CL7" t="str">
            <v>C1</v>
          </cell>
          <cell r="CM7" t="str">
            <v>C1</v>
          </cell>
          <cell r="CN7" t="str">
            <v>C1</v>
          </cell>
          <cell r="CO7" t="str">
            <v>20101C</v>
          </cell>
          <cell r="CP7" t="str">
            <v>C</v>
          </cell>
          <cell r="CQ7" t="str">
            <v>2011</v>
          </cell>
          <cell r="CR7" t="str">
            <v xml:space="preserve"> </v>
          </cell>
          <cell r="CS7" t="str">
            <v>2011-08</v>
          </cell>
          <cell r="CT7" t="str">
            <v>OCLe Sud-Ouest</v>
          </cell>
          <cell r="CU7" t="str">
            <v>BSQOC</v>
          </cell>
          <cell r="CV7" t="str">
            <v>BSQOCLe Sud-Ouest</v>
          </cell>
          <cell r="CW7" t="str">
            <v>BSQLe Sud-Ouest</v>
          </cell>
          <cell r="CX7" t="str">
            <v>BSQLe Sud-Ouest</v>
          </cell>
          <cell r="CY7" t="str">
            <v>Le Sud-Ouest</v>
          </cell>
          <cell r="CZ7" t="str">
            <v>1Le Sud-Ouest</v>
          </cell>
          <cell r="DA7" t="str">
            <v>CLe Sud-Ouest</v>
          </cell>
          <cell r="DB7">
            <v>0</v>
          </cell>
          <cell r="DC7" t="str">
            <v>1OC</v>
          </cell>
          <cell r="DD7" t="str">
            <v>ACL1OC</v>
          </cell>
          <cell r="DE7">
            <v>1</v>
          </cell>
          <cell r="DG7" t="str">
            <v xml:space="preserve"> </v>
          </cell>
          <cell r="DH7" t="str">
            <v>2012ACL</v>
          </cell>
          <cell r="DI7" t="str">
            <v xml:space="preserve"> </v>
          </cell>
          <cell r="DJ7" t="str">
            <v>1900ACLOC</v>
          </cell>
          <cell r="DK7" t="str">
            <v>2012oc</v>
          </cell>
          <cell r="DL7" t="str">
            <v>ACL2012oc2011ed</v>
          </cell>
          <cell r="DM7" t="str">
            <v>2011ed</v>
          </cell>
          <cell r="DN7" t="str">
            <v>2007ec</v>
          </cell>
          <cell r="DO7" t="str">
            <v>2006ap</v>
          </cell>
          <cell r="DP7" t="str">
            <v>2011ed</v>
          </cell>
          <cell r="DQ7" t="str">
            <v>2007ec</v>
          </cell>
          <cell r="DR7" t="str">
            <v>1OC</v>
          </cell>
          <cell r="DS7" t="str">
            <v>20111OC</v>
          </cell>
          <cell r="DT7" t="str">
            <v>2011</v>
          </cell>
          <cell r="DU7" t="str">
            <v>2010</v>
          </cell>
          <cell r="DV7" t="str">
            <v>ACLED 2011 from ec 2010</v>
          </cell>
          <cell r="DW7" t="str">
            <v>2007ec1Chambre</v>
          </cell>
          <cell r="DX7" t="str">
            <v>2007</v>
          </cell>
          <cell r="DY7" t="str">
            <v>ACL</v>
          </cell>
          <cell r="DZ7" t="str">
            <v>2011BSQ</v>
          </cell>
          <cell r="EA7" t="str">
            <v>1Chambre</v>
          </cell>
          <cell r="EB7" t="str">
            <v>1Studio</v>
          </cell>
          <cell r="EC7" t="str">
            <v>11CC</v>
          </cell>
          <cell r="ED7" t="str">
            <v>12CC</v>
          </cell>
          <cell r="EE7" t="str">
            <v>13CC</v>
          </cell>
          <cell r="EF7" t="str">
            <v>14CC</v>
          </cell>
          <cell r="EG7" t="str">
            <v>15CC</v>
          </cell>
          <cell r="EH7" t="str">
            <v>1Chambre</v>
          </cell>
          <cell r="EI7" t="str">
            <v>1studio</v>
          </cell>
          <cell r="EJ7" t="str">
            <v>11CC</v>
          </cell>
          <cell r="EK7" t="str">
            <v>12CC</v>
          </cell>
          <cell r="EL7" t="str">
            <v>13CC</v>
          </cell>
          <cell r="EM7" t="str">
            <v>14CC</v>
          </cell>
          <cell r="EN7" t="str">
            <v>15CC</v>
          </cell>
          <cell r="EO7" t="str">
            <v>OBNL-1</v>
          </cell>
          <cell r="EP7" t="str">
            <v>BSQ-1</v>
          </cell>
          <cell r="EQ7" t="str">
            <v>C1</v>
          </cell>
          <cell r="ER7">
            <v>1642</v>
          </cell>
          <cell r="ES7" t="str">
            <v>OC</v>
          </cell>
          <cell r="ET7">
            <v>298</v>
          </cell>
          <cell r="EU7" t="str">
            <v>ACLOBNL</v>
          </cell>
          <cell r="EV7" t="str">
            <v>ACL1</v>
          </cell>
          <cell r="EW7" t="str">
            <v>ACLC</v>
          </cell>
          <cell r="EX7" t="str">
            <v>ACLOBNL</v>
          </cell>
          <cell r="EY7" t="str">
            <v xml:space="preserve"> </v>
          </cell>
          <cell r="EZ7" t="str">
            <v xml:space="preserve"> </v>
          </cell>
          <cell r="FA7" t="str">
            <v>ACLOBNL1C</v>
          </cell>
          <cell r="FB7" t="str">
            <v xml:space="preserve"> 1C</v>
          </cell>
          <cell r="FC7" t="str">
            <v xml:space="preserve"> 1C</v>
          </cell>
          <cell r="FD7" t="str">
            <v>ACL12007</v>
          </cell>
          <cell r="FE7" t="str">
            <v>1Le Sud-Ouest</v>
          </cell>
          <cell r="FF7">
            <v>2012</v>
          </cell>
          <cell r="FG7" t="str">
            <v>2011</v>
          </cell>
          <cell r="FH7" t="str">
            <v>20121</v>
          </cell>
          <cell r="FI7">
            <v>10.032894736842106</v>
          </cell>
          <cell r="FJ7" t="str">
            <v>OBNLLe Sud-Ouest</v>
          </cell>
          <cell r="FK7" t="str">
            <v>Le Sud-OuestC2011</v>
          </cell>
          <cell r="FL7" t="str">
            <v>2011</v>
          </cell>
          <cell r="FM7" t="str">
            <v>2007</v>
          </cell>
          <cell r="FN7" t="str">
            <v>2012ACL</v>
          </cell>
          <cell r="FO7" t="str">
            <v>1Chambre</v>
          </cell>
          <cell r="FP7" t="str">
            <v>1studio</v>
          </cell>
          <cell r="FQ7" t="str">
            <v>11CC</v>
          </cell>
          <cell r="FR7" t="str">
            <v>12CC</v>
          </cell>
          <cell r="FS7" t="str">
            <v>13CC</v>
          </cell>
          <cell r="FT7" t="str">
            <v>14CC</v>
          </cell>
          <cell r="FU7" t="str">
            <v>15CC</v>
          </cell>
        </row>
        <row r="8">
          <cell r="B8" t="str">
            <v>ACL-5277</v>
          </cell>
          <cell r="C8" t="str">
            <v>930076004</v>
          </cell>
          <cell r="D8" t="str">
            <v>C.H. LE CHALUTIER DE POINTE ST-CHARLES</v>
          </cell>
          <cell r="E8" t="str">
            <v>1750 rue Richardson (MTL)</v>
          </cell>
          <cell r="F8">
            <v>42</v>
          </cell>
          <cell r="G8" t="str">
            <v>1</v>
          </cell>
          <cell r="J8" t="str">
            <v>X</v>
          </cell>
          <cell r="K8" t="str">
            <v>BSQ</v>
          </cell>
          <cell r="L8" t="str">
            <v>COOP</v>
          </cell>
          <cell r="M8" t="str">
            <v>C</v>
          </cell>
          <cell r="N8" t="str">
            <v>2007</v>
          </cell>
          <cell r="O8" t="str">
            <v>DA</v>
          </cell>
          <cell r="P8" t="str">
            <v>OC</v>
          </cell>
          <cell r="Q8" t="str">
            <v>UTHIBVK</v>
          </cell>
          <cell r="R8" t="str">
            <v>UTREMXU</v>
          </cell>
          <cell r="S8">
            <v>42635.316134259258</v>
          </cell>
          <cell r="T8">
            <v>39091</v>
          </cell>
          <cell r="U8">
            <v>39098</v>
          </cell>
          <cell r="V8">
            <v>39317</v>
          </cell>
          <cell r="W8">
            <v>41612.60365740741</v>
          </cell>
          <cell r="X8">
            <v>41724</v>
          </cell>
          <cell r="Y8">
            <v>42353</v>
          </cell>
          <cell r="Z8">
            <v>42614</v>
          </cell>
          <cell r="AA8">
            <v>0</v>
          </cell>
          <cell r="AB8">
            <v>0</v>
          </cell>
          <cell r="AC8">
            <v>9</v>
          </cell>
          <cell r="AD8">
            <v>13</v>
          </cell>
          <cell r="AE8">
            <v>16</v>
          </cell>
          <cell r="AF8">
            <v>3</v>
          </cell>
          <cell r="AG8">
            <v>1</v>
          </cell>
          <cell r="AH8" t="str">
            <v>PAH</v>
          </cell>
          <cell r="AL8" t="str">
            <v>COOP</v>
          </cell>
          <cell r="AM8" t="str">
            <v>ACL-5277</v>
          </cell>
          <cell r="AN8" t="str">
            <v>ACLOC</v>
          </cell>
          <cell r="AO8" t="str">
            <v>ACL2007-1</v>
          </cell>
          <cell r="AP8" t="str">
            <v>1Chambre</v>
          </cell>
          <cell r="AQ8" t="str">
            <v>1studio</v>
          </cell>
          <cell r="AR8" t="str">
            <v>11CC</v>
          </cell>
          <cell r="AS8" t="str">
            <v>12CC</v>
          </cell>
          <cell r="AT8" t="str">
            <v>13CC</v>
          </cell>
          <cell r="AU8" t="str">
            <v>14CC</v>
          </cell>
          <cell r="AV8" t="str">
            <v>15CC</v>
          </cell>
          <cell r="AW8" t="str">
            <v>1Chambre</v>
          </cell>
          <cell r="AX8" t="str">
            <v>1studio</v>
          </cell>
          <cell r="AY8" t="str">
            <v>11CC</v>
          </cell>
          <cell r="AZ8" t="str">
            <v>12CC</v>
          </cell>
          <cell r="BA8" t="str">
            <v>13CC</v>
          </cell>
          <cell r="BB8" t="str">
            <v>14CC</v>
          </cell>
          <cell r="BC8" t="str">
            <v>15CC</v>
          </cell>
          <cell r="BD8" t="str">
            <v>engagé</v>
          </cell>
          <cell r="BE8" t="str">
            <v>20101chambre</v>
          </cell>
          <cell r="BF8" t="str">
            <v>20101studio</v>
          </cell>
          <cell r="BG8" t="str">
            <v>201011cc</v>
          </cell>
          <cell r="BH8" t="str">
            <v>201012cc</v>
          </cell>
          <cell r="BI8" t="str">
            <v>201013cc</v>
          </cell>
          <cell r="BJ8" t="str">
            <v>201014cc</v>
          </cell>
          <cell r="BK8" t="str">
            <v>201015cc</v>
          </cell>
          <cell r="BL8" t="str">
            <v>2007</v>
          </cell>
          <cell r="BM8" t="str">
            <v>ACL2007-1</v>
          </cell>
          <cell r="BN8" t="str">
            <v>ACL2007-1</v>
          </cell>
          <cell r="BO8" t="str">
            <v>1Chambre</v>
          </cell>
          <cell r="BP8" t="str">
            <v>1studio</v>
          </cell>
          <cell r="BQ8" t="str">
            <v>11CC</v>
          </cell>
          <cell r="BR8" t="str">
            <v>12CC</v>
          </cell>
          <cell r="BS8" t="str">
            <v>13CC</v>
          </cell>
          <cell r="BT8" t="str">
            <v>14CC</v>
          </cell>
          <cell r="BU8" t="str">
            <v>15CC</v>
          </cell>
          <cell r="BV8" t="str">
            <v>COOP-1</v>
          </cell>
          <cell r="BW8" t="str">
            <v>COOP-1</v>
          </cell>
          <cell r="BX8" t="str">
            <v xml:space="preserve"> </v>
          </cell>
          <cell r="BY8" t="str">
            <v xml:space="preserve"> </v>
          </cell>
          <cell r="BZ8" t="str">
            <v>COOP</v>
          </cell>
          <cell r="CA8" t="str">
            <v>20101COOP</v>
          </cell>
          <cell r="CB8" t="str">
            <v>COOP-1</v>
          </cell>
          <cell r="CC8" t="str">
            <v>COOP-1</v>
          </cell>
          <cell r="CD8" t="str">
            <v>2010BSQ</v>
          </cell>
          <cell r="CE8" t="str">
            <v>2007BSQ</v>
          </cell>
          <cell r="CF8" t="str">
            <v>BSQ-1</v>
          </cell>
          <cell r="CG8" t="str">
            <v>BSQ-1</v>
          </cell>
          <cell r="CH8" t="str">
            <v>20101BSQ</v>
          </cell>
          <cell r="CI8" t="str">
            <v>BSQ</v>
          </cell>
          <cell r="CJ8" t="str">
            <v>BSQ-1</v>
          </cell>
          <cell r="CK8" t="str">
            <v>BSQ-1</v>
          </cell>
          <cell r="CL8" t="str">
            <v>C1</v>
          </cell>
          <cell r="CM8" t="str">
            <v>C1</v>
          </cell>
          <cell r="CN8" t="str">
            <v>C1</v>
          </cell>
          <cell r="CO8" t="str">
            <v>20101C</v>
          </cell>
          <cell r="CP8" t="str">
            <v>C</v>
          </cell>
          <cell r="CQ8" t="str">
            <v>2013</v>
          </cell>
          <cell r="CR8" t="str">
            <v xml:space="preserve"> </v>
          </cell>
          <cell r="CS8" t="str">
            <v>2013-12</v>
          </cell>
          <cell r="CT8" t="str">
            <v>OCLe Sud-Ouest</v>
          </cell>
          <cell r="CU8" t="str">
            <v>BSQOC</v>
          </cell>
          <cell r="CV8" t="str">
            <v>BSQOCLe Sud-Ouest</v>
          </cell>
          <cell r="CW8" t="str">
            <v>BSQLe Sud-Ouest</v>
          </cell>
          <cell r="CX8" t="str">
            <v>BSQLe Sud-Ouest</v>
          </cell>
          <cell r="CY8" t="str">
            <v>Le Sud-Ouest</v>
          </cell>
          <cell r="CZ8" t="str">
            <v>1Le Sud-Ouest</v>
          </cell>
          <cell r="DA8" t="str">
            <v>CLe Sud-Ouest</v>
          </cell>
          <cell r="DB8">
            <v>0</v>
          </cell>
          <cell r="DC8" t="str">
            <v>1OC</v>
          </cell>
          <cell r="DD8" t="str">
            <v>ACL1OC</v>
          </cell>
          <cell r="DE8">
            <v>1</v>
          </cell>
          <cell r="DG8" t="str">
            <v xml:space="preserve"> </v>
          </cell>
          <cell r="DH8" t="str">
            <v>2015ACL</v>
          </cell>
          <cell r="DI8" t="str">
            <v xml:space="preserve"> </v>
          </cell>
          <cell r="DJ8" t="str">
            <v>2007ACLOC</v>
          </cell>
          <cell r="DK8" t="str">
            <v>2015oc</v>
          </cell>
          <cell r="DL8" t="str">
            <v>ACL2015oc2013ed</v>
          </cell>
          <cell r="DM8" t="str">
            <v>2013ed</v>
          </cell>
          <cell r="DN8" t="str">
            <v>2007ec</v>
          </cell>
          <cell r="DO8" t="str">
            <v>2007ap</v>
          </cell>
          <cell r="DP8" t="str">
            <v>2013ed</v>
          </cell>
          <cell r="DQ8" t="str">
            <v>2007ec</v>
          </cell>
          <cell r="DR8" t="str">
            <v>1OC</v>
          </cell>
          <cell r="DS8" t="str">
            <v>20131OC</v>
          </cell>
          <cell r="DT8" t="str">
            <v>2013</v>
          </cell>
          <cell r="DU8" t="str">
            <v>2010</v>
          </cell>
          <cell r="DV8" t="str">
            <v>ACLED 2013 from ec 2010</v>
          </cell>
          <cell r="DW8" t="str">
            <v>2007ec1Chambre</v>
          </cell>
          <cell r="DX8" t="str">
            <v>2007</v>
          </cell>
          <cell r="DY8" t="str">
            <v>ACL</v>
          </cell>
          <cell r="DZ8" t="str">
            <v>2013BSQ</v>
          </cell>
          <cell r="EA8" t="str">
            <v>1Chambre</v>
          </cell>
          <cell r="EB8" t="str">
            <v>1Studio</v>
          </cell>
          <cell r="EC8" t="str">
            <v>11CC</v>
          </cell>
          <cell r="ED8" t="str">
            <v>12CC</v>
          </cell>
          <cell r="EE8" t="str">
            <v>13CC</v>
          </cell>
          <cell r="EF8" t="str">
            <v>14CC</v>
          </cell>
          <cell r="EG8" t="str">
            <v>15CC</v>
          </cell>
          <cell r="EH8" t="str">
            <v>1Chambre</v>
          </cell>
          <cell r="EI8" t="str">
            <v>1studio</v>
          </cell>
          <cell r="EJ8" t="str">
            <v>11CC</v>
          </cell>
          <cell r="EK8" t="str">
            <v>12CC</v>
          </cell>
          <cell r="EL8" t="str">
            <v>13CC</v>
          </cell>
          <cell r="EM8" t="str">
            <v>14CC</v>
          </cell>
          <cell r="EN8" t="str">
            <v>15CC</v>
          </cell>
          <cell r="EO8" t="str">
            <v>COOP-1</v>
          </cell>
          <cell r="EP8" t="str">
            <v>BSQ-1</v>
          </cell>
          <cell r="EQ8" t="str">
            <v>C1</v>
          </cell>
          <cell r="ER8">
            <v>2295.6036574074096</v>
          </cell>
          <cell r="ES8" t="str">
            <v>OC</v>
          </cell>
          <cell r="ET8">
            <v>740.39634259259037</v>
          </cell>
          <cell r="EU8" t="str">
            <v>ACLCOOP</v>
          </cell>
          <cell r="EV8" t="str">
            <v>ACL1</v>
          </cell>
          <cell r="EW8" t="str">
            <v>ACLC</v>
          </cell>
          <cell r="EX8" t="str">
            <v>ACLCOOP</v>
          </cell>
          <cell r="EY8" t="str">
            <v xml:space="preserve"> </v>
          </cell>
          <cell r="EZ8" t="str">
            <v xml:space="preserve"> </v>
          </cell>
          <cell r="FA8" t="str">
            <v>ACLCOOP1C</v>
          </cell>
          <cell r="FB8" t="str">
            <v xml:space="preserve"> 1C</v>
          </cell>
          <cell r="FC8" t="str">
            <v xml:space="preserve"> 1C</v>
          </cell>
          <cell r="FD8" t="str">
            <v>ACL12007</v>
          </cell>
          <cell r="FE8" t="str">
            <v>1Le Sud-Ouest</v>
          </cell>
          <cell r="FF8">
            <v>2015</v>
          </cell>
          <cell r="FG8" t="str">
            <v>2013</v>
          </cell>
          <cell r="FH8" t="str">
            <v>20151</v>
          </cell>
          <cell r="FI8">
            <v>20.690789473684212</v>
          </cell>
          <cell r="FJ8" t="str">
            <v>COOPLe Sud-Ouest</v>
          </cell>
          <cell r="FK8" t="str">
            <v>Le Sud-OuestC2014</v>
          </cell>
          <cell r="FL8" t="str">
            <v>2014</v>
          </cell>
          <cell r="FM8" t="str">
            <v>2007</v>
          </cell>
          <cell r="FN8" t="str">
            <v>2015ACL</v>
          </cell>
          <cell r="FO8" t="str">
            <v>1Chambre</v>
          </cell>
          <cell r="FP8" t="str">
            <v>1studio</v>
          </cell>
          <cell r="FQ8" t="str">
            <v>11CC</v>
          </cell>
          <cell r="FR8" t="str">
            <v>12CC</v>
          </cell>
          <cell r="FS8" t="str">
            <v>13CC</v>
          </cell>
          <cell r="FT8" t="str">
            <v>14CC</v>
          </cell>
          <cell r="FU8" t="str">
            <v>15CC</v>
          </cell>
        </row>
        <row r="9">
          <cell r="B9" t="str">
            <v>ACL-5299</v>
          </cell>
          <cell r="C9" t="str">
            <v>930076006</v>
          </cell>
          <cell r="D9" t="str">
            <v>INTER-LOGE - CENTRE-SUD - SQUARE CARTIER</v>
          </cell>
          <cell r="E9" t="str">
            <v>1451 avenue De Lorimier (MTL)</v>
          </cell>
          <cell r="F9">
            <v>78</v>
          </cell>
          <cell r="G9" t="str">
            <v>1</v>
          </cell>
          <cell r="J9" t="str">
            <v>X</v>
          </cell>
          <cell r="K9" t="str">
            <v>AHM</v>
          </cell>
          <cell r="L9" t="str">
            <v>OBNL</v>
          </cell>
          <cell r="M9" t="str">
            <v>C</v>
          </cell>
          <cell r="N9" t="str">
            <v>2006</v>
          </cell>
          <cell r="O9" t="str">
            <v>DA</v>
          </cell>
          <cell r="P9" t="str">
            <v>OC</v>
          </cell>
          <cell r="Q9" t="str">
            <v>UTHIBVK</v>
          </cell>
          <cell r="R9" t="str">
            <v>ULEDOSE</v>
          </cell>
          <cell r="S9">
            <v>42123.432835648149</v>
          </cell>
          <cell r="T9">
            <v>39329</v>
          </cell>
          <cell r="U9">
            <v>39433</v>
          </cell>
          <cell r="V9">
            <v>40631</v>
          </cell>
          <cell r="W9">
            <v>41264</v>
          </cell>
          <cell r="X9">
            <v>41377</v>
          </cell>
          <cell r="Y9">
            <v>41936</v>
          </cell>
          <cell r="Z9">
            <v>42095</v>
          </cell>
          <cell r="AA9">
            <v>0</v>
          </cell>
          <cell r="AB9">
            <v>0</v>
          </cell>
          <cell r="AC9">
            <v>31</v>
          </cell>
          <cell r="AD9">
            <v>44</v>
          </cell>
          <cell r="AE9">
            <v>3</v>
          </cell>
          <cell r="AF9">
            <v>0</v>
          </cell>
          <cell r="AG9">
            <v>0</v>
          </cell>
          <cell r="AH9" t="str">
            <v>PAH</v>
          </cell>
          <cell r="AI9">
            <v>15</v>
          </cell>
          <cell r="AJ9">
            <v>0</v>
          </cell>
          <cell r="AK9" t="str">
            <v>Ascenseur</v>
          </cell>
          <cell r="AL9" t="str">
            <v>OBNL</v>
          </cell>
          <cell r="AM9" t="str">
            <v>ACL-5299</v>
          </cell>
          <cell r="AN9" t="str">
            <v>ACLOC</v>
          </cell>
          <cell r="AO9" t="str">
            <v>ACL2006-1</v>
          </cell>
          <cell r="AP9" t="str">
            <v>1Chambre</v>
          </cell>
          <cell r="AQ9" t="str">
            <v>1studio</v>
          </cell>
          <cell r="AR9" t="str">
            <v>11CC</v>
          </cell>
          <cell r="AS9" t="str">
            <v>12CC</v>
          </cell>
          <cell r="AT9" t="str">
            <v>13CC</v>
          </cell>
          <cell r="AU9" t="str">
            <v>14CC</v>
          </cell>
          <cell r="AV9" t="str">
            <v>15CC</v>
          </cell>
          <cell r="AW9" t="str">
            <v>1Chambre</v>
          </cell>
          <cell r="AX9" t="str">
            <v>1studio</v>
          </cell>
          <cell r="AY9" t="str">
            <v>11CC</v>
          </cell>
          <cell r="AZ9" t="str">
            <v>12CC</v>
          </cell>
          <cell r="BA9" t="str">
            <v>13CC</v>
          </cell>
          <cell r="BB9" t="str">
            <v>14CC</v>
          </cell>
          <cell r="BC9" t="str">
            <v>15CC</v>
          </cell>
          <cell r="BD9" t="str">
            <v>engagé</v>
          </cell>
          <cell r="BE9" t="str">
            <v>20111chambre</v>
          </cell>
          <cell r="BF9" t="str">
            <v>20111studio</v>
          </cell>
          <cell r="BG9" t="str">
            <v>201111cc</v>
          </cell>
          <cell r="BH9" t="str">
            <v>201112cc</v>
          </cell>
          <cell r="BI9" t="str">
            <v>201113cc</v>
          </cell>
          <cell r="BJ9" t="str">
            <v>201114cc</v>
          </cell>
          <cell r="BK9" t="str">
            <v>201115cc</v>
          </cell>
          <cell r="BL9" t="str">
            <v>2006</v>
          </cell>
          <cell r="BM9" t="str">
            <v>ACL2006-1</v>
          </cell>
          <cell r="BN9" t="str">
            <v>ACL2006-1</v>
          </cell>
          <cell r="BO9" t="str">
            <v>1Chambre</v>
          </cell>
          <cell r="BP9" t="str">
            <v>1studio</v>
          </cell>
          <cell r="BQ9" t="str">
            <v>11CC</v>
          </cell>
          <cell r="BR9" t="str">
            <v>12CC</v>
          </cell>
          <cell r="BS9" t="str">
            <v>13CC</v>
          </cell>
          <cell r="BT9" t="str">
            <v>14CC</v>
          </cell>
          <cell r="BU9" t="str">
            <v>15CC</v>
          </cell>
          <cell r="BV9" t="str">
            <v>OBNL-1</v>
          </cell>
          <cell r="BW9" t="str">
            <v>OBNL-1</v>
          </cell>
          <cell r="BX9" t="str">
            <v xml:space="preserve"> </v>
          </cell>
          <cell r="BY9" t="str">
            <v xml:space="preserve"> </v>
          </cell>
          <cell r="BZ9" t="str">
            <v>OBNL</v>
          </cell>
          <cell r="CA9" t="str">
            <v>20111OBNL</v>
          </cell>
          <cell r="CB9" t="str">
            <v>OBNL-1</v>
          </cell>
          <cell r="CC9" t="str">
            <v>OBNL-1</v>
          </cell>
          <cell r="CD9" t="str">
            <v>2010AHM</v>
          </cell>
          <cell r="CE9" t="str">
            <v>2011AHM</v>
          </cell>
          <cell r="CF9" t="str">
            <v>AHM-1</v>
          </cell>
          <cell r="CG9" t="str">
            <v>AHM-1</v>
          </cell>
          <cell r="CH9" t="str">
            <v>20111AHM</v>
          </cell>
          <cell r="CI9" t="str">
            <v>AHM</v>
          </cell>
          <cell r="CJ9" t="str">
            <v>AHM-1</v>
          </cell>
          <cell r="CK9" t="str">
            <v>AHM-1</v>
          </cell>
          <cell r="CL9" t="str">
            <v>C1</v>
          </cell>
          <cell r="CM9" t="str">
            <v>C1</v>
          </cell>
          <cell r="CN9" t="str">
            <v>C1</v>
          </cell>
          <cell r="CO9" t="str">
            <v>20111C</v>
          </cell>
          <cell r="CP9" t="str">
            <v>C</v>
          </cell>
          <cell r="CQ9" t="str">
            <v>2012</v>
          </cell>
          <cell r="CR9" t="str">
            <v xml:space="preserve"> </v>
          </cell>
          <cell r="CS9" t="str">
            <v>2012-12</v>
          </cell>
          <cell r="CT9" t="str">
            <v>OCVille-Marie</v>
          </cell>
          <cell r="CU9" t="str">
            <v>AHMOC</v>
          </cell>
          <cell r="CV9" t="str">
            <v>AHMOCVille-Marie</v>
          </cell>
          <cell r="CW9" t="str">
            <v>AHMVille-Marie</v>
          </cell>
          <cell r="CX9" t="str">
            <v>AHMVille-Marie</v>
          </cell>
          <cell r="CY9" t="str">
            <v>Ville-Marie</v>
          </cell>
          <cell r="CZ9" t="str">
            <v>1Ville-Marie</v>
          </cell>
          <cell r="DA9" t="str">
            <v>CVille-Marie</v>
          </cell>
          <cell r="DB9">
            <v>0</v>
          </cell>
          <cell r="DC9" t="str">
            <v>1OC</v>
          </cell>
          <cell r="DD9" t="str">
            <v>ACL1OC</v>
          </cell>
          <cell r="DE9">
            <v>1</v>
          </cell>
          <cell r="DG9" t="str">
            <v xml:space="preserve"> </v>
          </cell>
          <cell r="DH9" t="str">
            <v>2014ACL</v>
          </cell>
          <cell r="DI9" t="str">
            <v xml:space="preserve"> </v>
          </cell>
          <cell r="DJ9" t="str">
            <v>2007ACLOC</v>
          </cell>
          <cell r="DK9" t="str">
            <v>2014oc</v>
          </cell>
          <cell r="DL9" t="str">
            <v>ACL2014oc2012ed</v>
          </cell>
          <cell r="DM9" t="str">
            <v>2012ed</v>
          </cell>
          <cell r="DN9" t="str">
            <v>2011ec</v>
          </cell>
          <cell r="DO9" t="str">
            <v>2007ap</v>
          </cell>
          <cell r="DP9" t="str">
            <v>2012ed</v>
          </cell>
          <cell r="DQ9" t="str">
            <v>2011ec</v>
          </cell>
          <cell r="DR9" t="str">
            <v>1OC</v>
          </cell>
          <cell r="DS9" t="str">
            <v>20121OC</v>
          </cell>
          <cell r="DT9" t="str">
            <v>2012</v>
          </cell>
          <cell r="DU9" t="str">
            <v>2011</v>
          </cell>
          <cell r="DV9" t="str">
            <v>ACLED 2012 from ec 2011</v>
          </cell>
          <cell r="DW9" t="str">
            <v>2011ec1Chambre</v>
          </cell>
          <cell r="DX9" t="str">
            <v>2011</v>
          </cell>
          <cell r="DY9" t="str">
            <v>ACL</v>
          </cell>
          <cell r="DZ9" t="str">
            <v>2012AHM</v>
          </cell>
          <cell r="EA9" t="str">
            <v>1Chambre</v>
          </cell>
          <cell r="EB9" t="str">
            <v>1Studio</v>
          </cell>
          <cell r="EC9" t="str">
            <v>11CC</v>
          </cell>
          <cell r="ED9" t="str">
            <v>12CC</v>
          </cell>
          <cell r="EE9" t="str">
            <v>13CC</v>
          </cell>
          <cell r="EF9" t="str">
            <v>14CC</v>
          </cell>
          <cell r="EG9" t="str">
            <v>15CC</v>
          </cell>
          <cell r="EH9" t="str">
            <v>1Chambre</v>
          </cell>
          <cell r="EI9" t="str">
            <v>1studio</v>
          </cell>
          <cell r="EJ9" t="str">
            <v>11CC</v>
          </cell>
          <cell r="EK9" t="str">
            <v>12CC</v>
          </cell>
          <cell r="EL9" t="str">
            <v>13CC</v>
          </cell>
          <cell r="EM9" t="str">
            <v>14CC</v>
          </cell>
          <cell r="EN9" t="str">
            <v>15CC</v>
          </cell>
          <cell r="EO9" t="str">
            <v>OBNL-1</v>
          </cell>
          <cell r="EP9" t="str">
            <v>AHM-1</v>
          </cell>
          <cell r="EQ9" t="str">
            <v>C1</v>
          </cell>
          <cell r="ER9">
            <v>633</v>
          </cell>
          <cell r="ES9" t="str">
            <v>OC</v>
          </cell>
          <cell r="ET9">
            <v>672</v>
          </cell>
          <cell r="EU9" t="str">
            <v>ACLOBNL</v>
          </cell>
          <cell r="EV9" t="str">
            <v>ACL1</v>
          </cell>
          <cell r="EW9" t="str">
            <v>ACLC</v>
          </cell>
          <cell r="EX9" t="str">
            <v>ACLOBNL</v>
          </cell>
          <cell r="EY9" t="str">
            <v xml:space="preserve"> </v>
          </cell>
          <cell r="EZ9" t="str">
            <v xml:space="preserve"> </v>
          </cell>
          <cell r="FA9" t="str">
            <v>ACLOBNL1C</v>
          </cell>
          <cell r="FB9" t="str">
            <v xml:space="preserve"> 1C</v>
          </cell>
          <cell r="FC9" t="str">
            <v xml:space="preserve"> 1C</v>
          </cell>
          <cell r="FD9" t="str">
            <v>ACL12006</v>
          </cell>
          <cell r="FE9" t="str">
            <v>1Ville-Marie</v>
          </cell>
          <cell r="FF9">
            <v>2014</v>
          </cell>
          <cell r="FG9" t="str">
            <v>2012</v>
          </cell>
          <cell r="FH9" t="str">
            <v>20141</v>
          </cell>
          <cell r="FI9">
            <v>18.388157894736842</v>
          </cell>
          <cell r="FJ9" t="str">
            <v>OBNLVille-Marie</v>
          </cell>
          <cell r="FK9" t="str">
            <v>Ville-MarieC2013</v>
          </cell>
          <cell r="FL9" t="str">
            <v>2013</v>
          </cell>
          <cell r="FM9" t="str">
            <v>2011</v>
          </cell>
          <cell r="FN9" t="str">
            <v>2014ACL</v>
          </cell>
          <cell r="FO9" t="str">
            <v>1Chambre</v>
          </cell>
          <cell r="FP9" t="str">
            <v>1studio</v>
          </cell>
          <cell r="FQ9" t="str">
            <v>11CC</v>
          </cell>
          <cell r="FR9" t="str">
            <v>12CC</v>
          </cell>
          <cell r="FS9" t="str">
            <v>13CC</v>
          </cell>
          <cell r="FT9" t="str">
            <v>14CC</v>
          </cell>
          <cell r="FU9" t="str">
            <v>15CC</v>
          </cell>
        </row>
        <row r="10">
          <cell r="B10" t="str">
            <v>ACL-5300</v>
          </cell>
          <cell r="C10" t="str">
            <v>930079212</v>
          </cell>
          <cell r="D10" t="str">
            <v>C.H. LE RÉVERBÈRE VOLET I</v>
          </cell>
          <cell r="E10" t="str">
            <v>4555-4595 avenue Bourbonnière (MTL)</v>
          </cell>
          <cell r="F10">
            <v>23</v>
          </cell>
          <cell r="G10" t="str">
            <v>1</v>
          </cell>
          <cell r="J10" t="str">
            <v>X</v>
          </cell>
          <cell r="K10" t="str">
            <v>CDH</v>
          </cell>
          <cell r="L10" t="str">
            <v>COOP</v>
          </cell>
          <cell r="M10" t="str">
            <v>C</v>
          </cell>
          <cell r="N10" t="str">
            <v>2006</v>
          </cell>
          <cell r="O10" t="str">
            <v>DA</v>
          </cell>
          <cell r="P10" t="str">
            <v>OC</v>
          </cell>
          <cell r="Q10" t="str">
            <v>UGOULFR</v>
          </cell>
          <cell r="R10" t="str">
            <v>ULABADE</v>
          </cell>
          <cell r="S10">
            <v>41624.4533912037</v>
          </cell>
          <cell r="T10">
            <v>39400</v>
          </cell>
          <cell r="U10">
            <v>39463</v>
          </cell>
          <cell r="V10">
            <v>39954</v>
          </cell>
          <cell r="W10">
            <v>40815</v>
          </cell>
          <cell r="X10">
            <v>40983</v>
          </cell>
          <cell r="Y10">
            <v>41418</v>
          </cell>
          <cell r="Z10">
            <v>41548</v>
          </cell>
          <cell r="AA10">
            <v>0</v>
          </cell>
          <cell r="AB10">
            <v>0</v>
          </cell>
          <cell r="AC10">
            <v>1</v>
          </cell>
          <cell r="AD10">
            <v>8</v>
          </cell>
          <cell r="AE10">
            <v>11</v>
          </cell>
          <cell r="AF10">
            <v>3</v>
          </cell>
          <cell r="AG10">
            <v>0</v>
          </cell>
          <cell r="AH10" t="str">
            <v>PAH</v>
          </cell>
          <cell r="AI10">
            <v>0</v>
          </cell>
          <cell r="AJ10">
            <v>1</v>
          </cell>
          <cell r="AK10" t="str">
            <v>0</v>
          </cell>
          <cell r="AL10" t="str">
            <v>COOP</v>
          </cell>
          <cell r="AM10" t="str">
            <v>ACL-5300</v>
          </cell>
          <cell r="AN10" t="str">
            <v>ACLOC</v>
          </cell>
          <cell r="AO10" t="str">
            <v>ACL2006-1</v>
          </cell>
          <cell r="AP10" t="str">
            <v>1Chambre</v>
          </cell>
          <cell r="AQ10" t="str">
            <v>1studio</v>
          </cell>
          <cell r="AR10" t="str">
            <v>11CC</v>
          </cell>
          <cell r="AS10" t="str">
            <v>12CC</v>
          </cell>
          <cell r="AT10" t="str">
            <v>13CC</v>
          </cell>
          <cell r="AU10" t="str">
            <v>14CC</v>
          </cell>
          <cell r="AV10" t="str">
            <v>15CC</v>
          </cell>
          <cell r="AW10" t="str">
            <v>1Chambre</v>
          </cell>
          <cell r="AX10" t="str">
            <v>1studio</v>
          </cell>
          <cell r="AY10" t="str">
            <v>11CC</v>
          </cell>
          <cell r="AZ10" t="str">
            <v>12CC</v>
          </cell>
          <cell r="BA10" t="str">
            <v>13CC</v>
          </cell>
          <cell r="BB10" t="str">
            <v>14CC</v>
          </cell>
          <cell r="BC10" t="str">
            <v>15CC</v>
          </cell>
          <cell r="BD10" t="str">
            <v>engagé</v>
          </cell>
          <cell r="BE10" t="str">
            <v>20101chambre</v>
          </cell>
          <cell r="BF10" t="str">
            <v>20101studio</v>
          </cell>
          <cell r="BG10" t="str">
            <v>201011cc</v>
          </cell>
          <cell r="BH10" t="str">
            <v>201012cc</v>
          </cell>
          <cell r="BI10" t="str">
            <v>201013cc</v>
          </cell>
          <cell r="BJ10" t="str">
            <v>201014cc</v>
          </cell>
          <cell r="BK10" t="str">
            <v>201015cc</v>
          </cell>
          <cell r="BL10" t="str">
            <v>2006</v>
          </cell>
          <cell r="BM10" t="str">
            <v>ACL2006-1</v>
          </cell>
          <cell r="BN10" t="str">
            <v>ACL2006-1</v>
          </cell>
          <cell r="BO10" t="str">
            <v>1Chambre</v>
          </cell>
          <cell r="BP10" t="str">
            <v>1studio</v>
          </cell>
          <cell r="BQ10" t="str">
            <v>11CC</v>
          </cell>
          <cell r="BR10" t="str">
            <v>12CC</v>
          </cell>
          <cell r="BS10" t="str">
            <v>13CC</v>
          </cell>
          <cell r="BT10" t="str">
            <v>14CC</v>
          </cell>
          <cell r="BU10" t="str">
            <v>15CC</v>
          </cell>
          <cell r="BV10" t="str">
            <v>COOP-1</v>
          </cell>
          <cell r="BW10" t="str">
            <v>COOP-1</v>
          </cell>
          <cell r="BX10" t="str">
            <v xml:space="preserve"> </v>
          </cell>
          <cell r="BY10" t="str">
            <v xml:space="preserve"> </v>
          </cell>
          <cell r="BZ10" t="str">
            <v>COOP</v>
          </cell>
          <cell r="CA10" t="str">
            <v>20101COOP</v>
          </cell>
          <cell r="CB10" t="str">
            <v>COOP-1</v>
          </cell>
          <cell r="CC10" t="str">
            <v>COOP-1</v>
          </cell>
          <cell r="CD10" t="str">
            <v>2010CDH</v>
          </cell>
          <cell r="CE10" t="str">
            <v>2009CDH</v>
          </cell>
          <cell r="CF10" t="str">
            <v>CDH-1</v>
          </cell>
          <cell r="CG10" t="str">
            <v>CDH-1</v>
          </cell>
          <cell r="CH10" t="str">
            <v>20101CDH</v>
          </cell>
          <cell r="CI10" t="str">
            <v>CDH</v>
          </cell>
          <cell r="CJ10" t="str">
            <v>CDH-1</v>
          </cell>
          <cell r="CK10" t="str">
            <v>CDH-1</v>
          </cell>
          <cell r="CL10" t="str">
            <v>C1</v>
          </cell>
          <cell r="CM10" t="str">
            <v>C1</v>
          </cell>
          <cell r="CN10" t="str">
            <v>C1</v>
          </cell>
          <cell r="CO10" t="str">
            <v>20101C</v>
          </cell>
          <cell r="CP10" t="str">
            <v>C</v>
          </cell>
          <cell r="CQ10" t="str">
            <v>2011</v>
          </cell>
          <cell r="CR10" t="str">
            <v xml:space="preserve"> </v>
          </cell>
          <cell r="CS10" t="str">
            <v>2011-09</v>
          </cell>
          <cell r="CT10" t="str">
            <v>OCRosemont — La Petite-Patrie</v>
          </cell>
          <cell r="CU10" t="str">
            <v>CDHOC</v>
          </cell>
          <cell r="CV10" t="str">
            <v>CDHOCRosemont — La Petite-Patrie</v>
          </cell>
          <cell r="CW10" t="str">
            <v>CDHRosemont — La Petite-Patrie</v>
          </cell>
          <cell r="CX10" t="str">
            <v>CDHRosemont — La Petite-Patrie</v>
          </cell>
          <cell r="CY10" t="str">
            <v>Rosemont — La Petite-Patrie</v>
          </cell>
          <cell r="CZ10" t="str">
            <v>1Rosemont — La Petite-Patrie</v>
          </cell>
          <cell r="DA10" t="str">
            <v>CRosemont — La Petite-Patrie</v>
          </cell>
          <cell r="DB10">
            <v>0</v>
          </cell>
          <cell r="DC10" t="str">
            <v>1OC</v>
          </cell>
          <cell r="DD10" t="str">
            <v>ACL1OC</v>
          </cell>
          <cell r="DE10">
            <v>1</v>
          </cell>
          <cell r="DG10" t="str">
            <v xml:space="preserve"> </v>
          </cell>
          <cell r="DH10" t="str">
            <v>2013ACL</v>
          </cell>
          <cell r="DI10" t="str">
            <v xml:space="preserve"> </v>
          </cell>
          <cell r="DJ10" t="str">
            <v>2007ACLOC</v>
          </cell>
          <cell r="DK10" t="str">
            <v>2013oc</v>
          </cell>
          <cell r="DL10" t="str">
            <v>ACL2013oc2011ed</v>
          </cell>
          <cell r="DM10" t="str">
            <v>2011ed</v>
          </cell>
          <cell r="DN10" t="str">
            <v>2009ec</v>
          </cell>
          <cell r="DO10" t="str">
            <v>2008ap</v>
          </cell>
          <cell r="DP10" t="str">
            <v>2011ed</v>
          </cell>
          <cell r="DQ10" t="str">
            <v>2009ec</v>
          </cell>
          <cell r="DR10" t="str">
            <v>1OC</v>
          </cell>
          <cell r="DS10" t="str">
            <v>20111OC</v>
          </cell>
          <cell r="DT10" t="str">
            <v>2011</v>
          </cell>
          <cell r="DU10" t="str">
            <v>2010</v>
          </cell>
          <cell r="DV10" t="str">
            <v>ACLED 2011 from ec 2010</v>
          </cell>
          <cell r="DW10" t="str">
            <v>2009ec1Chambre</v>
          </cell>
          <cell r="DX10" t="str">
            <v>2009</v>
          </cell>
          <cell r="DY10" t="str">
            <v>ACL</v>
          </cell>
          <cell r="DZ10" t="str">
            <v>2011CDH</v>
          </cell>
          <cell r="EA10" t="str">
            <v>1Chambre</v>
          </cell>
          <cell r="EB10" t="str">
            <v>1Studio</v>
          </cell>
          <cell r="EC10" t="str">
            <v>11CC</v>
          </cell>
          <cell r="ED10" t="str">
            <v>12CC</v>
          </cell>
          <cell r="EE10" t="str">
            <v>13CC</v>
          </cell>
          <cell r="EF10" t="str">
            <v>14CC</v>
          </cell>
          <cell r="EG10" t="str">
            <v>15CC</v>
          </cell>
          <cell r="EH10" t="str">
            <v>1Chambre</v>
          </cell>
          <cell r="EI10" t="str">
            <v>1studio</v>
          </cell>
          <cell r="EJ10" t="str">
            <v>11CC</v>
          </cell>
          <cell r="EK10" t="str">
            <v>12CC</v>
          </cell>
          <cell r="EL10" t="str">
            <v>13CC</v>
          </cell>
          <cell r="EM10" t="str">
            <v>14CC</v>
          </cell>
          <cell r="EN10" t="str">
            <v>15CC</v>
          </cell>
          <cell r="EO10" t="str">
            <v>COOP-1</v>
          </cell>
          <cell r="EP10" t="str">
            <v>CDH-1</v>
          </cell>
          <cell r="EQ10" t="str">
            <v>C1</v>
          </cell>
          <cell r="ER10">
            <v>861</v>
          </cell>
          <cell r="ES10" t="str">
            <v>OC</v>
          </cell>
          <cell r="ET10">
            <v>603</v>
          </cell>
          <cell r="EU10" t="str">
            <v>ACLCOOP</v>
          </cell>
          <cell r="EV10" t="str">
            <v>ACL1</v>
          </cell>
          <cell r="EW10" t="str">
            <v>ACLC</v>
          </cell>
          <cell r="EX10" t="str">
            <v>ACLCOOP</v>
          </cell>
          <cell r="EY10" t="str">
            <v xml:space="preserve"> </v>
          </cell>
          <cell r="EZ10" t="str">
            <v xml:space="preserve"> </v>
          </cell>
          <cell r="FA10" t="str">
            <v>ACLCOOP1C</v>
          </cell>
          <cell r="FB10" t="str">
            <v xml:space="preserve"> 1C</v>
          </cell>
          <cell r="FC10" t="str">
            <v xml:space="preserve"> 1C</v>
          </cell>
          <cell r="FD10" t="str">
            <v>ACL12006</v>
          </cell>
          <cell r="FE10" t="str">
            <v>1Rosemont — La Petite-Patrie</v>
          </cell>
          <cell r="FF10">
            <v>2013</v>
          </cell>
          <cell r="FG10" t="str">
            <v>2011</v>
          </cell>
          <cell r="FH10" t="str">
            <v>20131</v>
          </cell>
          <cell r="FI10">
            <v>14.309210526315789</v>
          </cell>
          <cell r="FJ10" t="str">
            <v>COOPRosemont — La Petite-Patrie</v>
          </cell>
          <cell r="FK10" t="str">
            <v>Rosemont — La Petite-PatrieC2012</v>
          </cell>
          <cell r="FL10" t="str">
            <v>2012</v>
          </cell>
          <cell r="FM10" t="str">
            <v>2009</v>
          </cell>
          <cell r="FN10" t="str">
            <v>2013ACL</v>
          </cell>
          <cell r="FO10" t="str">
            <v>1Chambre</v>
          </cell>
          <cell r="FP10" t="str">
            <v>1studio</v>
          </cell>
          <cell r="FQ10" t="str">
            <v>11CC</v>
          </cell>
          <cell r="FR10" t="str">
            <v>12CC</v>
          </cell>
          <cell r="FS10" t="str">
            <v>13CC</v>
          </cell>
          <cell r="FT10" t="str">
            <v>14CC</v>
          </cell>
          <cell r="FU10" t="str">
            <v>15CC</v>
          </cell>
        </row>
        <row r="11">
          <cell r="B11" t="str">
            <v>ACL-5310</v>
          </cell>
          <cell r="C11" t="str">
            <v>930076003</v>
          </cell>
          <cell r="D11" t="str">
            <v>CITÉ DES BÂTISSEURS DE POINTE ST-CHARLES</v>
          </cell>
          <cell r="E11" t="str">
            <v>1130 rue de la Sucrerie (MTL)</v>
          </cell>
          <cell r="F11">
            <v>115</v>
          </cell>
          <cell r="G11" t="str">
            <v>2</v>
          </cell>
          <cell r="K11" t="str">
            <v>BSQ</v>
          </cell>
          <cell r="L11" t="str">
            <v>OBNL</v>
          </cell>
          <cell r="M11" t="str">
            <v>C</v>
          </cell>
          <cell r="N11" t="str">
            <v>2008</v>
          </cell>
          <cell r="O11" t="str">
            <v>DA</v>
          </cell>
          <cell r="P11" t="str">
            <v>OC</v>
          </cell>
          <cell r="Q11" t="str">
            <v>UGOULFR</v>
          </cell>
          <cell r="R11" t="str">
            <v>UTREMXU</v>
          </cell>
          <cell r="S11">
            <v>41582</v>
          </cell>
          <cell r="T11">
            <v>39399</v>
          </cell>
          <cell r="U11">
            <v>39569</v>
          </cell>
          <cell r="V11">
            <v>39906</v>
          </cell>
          <cell r="W11">
            <v>40710</v>
          </cell>
          <cell r="X11">
            <v>40785</v>
          </cell>
          <cell r="Y11">
            <v>41389</v>
          </cell>
          <cell r="Z11">
            <v>41395</v>
          </cell>
          <cell r="AA11">
            <v>0</v>
          </cell>
          <cell r="AB11">
            <v>3</v>
          </cell>
          <cell r="AC11">
            <v>98</v>
          </cell>
          <cell r="AD11">
            <v>14</v>
          </cell>
          <cell r="AE11">
            <v>0</v>
          </cell>
          <cell r="AF11">
            <v>0</v>
          </cell>
          <cell r="AG11">
            <v>0</v>
          </cell>
          <cell r="AH11" t="str">
            <v>PAH</v>
          </cell>
          <cell r="AL11" t="str">
            <v>OBNL</v>
          </cell>
          <cell r="AM11" t="str">
            <v>ACL-5310</v>
          </cell>
          <cell r="AN11" t="str">
            <v>ACLOC</v>
          </cell>
          <cell r="AO11" t="str">
            <v>ACL2008-2</v>
          </cell>
          <cell r="AP11" t="str">
            <v>2Chambre</v>
          </cell>
          <cell r="AQ11" t="str">
            <v>2studio</v>
          </cell>
          <cell r="AR11" t="str">
            <v>21CC</v>
          </cell>
          <cell r="AS11" t="str">
            <v>22CC</v>
          </cell>
          <cell r="AT11" t="str">
            <v>23CC</v>
          </cell>
          <cell r="AU11" t="str">
            <v>24CC</v>
          </cell>
          <cell r="AV11" t="str">
            <v>25CC</v>
          </cell>
          <cell r="AW11" t="str">
            <v>2Chambre</v>
          </cell>
          <cell r="AX11" t="str">
            <v>2studio</v>
          </cell>
          <cell r="AY11" t="str">
            <v>21CC</v>
          </cell>
          <cell r="AZ11" t="str">
            <v>22CC</v>
          </cell>
          <cell r="BA11" t="str">
            <v>23CC</v>
          </cell>
          <cell r="BB11" t="str">
            <v>24CC</v>
          </cell>
          <cell r="BC11" t="str">
            <v>25CC</v>
          </cell>
          <cell r="BD11" t="str">
            <v>engagé</v>
          </cell>
          <cell r="BE11" t="str">
            <v>20102chambre</v>
          </cell>
          <cell r="BF11" t="str">
            <v>20102studio</v>
          </cell>
          <cell r="BG11" t="str">
            <v>201021cc</v>
          </cell>
          <cell r="BH11" t="str">
            <v>201022cc</v>
          </cell>
          <cell r="BI11" t="str">
            <v>201023cc</v>
          </cell>
          <cell r="BJ11" t="str">
            <v>201024cc</v>
          </cell>
          <cell r="BK11" t="str">
            <v>201025cc</v>
          </cell>
          <cell r="BL11" t="str">
            <v>2008</v>
          </cell>
          <cell r="BM11" t="str">
            <v>ACL2008-2</v>
          </cell>
          <cell r="BN11" t="str">
            <v>ACL2008-2</v>
          </cell>
          <cell r="BO11" t="str">
            <v>2Chambre</v>
          </cell>
          <cell r="BP11" t="str">
            <v>2studio</v>
          </cell>
          <cell r="BQ11" t="str">
            <v>21CC</v>
          </cell>
          <cell r="BR11" t="str">
            <v>22CC</v>
          </cell>
          <cell r="BS11" t="str">
            <v>23CC</v>
          </cell>
          <cell r="BT11" t="str">
            <v>24CC</v>
          </cell>
          <cell r="BU11" t="str">
            <v>25CC</v>
          </cell>
          <cell r="BV11" t="str">
            <v>OBNL-2</v>
          </cell>
          <cell r="BW11" t="str">
            <v>OBNL-2</v>
          </cell>
          <cell r="BX11" t="str">
            <v xml:space="preserve"> </v>
          </cell>
          <cell r="BY11" t="str">
            <v xml:space="preserve"> </v>
          </cell>
          <cell r="BZ11" t="str">
            <v>OBNL</v>
          </cell>
          <cell r="CA11" t="str">
            <v>20102OBNL</v>
          </cell>
          <cell r="CB11" t="str">
            <v>OBNL-2</v>
          </cell>
          <cell r="CC11" t="str">
            <v>OBNL-2</v>
          </cell>
          <cell r="CD11" t="str">
            <v>2010BSQ</v>
          </cell>
          <cell r="CE11" t="str">
            <v>2009BSQ</v>
          </cell>
          <cell r="CF11" t="str">
            <v>BSQ-2</v>
          </cell>
          <cell r="CG11" t="str">
            <v>BSQ-2</v>
          </cell>
          <cell r="CH11" t="str">
            <v>20102BSQ</v>
          </cell>
          <cell r="CI11" t="str">
            <v>BSQ</v>
          </cell>
          <cell r="CJ11" t="str">
            <v>BSQ-2</v>
          </cell>
          <cell r="CK11" t="str">
            <v>BSQ-2</v>
          </cell>
          <cell r="CL11" t="str">
            <v>C2</v>
          </cell>
          <cell r="CM11" t="str">
            <v>C2</v>
          </cell>
          <cell r="CN11" t="str">
            <v>C2</v>
          </cell>
          <cell r="CO11" t="str">
            <v>20102C</v>
          </cell>
          <cell r="CP11" t="str">
            <v>C</v>
          </cell>
          <cell r="CQ11" t="str">
            <v>2011</v>
          </cell>
          <cell r="CR11" t="str">
            <v xml:space="preserve"> </v>
          </cell>
          <cell r="CS11" t="str">
            <v>2011-06</v>
          </cell>
          <cell r="CT11" t="str">
            <v>OCLe Sud-Ouest</v>
          </cell>
          <cell r="CU11" t="str">
            <v>BSQOC</v>
          </cell>
          <cell r="CV11" t="str">
            <v>BSQOCLe Sud-Ouest</v>
          </cell>
          <cell r="CW11" t="str">
            <v>BSQLe Sud-Ouest</v>
          </cell>
          <cell r="CX11" t="str">
            <v>BSQLe Sud-Ouest</v>
          </cell>
          <cell r="CY11" t="str">
            <v>Le Sud-Ouest</v>
          </cell>
          <cell r="CZ11" t="str">
            <v>2Le Sud-Ouest</v>
          </cell>
          <cell r="DA11" t="str">
            <v>CLe Sud-Ouest</v>
          </cell>
          <cell r="DB11">
            <v>0</v>
          </cell>
          <cell r="DC11" t="str">
            <v>2OC</v>
          </cell>
          <cell r="DD11" t="str">
            <v>ACL2OC</v>
          </cell>
          <cell r="DE11">
            <v>1</v>
          </cell>
          <cell r="DG11" t="str">
            <v xml:space="preserve"> </v>
          </cell>
          <cell r="DH11" t="str">
            <v>2013ACL</v>
          </cell>
          <cell r="DI11" t="str">
            <v xml:space="preserve"> </v>
          </cell>
          <cell r="DJ11" t="str">
            <v>2007ACLOC</v>
          </cell>
          <cell r="DK11" t="str">
            <v>2013oc</v>
          </cell>
          <cell r="DL11" t="str">
            <v>ACL2013oc2011ed</v>
          </cell>
          <cell r="DM11" t="str">
            <v>2011ed</v>
          </cell>
          <cell r="DN11" t="str">
            <v>2009ec</v>
          </cell>
          <cell r="DO11" t="str">
            <v>2008ap</v>
          </cell>
          <cell r="DP11" t="str">
            <v>2011ed</v>
          </cell>
          <cell r="DQ11" t="str">
            <v>2009ec</v>
          </cell>
          <cell r="DR11" t="str">
            <v>2OC</v>
          </cell>
          <cell r="DS11" t="str">
            <v>20112OC</v>
          </cell>
          <cell r="DT11" t="str">
            <v>2011</v>
          </cell>
          <cell r="DU11" t="str">
            <v>2010</v>
          </cell>
          <cell r="DV11" t="str">
            <v>ACLED 2011 from ec 2010</v>
          </cell>
          <cell r="DW11" t="str">
            <v>2009ec2Chambre</v>
          </cell>
          <cell r="DX11" t="str">
            <v>2009</v>
          </cell>
          <cell r="DY11" t="str">
            <v>ACL</v>
          </cell>
          <cell r="DZ11" t="str">
            <v>2011BSQ</v>
          </cell>
          <cell r="EA11" t="str">
            <v>2Chambre</v>
          </cell>
          <cell r="EB11" t="str">
            <v>2Studio</v>
          </cell>
          <cell r="EC11" t="str">
            <v>21CC</v>
          </cell>
          <cell r="ED11" t="str">
            <v>22CC</v>
          </cell>
          <cell r="EE11" t="str">
            <v>23CC</v>
          </cell>
          <cell r="EF11" t="str">
            <v>24CC</v>
          </cell>
          <cell r="EG11" t="str">
            <v>25CC</v>
          </cell>
          <cell r="EH11" t="str">
            <v>2Chambre</v>
          </cell>
          <cell r="EI11" t="str">
            <v>2studio</v>
          </cell>
          <cell r="EJ11" t="str">
            <v>21CC</v>
          </cell>
          <cell r="EK11" t="str">
            <v>22CC</v>
          </cell>
          <cell r="EL11" t="str">
            <v>23CC</v>
          </cell>
          <cell r="EM11" t="str">
            <v>24CC</v>
          </cell>
          <cell r="EN11" t="str">
            <v>25CC</v>
          </cell>
          <cell r="EO11" t="str">
            <v>OBNL-2</v>
          </cell>
          <cell r="EP11" t="str">
            <v>BSQ-2</v>
          </cell>
          <cell r="EQ11" t="str">
            <v>C2</v>
          </cell>
          <cell r="ER11">
            <v>804</v>
          </cell>
          <cell r="ES11" t="str">
            <v>OC</v>
          </cell>
          <cell r="ET11">
            <v>679</v>
          </cell>
          <cell r="EU11" t="str">
            <v>ACLOBNL</v>
          </cell>
          <cell r="EV11" t="str">
            <v>ACL2</v>
          </cell>
          <cell r="EW11" t="str">
            <v>ACLC</v>
          </cell>
          <cell r="EX11" t="str">
            <v>ACLOBNL</v>
          </cell>
          <cell r="EY11" t="str">
            <v xml:space="preserve"> </v>
          </cell>
          <cell r="EZ11" t="str">
            <v xml:space="preserve"> </v>
          </cell>
          <cell r="FA11" t="str">
            <v>ACLOBNL2C</v>
          </cell>
          <cell r="FB11" t="str">
            <v xml:space="preserve"> 2C</v>
          </cell>
          <cell r="FC11" t="str">
            <v xml:space="preserve"> 2C</v>
          </cell>
          <cell r="FD11" t="str">
            <v>ACL22008</v>
          </cell>
          <cell r="FE11" t="str">
            <v>2Le Sud-Ouest</v>
          </cell>
          <cell r="FF11">
            <v>2013</v>
          </cell>
          <cell r="FG11" t="str">
            <v>2011</v>
          </cell>
          <cell r="FH11" t="str">
            <v>20132</v>
          </cell>
          <cell r="FI11">
            <v>19.868421052631579</v>
          </cell>
          <cell r="FJ11" t="str">
            <v>OBNLLe Sud-Ouest</v>
          </cell>
          <cell r="FK11" t="str">
            <v>Le Sud-OuestC2011</v>
          </cell>
          <cell r="FL11" t="str">
            <v>2011</v>
          </cell>
          <cell r="FM11" t="str">
            <v>2009</v>
          </cell>
          <cell r="FN11" t="str">
            <v>2013ACL</v>
          </cell>
          <cell r="FO11" t="str">
            <v>2Chambre</v>
          </cell>
          <cell r="FP11" t="str">
            <v>2studio</v>
          </cell>
          <cell r="FQ11" t="str">
            <v>21CC</v>
          </cell>
          <cell r="FR11" t="str">
            <v>22CC</v>
          </cell>
          <cell r="FS11" t="str">
            <v>23CC</v>
          </cell>
          <cell r="FT11" t="str">
            <v>24CC</v>
          </cell>
          <cell r="FU11" t="str">
            <v>25CC</v>
          </cell>
        </row>
        <row r="12">
          <cell r="B12" t="str">
            <v>ACL-5312</v>
          </cell>
          <cell r="C12" t="str">
            <v>930076002</v>
          </cell>
          <cell r="D12" t="str">
            <v>C.H.LE CHALUTIER DE POINTE ST-CHARLES II</v>
          </cell>
          <cell r="E12" t="str">
            <v>1130 rue de la Sucrerie (MTL)</v>
          </cell>
          <cell r="F12">
            <v>15</v>
          </cell>
          <cell r="G12" t="str">
            <v>1</v>
          </cell>
          <cell r="K12" t="str">
            <v>BSQ</v>
          </cell>
          <cell r="L12" t="str">
            <v>COOP</v>
          </cell>
          <cell r="M12" t="str">
            <v>C</v>
          </cell>
          <cell r="N12" t="str">
            <v>2008</v>
          </cell>
          <cell r="O12" t="str">
            <v>DA</v>
          </cell>
          <cell r="P12" t="str">
            <v>OC</v>
          </cell>
          <cell r="Q12" t="str">
            <v>UGOULFR</v>
          </cell>
          <cell r="R12" t="str">
            <v>UTREMXU</v>
          </cell>
          <cell r="S12">
            <v>41582</v>
          </cell>
          <cell r="T12">
            <v>39399</v>
          </cell>
          <cell r="U12">
            <v>39601</v>
          </cell>
          <cell r="V12">
            <v>39906</v>
          </cell>
          <cell r="W12">
            <v>40662</v>
          </cell>
          <cell r="X12">
            <v>40785</v>
          </cell>
          <cell r="Y12">
            <v>41389</v>
          </cell>
          <cell r="Z12">
            <v>41395</v>
          </cell>
          <cell r="AA12">
            <v>0</v>
          </cell>
          <cell r="AB12">
            <v>0</v>
          </cell>
          <cell r="AC12">
            <v>2</v>
          </cell>
          <cell r="AD12">
            <v>12</v>
          </cell>
          <cell r="AE12">
            <v>1</v>
          </cell>
          <cell r="AF12">
            <v>0</v>
          </cell>
          <cell r="AG12">
            <v>0</v>
          </cell>
          <cell r="AH12" t="str">
            <v>PAH</v>
          </cell>
          <cell r="AI12">
            <v>7</v>
          </cell>
          <cell r="AJ12">
            <v>0</v>
          </cell>
          <cell r="AK12" t="str">
            <v>0</v>
          </cell>
          <cell r="AL12" t="str">
            <v>COOP</v>
          </cell>
          <cell r="AM12" t="str">
            <v>ACL-5312</v>
          </cell>
          <cell r="AN12" t="str">
            <v>ACLOC</v>
          </cell>
          <cell r="AO12" t="str">
            <v>ACL2008-1</v>
          </cell>
          <cell r="AP12" t="str">
            <v>1Chambre</v>
          </cell>
          <cell r="AQ12" t="str">
            <v>1studio</v>
          </cell>
          <cell r="AR12" t="str">
            <v>11CC</v>
          </cell>
          <cell r="AS12" t="str">
            <v>12CC</v>
          </cell>
          <cell r="AT12" t="str">
            <v>13CC</v>
          </cell>
          <cell r="AU12" t="str">
            <v>14CC</v>
          </cell>
          <cell r="AV12" t="str">
            <v>15CC</v>
          </cell>
          <cell r="AW12" t="str">
            <v>1Chambre</v>
          </cell>
          <cell r="AX12" t="str">
            <v>1studio</v>
          </cell>
          <cell r="AY12" t="str">
            <v>11CC</v>
          </cell>
          <cell r="AZ12" t="str">
            <v>12CC</v>
          </cell>
          <cell r="BA12" t="str">
            <v>13CC</v>
          </cell>
          <cell r="BB12" t="str">
            <v>14CC</v>
          </cell>
          <cell r="BC12" t="str">
            <v>15CC</v>
          </cell>
          <cell r="BD12" t="str">
            <v>engagé</v>
          </cell>
          <cell r="BE12" t="str">
            <v>20101chambre</v>
          </cell>
          <cell r="BF12" t="str">
            <v>20101studio</v>
          </cell>
          <cell r="BG12" t="str">
            <v>201011cc</v>
          </cell>
          <cell r="BH12" t="str">
            <v>201012cc</v>
          </cell>
          <cell r="BI12" t="str">
            <v>201013cc</v>
          </cell>
          <cell r="BJ12" t="str">
            <v>201014cc</v>
          </cell>
          <cell r="BK12" t="str">
            <v>201015cc</v>
          </cell>
          <cell r="BL12" t="str">
            <v>2008</v>
          </cell>
          <cell r="BM12" t="str">
            <v>ACL2008-1</v>
          </cell>
          <cell r="BN12" t="str">
            <v>ACL2008-1</v>
          </cell>
          <cell r="BO12" t="str">
            <v>1Chambre</v>
          </cell>
          <cell r="BP12" t="str">
            <v>1studio</v>
          </cell>
          <cell r="BQ12" t="str">
            <v>11CC</v>
          </cell>
          <cell r="BR12" t="str">
            <v>12CC</v>
          </cell>
          <cell r="BS12" t="str">
            <v>13CC</v>
          </cell>
          <cell r="BT12" t="str">
            <v>14CC</v>
          </cell>
          <cell r="BU12" t="str">
            <v>15CC</v>
          </cell>
          <cell r="BV12" t="str">
            <v>COOP-1</v>
          </cell>
          <cell r="BW12" t="str">
            <v>COOP-1</v>
          </cell>
          <cell r="BX12" t="str">
            <v xml:space="preserve"> </v>
          </cell>
          <cell r="BY12" t="str">
            <v xml:space="preserve"> </v>
          </cell>
          <cell r="BZ12" t="str">
            <v>COOP</v>
          </cell>
          <cell r="CA12" t="str">
            <v>20101COOP</v>
          </cell>
          <cell r="CB12" t="str">
            <v>COOP-1</v>
          </cell>
          <cell r="CC12" t="str">
            <v>COOP-1</v>
          </cell>
          <cell r="CD12" t="str">
            <v>2010BSQ</v>
          </cell>
          <cell r="CE12" t="str">
            <v>2009BSQ</v>
          </cell>
          <cell r="CF12" t="str">
            <v>BSQ-1</v>
          </cell>
          <cell r="CG12" t="str">
            <v>BSQ-1</v>
          </cell>
          <cell r="CH12" t="str">
            <v>20101BSQ</v>
          </cell>
          <cell r="CI12" t="str">
            <v>BSQ</v>
          </cell>
          <cell r="CJ12" t="str">
            <v>BSQ-1</v>
          </cell>
          <cell r="CK12" t="str">
            <v>BSQ-1</v>
          </cell>
          <cell r="CL12" t="str">
            <v>C1</v>
          </cell>
          <cell r="CM12" t="str">
            <v>C1</v>
          </cell>
          <cell r="CN12" t="str">
            <v>C1</v>
          </cell>
          <cell r="CO12" t="str">
            <v>20101C</v>
          </cell>
          <cell r="CP12" t="str">
            <v>C</v>
          </cell>
          <cell r="CQ12" t="str">
            <v>2011</v>
          </cell>
          <cell r="CR12" t="str">
            <v xml:space="preserve"> </v>
          </cell>
          <cell r="CS12" t="str">
            <v>2011-04</v>
          </cell>
          <cell r="CT12" t="str">
            <v>OCLe Sud-Ouest</v>
          </cell>
          <cell r="CU12" t="str">
            <v>BSQOC</v>
          </cell>
          <cell r="CV12" t="str">
            <v>BSQOCLe Sud-Ouest</v>
          </cell>
          <cell r="CW12" t="str">
            <v>BSQLe Sud-Ouest</v>
          </cell>
          <cell r="CX12" t="str">
            <v>BSQLe Sud-Ouest</v>
          </cell>
          <cell r="CY12" t="str">
            <v>Le Sud-Ouest</v>
          </cell>
          <cell r="CZ12" t="str">
            <v>1Le Sud-Ouest</v>
          </cell>
          <cell r="DA12" t="str">
            <v>CLe Sud-Ouest</v>
          </cell>
          <cell r="DB12">
            <v>0</v>
          </cell>
          <cell r="DC12" t="str">
            <v>1OC</v>
          </cell>
          <cell r="DD12" t="str">
            <v>ACL1OC</v>
          </cell>
          <cell r="DE12">
            <v>1</v>
          </cell>
          <cell r="DG12" t="str">
            <v xml:space="preserve"> </v>
          </cell>
          <cell r="DH12" t="str">
            <v>2013ACL</v>
          </cell>
          <cell r="DI12" t="str">
            <v xml:space="preserve"> </v>
          </cell>
          <cell r="DJ12" t="str">
            <v>2007ACLOC</v>
          </cell>
          <cell r="DK12" t="str">
            <v>2013oc</v>
          </cell>
          <cell r="DL12" t="str">
            <v>ACL2013oc2011ed</v>
          </cell>
          <cell r="DM12" t="str">
            <v>2011ed</v>
          </cell>
          <cell r="DN12" t="str">
            <v>2009ec</v>
          </cell>
          <cell r="DO12" t="str">
            <v>2008ap</v>
          </cell>
          <cell r="DP12" t="str">
            <v>2011ed</v>
          </cell>
          <cell r="DQ12" t="str">
            <v>2009ec</v>
          </cell>
          <cell r="DR12" t="str">
            <v>1OC</v>
          </cell>
          <cell r="DS12" t="str">
            <v>20111OC</v>
          </cell>
          <cell r="DT12" t="str">
            <v>2011</v>
          </cell>
          <cell r="DU12" t="str">
            <v>2010</v>
          </cell>
          <cell r="DV12" t="str">
            <v>ACLED 2011 from ec 2010</v>
          </cell>
          <cell r="DW12" t="str">
            <v>2009ec1Chambre</v>
          </cell>
          <cell r="DX12" t="str">
            <v>2009</v>
          </cell>
          <cell r="DY12" t="str">
            <v>ACL</v>
          </cell>
          <cell r="DZ12" t="str">
            <v>2011BSQ</v>
          </cell>
          <cell r="EA12" t="str">
            <v>1Chambre</v>
          </cell>
          <cell r="EB12" t="str">
            <v>1Studio</v>
          </cell>
          <cell r="EC12" t="str">
            <v>11CC</v>
          </cell>
          <cell r="ED12" t="str">
            <v>12CC</v>
          </cell>
          <cell r="EE12" t="str">
            <v>13CC</v>
          </cell>
          <cell r="EF12" t="str">
            <v>14CC</v>
          </cell>
          <cell r="EG12" t="str">
            <v>15CC</v>
          </cell>
          <cell r="EH12" t="str">
            <v>1Chambre</v>
          </cell>
          <cell r="EI12" t="str">
            <v>1studio</v>
          </cell>
          <cell r="EJ12" t="str">
            <v>11CC</v>
          </cell>
          <cell r="EK12" t="str">
            <v>12CC</v>
          </cell>
          <cell r="EL12" t="str">
            <v>13CC</v>
          </cell>
          <cell r="EM12" t="str">
            <v>14CC</v>
          </cell>
          <cell r="EN12" t="str">
            <v>15CC</v>
          </cell>
          <cell r="EO12" t="str">
            <v>COOP-1</v>
          </cell>
          <cell r="EP12" t="str">
            <v>BSQ-1</v>
          </cell>
          <cell r="EQ12" t="str">
            <v>C1</v>
          </cell>
          <cell r="ER12">
            <v>756</v>
          </cell>
          <cell r="ES12" t="str">
            <v>OC</v>
          </cell>
          <cell r="ET12">
            <v>727</v>
          </cell>
          <cell r="EU12" t="str">
            <v>ACLCOOP</v>
          </cell>
          <cell r="EV12" t="str">
            <v>ACL1</v>
          </cell>
          <cell r="EW12" t="str">
            <v>ACLC</v>
          </cell>
          <cell r="EX12" t="str">
            <v>ACLCOOP</v>
          </cell>
          <cell r="EY12" t="str">
            <v xml:space="preserve"> </v>
          </cell>
          <cell r="EZ12" t="str">
            <v xml:space="preserve"> </v>
          </cell>
          <cell r="FA12" t="str">
            <v>ACLCOOP1C</v>
          </cell>
          <cell r="FB12" t="str">
            <v xml:space="preserve"> 1C</v>
          </cell>
          <cell r="FC12" t="str">
            <v xml:space="preserve"> 1C</v>
          </cell>
          <cell r="FD12" t="str">
            <v>ACL12008</v>
          </cell>
          <cell r="FE12" t="str">
            <v>1Le Sud-Ouest</v>
          </cell>
          <cell r="FF12">
            <v>2013</v>
          </cell>
          <cell r="FG12" t="str">
            <v>2011</v>
          </cell>
          <cell r="FH12" t="str">
            <v>20131</v>
          </cell>
          <cell r="FI12">
            <v>19.868421052631579</v>
          </cell>
          <cell r="FJ12" t="str">
            <v>COOPLe Sud-Ouest</v>
          </cell>
          <cell r="FK12" t="str">
            <v>Le Sud-OuestC2011</v>
          </cell>
          <cell r="FL12" t="str">
            <v>2011</v>
          </cell>
          <cell r="FM12" t="str">
            <v>2009</v>
          </cell>
          <cell r="FN12" t="str">
            <v>2013ACL</v>
          </cell>
          <cell r="FO12" t="str">
            <v>1Chambre</v>
          </cell>
          <cell r="FP12" t="str">
            <v>1studio</v>
          </cell>
          <cell r="FQ12" t="str">
            <v>11CC</v>
          </cell>
          <cell r="FR12" t="str">
            <v>12CC</v>
          </cell>
          <cell r="FS12" t="str">
            <v>13CC</v>
          </cell>
          <cell r="FT12" t="str">
            <v>14CC</v>
          </cell>
          <cell r="FU12" t="str">
            <v>15CC</v>
          </cell>
        </row>
        <row r="13">
          <cell r="B13" t="str">
            <v>ACL-5321</v>
          </cell>
          <cell r="C13" t="str">
            <v>930083682</v>
          </cell>
          <cell r="D13" t="str">
            <v>MA CHAMBRE INC - PHASE 5</v>
          </cell>
          <cell r="E13" t="str">
            <v>1624-1626 rue Saint-Hubert (MTL)</v>
          </cell>
          <cell r="F13">
            <v>23</v>
          </cell>
          <cell r="G13" t="str">
            <v>3</v>
          </cell>
          <cell r="J13" t="str">
            <v>X</v>
          </cell>
          <cell r="K13" t="str">
            <v>AHM</v>
          </cell>
          <cell r="L13" t="str">
            <v>OBNL</v>
          </cell>
          <cell r="M13" t="str">
            <v>R</v>
          </cell>
          <cell r="N13" t="str">
            <v>2010</v>
          </cell>
          <cell r="O13" t="str">
            <v>DA</v>
          </cell>
          <cell r="P13" t="str">
            <v>OC</v>
          </cell>
          <cell r="Q13" t="str">
            <v>ULACH9B</v>
          </cell>
          <cell r="R13" t="str">
            <v>ULEDOSE</v>
          </cell>
          <cell r="S13">
            <v>40940</v>
          </cell>
          <cell r="T13">
            <v>39784</v>
          </cell>
          <cell r="U13">
            <v>39784</v>
          </cell>
          <cell r="V13">
            <v>40309</v>
          </cell>
          <cell r="W13">
            <v>40505</v>
          </cell>
          <cell r="X13">
            <v>40560</v>
          </cell>
          <cell r="Y13">
            <v>40848</v>
          </cell>
          <cell r="Z13">
            <v>40940</v>
          </cell>
          <cell r="AA13">
            <v>20</v>
          </cell>
          <cell r="AB13">
            <v>0</v>
          </cell>
          <cell r="AC13">
            <v>3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 t="str">
            <v>PAH</v>
          </cell>
          <cell r="AL13" t="str">
            <v>OBNL</v>
          </cell>
          <cell r="AM13" t="str">
            <v>ACL-5321</v>
          </cell>
          <cell r="AN13" t="str">
            <v>ACLOC</v>
          </cell>
          <cell r="AO13" t="str">
            <v>ACL2010-3</v>
          </cell>
          <cell r="AP13" t="str">
            <v>3Chambre</v>
          </cell>
          <cell r="AQ13" t="str">
            <v>3studio</v>
          </cell>
          <cell r="AR13" t="str">
            <v>31CC</v>
          </cell>
          <cell r="AS13" t="str">
            <v>32CC</v>
          </cell>
          <cell r="AT13" t="str">
            <v>33CC</v>
          </cell>
          <cell r="AU13" t="str">
            <v>34CC</v>
          </cell>
          <cell r="AV13" t="str">
            <v>35CC</v>
          </cell>
          <cell r="AW13" t="str">
            <v>3Chambre</v>
          </cell>
          <cell r="AX13" t="str">
            <v>3studio</v>
          </cell>
          <cell r="AY13" t="str">
            <v>31CC</v>
          </cell>
          <cell r="AZ13" t="str">
            <v>32CC</v>
          </cell>
          <cell r="BA13" t="str">
            <v>33CC</v>
          </cell>
          <cell r="BB13" t="str">
            <v>34CC</v>
          </cell>
          <cell r="BC13" t="str">
            <v>35CC</v>
          </cell>
          <cell r="BD13" t="str">
            <v>engagé</v>
          </cell>
          <cell r="BE13" t="str">
            <v>20103chambre</v>
          </cell>
          <cell r="BF13" t="str">
            <v>20103studio</v>
          </cell>
          <cell r="BG13" t="str">
            <v>201031cc</v>
          </cell>
          <cell r="BH13" t="str">
            <v>201032cc</v>
          </cell>
          <cell r="BI13" t="str">
            <v>201033cc</v>
          </cell>
          <cell r="BJ13" t="str">
            <v>201034cc</v>
          </cell>
          <cell r="BK13" t="str">
            <v>201035cc</v>
          </cell>
          <cell r="BL13" t="str">
            <v>2010</v>
          </cell>
          <cell r="BM13" t="str">
            <v>ACL2010-3</v>
          </cell>
          <cell r="BN13" t="str">
            <v>ACL2010-3</v>
          </cell>
          <cell r="BO13" t="str">
            <v>3Chambre</v>
          </cell>
          <cell r="BP13" t="str">
            <v>3studio</v>
          </cell>
          <cell r="BQ13" t="str">
            <v>31CC</v>
          </cell>
          <cell r="BR13" t="str">
            <v>32CC</v>
          </cell>
          <cell r="BS13" t="str">
            <v>33CC</v>
          </cell>
          <cell r="BT13" t="str">
            <v>34CC</v>
          </cell>
          <cell r="BU13" t="str">
            <v>35CC</v>
          </cell>
          <cell r="BV13" t="str">
            <v>OBNL-3</v>
          </cell>
          <cell r="BW13" t="str">
            <v>OBNL-3</v>
          </cell>
          <cell r="BX13" t="str">
            <v xml:space="preserve"> </v>
          </cell>
          <cell r="BY13" t="str">
            <v xml:space="preserve"> </v>
          </cell>
          <cell r="BZ13" t="str">
            <v>OBNL</v>
          </cell>
          <cell r="CA13" t="str">
            <v>20103OBNL</v>
          </cell>
          <cell r="CB13" t="str">
            <v>OBNL-3</v>
          </cell>
          <cell r="CC13" t="str">
            <v>OBNL-3</v>
          </cell>
          <cell r="CD13" t="str">
            <v>2010AHM</v>
          </cell>
          <cell r="CE13" t="str">
            <v>2010AHM</v>
          </cell>
          <cell r="CF13" t="str">
            <v>AHM-3</v>
          </cell>
          <cell r="CG13" t="str">
            <v>AHM-3</v>
          </cell>
          <cell r="CH13" t="str">
            <v>20103AHM</v>
          </cell>
          <cell r="CI13" t="str">
            <v>AHM</v>
          </cell>
          <cell r="CJ13" t="str">
            <v>AHM-3</v>
          </cell>
          <cell r="CK13" t="str">
            <v>AHM-3</v>
          </cell>
          <cell r="CL13" t="str">
            <v>R3</v>
          </cell>
          <cell r="CM13" t="str">
            <v>R3</v>
          </cell>
          <cell r="CN13" t="str">
            <v>R3</v>
          </cell>
          <cell r="CO13" t="str">
            <v>20103R</v>
          </cell>
          <cell r="CP13" t="str">
            <v>R</v>
          </cell>
          <cell r="CQ13" t="str">
            <v>2010</v>
          </cell>
          <cell r="CR13" t="str">
            <v xml:space="preserve"> </v>
          </cell>
          <cell r="CS13" t="str">
            <v>2010-11</v>
          </cell>
          <cell r="CT13" t="str">
            <v>OCVille-Marie</v>
          </cell>
          <cell r="CU13" t="str">
            <v>AHMOC</v>
          </cell>
          <cell r="CV13" t="str">
            <v>AHMOCVille-Marie</v>
          </cell>
          <cell r="CW13" t="str">
            <v>AHMVille-Marie</v>
          </cell>
          <cell r="CX13" t="str">
            <v>AHMVille-Marie</v>
          </cell>
          <cell r="CY13" t="str">
            <v>Ville-Marie</v>
          </cell>
          <cell r="CZ13" t="str">
            <v>3Ville-Marie</v>
          </cell>
          <cell r="DA13" t="str">
            <v>RVille-Marie</v>
          </cell>
          <cell r="DB13">
            <v>0</v>
          </cell>
          <cell r="DC13" t="str">
            <v>3OC</v>
          </cell>
          <cell r="DD13" t="str">
            <v>ACL3OC</v>
          </cell>
          <cell r="DE13">
            <v>1</v>
          </cell>
          <cell r="DG13" t="str">
            <v xml:space="preserve"> </v>
          </cell>
          <cell r="DH13" t="str">
            <v>2011ACL</v>
          </cell>
          <cell r="DI13" t="str">
            <v xml:space="preserve"> </v>
          </cell>
          <cell r="DJ13" t="str">
            <v>2008ACLOC</v>
          </cell>
          <cell r="DK13" t="str">
            <v>2011oc</v>
          </cell>
          <cell r="DL13" t="str">
            <v>ACL2011oc2010ed</v>
          </cell>
          <cell r="DM13" t="str">
            <v>2010ed</v>
          </cell>
          <cell r="DN13" t="str">
            <v>2010ec</v>
          </cell>
          <cell r="DO13" t="str">
            <v>2008ap</v>
          </cell>
          <cell r="DP13" t="str">
            <v>2010ed</v>
          </cell>
          <cell r="DQ13" t="str">
            <v xml:space="preserve"> </v>
          </cell>
          <cell r="DR13" t="str">
            <v>3OC</v>
          </cell>
          <cell r="DS13" t="str">
            <v>20103OC</v>
          </cell>
          <cell r="DT13" t="str">
            <v>2010</v>
          </cell>
          <cell r="DU13" t="str">
            <v>2010</v>
          </cell>
          <cell r="DV13" t="str">
            <v>ACLED 2010 from ec 2010</v>
          </cell>
          <cell r="DW13" t="str">
            <v>2010ec3Chambre</v>
          </cell>
          <cell r="DX13" t="str">
            <v>2010</v>
          </cell>
          <cell r="DY13" t="str">
            <v>ACL</v>
          </cell>
          <cell r="DZ13" t="str">
            <v>2010AHM</v>
          </cell>
          <cell r="EA13" t="str">
            <v>3Chambre</v>
          </cell>
          <cell r="EB13" t="str">
            <v>3Studio</v>
          </cell>
          <cell r="EC13" t="str">
            <v>31CC</v>
          </cell>
          <cell r="ED13" t="str">
            <v>32CC</v>
          </cell>
          <cell r="EE13" t="str">
            <v>33CC</v>
          </cell>
          <cell r="EF13" t="str">
            <v>34CC</v>
          </cell>
          <cell r="EG13" t="str">
            <v>35CC</v>
          </cell>
          <cell r="EH13" t="str">
            <v>3Chambre</v>
          </cell>
          <cell r="EI13" t="str">
            <v>3studio</v>
          </cell>
          <cell r="EJ13" t="str">
            <v>31CC</v>
          </cell>
          <cell r="EK13" t="str">
            <v>32CC</v>
          </cell>
          <cell r="EL13" t="str">
            <v>33CC</v>
          </cell>
          <cell r="EM13" t="str">
            <v>34CC</v>
          </cell>
          <cell r="EN13" t="str">
            <v>35CC</v>
          </cell>
          <cell r="EO13" t="str">
            <v>OBNL-3</v>
          </cell>
          <cell r="EP13" t="str">
            <v>AHM-3</v>
          </cell>
          <cell r="EQ13" t="str">
            <v>R3</v>
          </cell>
          <cell r="ER13">
            <v>196</v>
          </cell>
          <cell r="ES13" t="str">
            <v>OC</v>
          </cell>
          <cell r="ET13">
            <v>343</v>
          </cell>
          <cell r="EU13" t="str">
            <v>ACLOBNL</v>
          </cell>
          <cell r="EV13" t="str">
            <v>ACL3</v>
          </cell>
          <cell r="EW13" t="str">
            <v>ACLR</v>
          </cell>
          <cell r="EX13" t="str">
            <v>ACLOBNL</v>
          </cell>
          <cell r="EY13" t="str">
            <v xml:space="preserve"> </v>
          </cell>
          <cell r="EZ13" t="str">
            <v xml:space="preserve"> </v>
          </cell>
          <cell r="FA13" t="str">
            <v>ACLOBNL3R</v>
          </cell>
          <cell r="FB13" t="str">
            <v xml:space="preserve"> 3R</v>
          </cell>
          <cell r="FC13" t="str">
            <v xml:space="preserve"> 3R</v>
          </cell>
          <cell r="FD13" t="str">
            <v>ACL32010</v>
          </cell>
          <cell r="FE13" t="str">
            <v>3Ville-Marie</v>
          </cell>
          <cell r="FF13">
            <v>2011</v>
          </cell>
          <cell r="FG13" t="str">
            <v>2010</v>
          </cell>
          <cell r="FH13" t="str">
            <v>20113</v>
          </cell>
          <cell r="FI13">
            <v>9.4736842105263168</v>
          </cell>
          <cell r="FJ13" t="str">
            <v>OBNLVille-Marie</v>
          </cell>
          <cell r="FK13" t="str">
            <v>Ville-MarieR2011</v>
          </cell>
          <cell r="FL13" t="str">
            <v>2011</v>
          </cell>
          <cell r="FM13" t="str">
            <v>2010</v>
          </cell>
          <cell r="FN13" t="str">
            <v>2011ACL</v>
          </cell>
          <cell r="FO13" t="str">
            <v>3Chambre</v>
          </cell>
          <cell r="FP13" t="str">
            <v>3studio</v>
          </cell>
          <cell r="FQ13" t="str">
            <v>31CC</v>
          </cell>
          <cell r="FR13" t="str">
            <v>32CC</v>
          </cell>
          <cell r="FS13" t="str">
            <v>33CC</v>
          </cell>
          <cell r="FT13" t="str">
            <v>34CC</v>
          </cell>
          <cell r="FU13" t="str">
            <v>35CC</v>
          </cell>
        </row>
        <row r="14">
          <cell r="B14" t="str">
            <v>ACL-5335</v>
          </cell>
          <cell r="C14" t="str">
            <v>930081088</v>
          </cell>
          <cell r="D14" t="str">
            <v>EN MARGE 12-17</v>
          </cell>
          <cell r="E14" t="str">
            <v>1151 rue Alexandre-DeSève (MTL)</v>
          </cell>
          <cell r="F14">
            <v>11</v>
          </cell>
          <cell r="G14" t="str">
            <v>3</v>
          </cell>
          <cell r="J14" t="str">
            <v>X</v>
          </cell>
          <cell r="K14" t="str">
            <v>CDH</v>
          </cell>
          <cell r="L14" t="str">
            <v>OBNL</v>
          </cell>
          <cell r="M14" t="str">
            <v>T</v>
          </cell>
          <cell r="N14" t="str">
            <v>2010</v>
          </cell>
          <cell r="O14" t="str">
            <v>DA</v>
          </cell>
          <cell r="P14" t="str">
            <v>OC</v>
          </cell>
          <cell r="Q14" t="str">
            <v>UBOIVJA</v>
          </cell>
          <cell r="R14" t="str">
            <v>ULABADE</v>
          </cell>
          <cell r="S14">
            <v>40848</v>
          </cell>
          <cell r="T14">
            <v>39752</v>
          </cell>
          <cell r="U14">
            <v>39874</v>
          </cell>
          <cell r="V14">
            <v>40242</v>
          </cell>
          <cell r="W14">
            <v>40553</v>
          </cell>
          <cell r="X14">
            <v>40575</v>
          </cell>
          <cell r="Y14">
            <v>40847</v>
          </cell>
          <cell r="Z14">
            <v>40848</v>
          </cell>
          <cell r="AA14">
            <v>6</v>
          </cell>
          <cell r="AB14">
            <v>0</v>
          </cell>
          <cell r="AC14">
            <v>5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 t="str">
            <v>PAH</v>
          </cell>
          <cell r="AL14" t="str">
            <v>OBNL</v>
          </cell>
          <cell r="AM14" t="str">
            <v>ACL-5335</v>
          </cell>
          <cell r="AN14" t="str">
            <v>ACLOC</v>
          </cell>
          <cell r="AO14" t="str">
            <v>ACL2010-3</v>
          </cell>
          <cell r="AP14" t="str">
            <v>3Chambre</v>
          </cell>
          <cell r="AQ14" t="str">
            <v>3studio</v>
          </cell>
          <cell r="AR14" t="str">
            <v>31CC</v>
          </cell>
          <cell r="AS14" t="str">
            <v>32CC</v>
          </cell>
          <cell r="AT14" t="str">
            <v>33CC</v>
          </cell>
          <cell r="AU14" t="str">
            <v>34CC</v>
          </cell>
          <cell r="AV14" t="str">
            <v>35CC</v>
          </cell>
          <cell r="AW14" t="str">
            <v>3Chambre</v>
          </cell>
          <cell r="AX14" t="str">
            <v>3studio</v>
          </cell>
          <cell r="AY14" t="str">
            <v>31CC</v>
          </cell>
          <cell r="AZ14" t="str">
            <v>32CC</v>
          </cell>
          <cell r="BA14" t="str">
            <v>33CC</v>
          </cell>
          <cell r="BB14" t="str">
            <v>34CC</v>
          </cell>
          <cell r="BC14" t="str">
            <v>35CC</v>
          </cell>
          <cell r="BD14" t="str">
            <v>engagé</v>
          </cell>
          <cell r="BE14" t="str">
            <v>20103chambre</v>
          </cell>
          <cell r="BF14" t="str">
            <v>20103studio</v>
          </cell>
          <cell r="BG14" t="str">
            <v>201031cc</v>
          </cell>
          <cell r="BH14" t="str">
            <v>201032cc</v>
          </cell>
          <cell r="BI14" t="str">
            <v>201033cc</v>
          </cell>
          <cell r="BJ14" t="str">
            <v>201034cc</v>
          </cell>
          <cell r="BK14" t="str">
            <v>201035cc</v>
          </cell>
          <cell r="BL14" t="str">
            <v>2010</v>
          </cell>
          <cell r="BM14" t="str">
            <v>ACL2010-3</v>
          </cell>
          <cell r="BN14" t="str">
            <v>ACL2010-3</v>
          </cell>
          <cell r="BO14" t="str">
            <v>3Chambre</v>
          </cell>
          <cell r="BP14" t="str">
            <v>3studio</v>
          </cell>
          <cell r="BQ14" t="str">
            <v>31CC</v>
          </cell>
          <cell r="BR14" t="str">
            <v>32CC</v>
          </cell>
          <cell r="BS14" t="str">
            <v>33CC</v>
          </cell>
          <cell r="BT14" t="str">
            <v>34CC</v>
          </cell>
          <cell r="BU14" t="str">
            <v>35CC</v>
          </cell>
          <cell r="BV14" t="str">
            <v>OBNL-3</v>
          </cell>
          <cell r="BW14" t="str">
            <v>OBNL-3</v>
          </cell>
          <cell r="BX14" t="str">
            <v xml:space="preserve"> </v>
          </cell>
          <cell r="BY14" t="str">
            <v xml:space="preserve"> </v>
          </cell>
          <cell r="BZ14" t="str">
            <v>OBNL</v>
          </cell>
          <cell r="CA14" t="str">
            <v>20103OBNL</v>
          </cell>
          <cell r="CB14" t="str">
            <v>OBNL-3</v>
          </cell>
          <cell r="CC14" t="str">
            <v>OBNL-3</v>
          </cell>
          <cell r="CD14" t="str">
            <v>2010CDH</v>
          </cell>
          <cell r="CE14" t="str">
            <v>2010CDH</v>
          </cell>
          <cell r="CF14" t="str">
            <v>CDH-3</v>
          </cell>
          <cell r="CG14" t="str">
            <v>CDH-3</v>
          </cell>
          <cell r="CH14" t="str">
            <v>20103CDH</v>
          </cell>
          <cell r="CI14" t="str">
            <v>CDH</v>
          </cell>
          <cell r="CJ14" t="str">
            <v>CDH-3</v>
          </cell>
          <cell r="CK14" t="str">
            <v>CDH-3</v>
          </cell>
          <cell r="CL14" t="str">
            <v>T3</v>
          </cell>
          <cell r="CM14" t="str">
            <v>T3</v>
          </cell>
          <cell r="CN14" t="str">
            <v>T3</v>
          </cell>
          <cell r="CO14" t="str">
            <v>20103T</v>
          </cell>
          <cell r="CP14" t="str">
            <v>T</v>
          </cell>
          <cell r="CQ14" t="str">
            <v>2011</v>
          </cell>
          <cell r="CR14" t="str">
            <v xml:space="preserve"> </v>
          </cell>
          <cell r="CS14" t="str">
            <v>2011-01</v>
          </cell>
          <cell r="CT14" t="str">
            <v>OCVille-Marie</v>
          </cell>
          <cell r="CU14" t="str">
            <v>CDHOC</v>
          </cell>
          <cell r="CV14" t="str">
            <v>CDHOCVille-Marie</v>
          </cell>
          <cell r="CW14" t="str">
            <v>CDHVille-Marie</v>
          </cell>
          <cell r="CX14" t="str">
            <v>CDHVille-Marie</v>
          </cell>
          <cell r="CY14" t="str">
            <v>Ville-Marie</v>
          </cell>
          <cell r="CZ14" t="str">
            <v>3Ville-Marie</v>
          </cell>
          <cell r="DA14" t="str">
            <v>TVille-Marie</v>
          </cell>
          <cell r="DB14">
            <v>0</v>
          </cell>
          <cell r="DC14" t="str">
            <v>3OC</v>
          </cell>
          <cell r="DD14" t="str">
            <v>ACL3OC</v>
          </cell>
          <cell r="DE14">
            <v>1</v>
          </cell>
          <cell r="DG14" t="str">
            <v xml:space="preserve"> </v>
          </cell>
          <cell r="DH14" t="str">
            <v>2011ACL</v>
          </cell>
          <cell r="DI14" t="str">
            <v xml:space="preserve"> </v>
          </cell>
          <cell r="DJ14" t="str">
            <v>2008ACLOC</v>
          </cell>
          <cell r="DK14" t="str">
            <v>2011oc</v>
          </cell>
          <cell r="DL14" t="str">
            <v>ACL2011oc2011ed</v>
          </cell>
          <cell r="DM14" t="str">
            <v>2011ed</v>
          </cell>
          <cell r="DN14" t="str">
            <v>2010ec</v>
          </cell>
          <cell r="DO14" t="str">
            <v>2009ap</v>
          </cell>
          <cell r="DP14" t="str">
            <v>2011ed</v>
          </cell>
          <cell r="DQ14" t="str">
            <v>2010ec</v>
          </cell>
          <cell r="DR14" t="str">
            <v>3OC</v>
          </cell>
          <cell r="DS14" t="str">
            <v>20113OC</v>
          </cell>
          <cell r="DT14" t="str">
            <v>2011</v>
          </cell>
          <cell r="DU14" t="str">
            <v>2010</v>
          </cell>
          <cell r="DV14" t="str">
            <v>ACLED 2011 from ec 2010</v>
          </cell>
          <cell r="DW14" t="str">
            <v>2010ec3Chambre</v>
          </cell>
          <cell r="DX14" t="str">
            <v>2010</v>
          </cell>
          <cell r="DY14" t="str">
            <v>ACL</v>
          </cell>
          <cell r="DZ14" t="str">
            <v>2011CDH</v>
          </cell>
          <cell r="EA14" t="str">
            <v>3Chambre</v>
          </cell>
          <cell r="EB14" t="str">
            <v>3Studio</v>
          </cell>
          <cell r="EC14" t="str">
            <v>31CC</v>
          </cell>
          <cell r="ED14" t="str">
            <v>32CC</v>
          </cell>
          <cell r="EE14" t="str">
            <v>33CC</v>
          </cell>
          <cell r="EF14" t="str">
            <v>34CC</v>
          </cell>
          <cell r="EG14" t="str">
            <v>35CC</v>
          </cell>
          <cell r="EH14" t="str">
            <v>3Chambre</v>
          </cell>
          <cell r="EI14" t="str">
            <v>3studio</v>
          </cell>
          <cell r="EJ14" t="str">
            <v>31CC</v>
          </cell>
          <cell r="EK14" t="str">
            <v>32CC</v>
          </cell>
          <cell r="EL14" t="str">
            <v>33CC</v>
          </cell>
          <cell r="EM14" t="str">
            <v>34CC</v>
          </cell>
          <cell r="EN14" t="str">
            <v>35CC</v>
          </cell>
          <cell r="EO14" t="str">
            <v>OBNL-3</v>
          </cell>
          <cell r="EP14" t="str">
            <v>CDH-3</v>
          </cell>
          <cell r="EQ14" t="str">
            <v>T3</v>
          </cell>
          <cell r="ER14">
            <v>311</v>
          </cell>
          <cell r="ES14" t="str">
            <v>OC</v>
          </cell>
          <cell r="ET14">
            <v>294</v>
          </cell>
          <cell r="EU14" t="str">
            <v>ACLOBNL</v>
          </cell>
          <cell r="EV14" t="str">
            <v>ACL3</v>
          </cell>
          <cell r="EW14" t="str">
            <v>ACLT</v>
          </cell>
          <cell r="EX14" t="str">
            <v>ACLOBNL</v>
          </cell>
          <cell r="EY14" t="str">
            <v xml:space="preserve"> </v>
          </cell>
          <cell r="EZ14" t="str">
            <v xml:space="preserve"> </v>
          </cell>
          <cell r="FA14" t="str">
            <v>ACLOBNL3T</v>
          </cell>
          <cell r="FB14" t="str">
            <v xml:space="preserve"> 3T</v>
          </cell>
          <cell r="FC14" t="str">
            <v xml:space="preserve"> 3T</v>
          </cell>
          <cell r="FD14" t="str">
            <v>ACL32010</v>
          </cell>
          <cell r="FE14" t="str">
            <v>3Ville-Marie</v>
          </cell>
          <cell r="FF14">
            <v>2011</v>
          </cell>
          <cell r="FG14" t="str">
            <v>2011</v>
          </cell>
          <cell r="FH14" t="str">
            <v>20113</v>
          </cell>
          <cell r="FI14">
            <v>8.9473684210526319</v>
          </cell>
          <cell r="FJ14" t="str">
            <v>OBNLVille-Marie</v>
          </cell>
          <cell r="FK14" t="str">
            <v>Ville-MarieT2011</v>
          </cell>
          <cell r="FL14" t="str">
            <v>2011</v>
          </cell>
          <cell r="FM14" t="str">
            <v>2010</v>
          </cell>
          <cell r="FN14" t="str">
            <v>2011ACL</v>
          </cell>
          <cell r="FO14" t="str">
            <v>3Chambre</v>
          </cell>
          <cell r="FP14" t="str">
            <v>3studio</v>
          </cell>
          <cell r="FQ14" t="str">
            <v>31CC</v>
          </cell>
          <cell r="FR14" t="str">
            <v>32CC</v>
          </cell>
          <cell r="FS14" t="str">
            <v>33CC</v>
          </cell>
          <cell r="FT14" t="str">
            <v>34CC</v>
          </cell>
          <cell r="FU14" t="str">
            <v>35CC</v>
          </cell>
        </row>
        <row r="15">
          <cell r="B15" t="str">
            <v>ACL-5346</v>
          </cell>
          <cell r="C15" t="str">
            <v>930085349</v>
          </cell>
          <cell r="D15" t="str">
            <v>C.H. LE RÉVERBÈRE - VOLET II</v>
          </cell>
          <cell r="E15" t="str">
            <v>4590 avenue d' Orléans (MTL)</v>
          </cell>
          <cell r="F15">
            <v>54</v>
          </cell>
          <cell r="G15" t="str">
            <v>2</v>
          </cell>
          <cell r="J15" t="str">
            <v>X</v>
          </cell>
          <cell r="K15" t="str">
            <v>CDH</v>
          </cell>
          <cell r="L15" t="str">
            <v>COOP</v>
          </cell>
          <cell r="M15" t="str">
            <v>T</v>
          </cell>
          <cell r="N15" t="str">
            <v>2006</v>
          </cell>
          <cell r="O15" t="str">
            <v>DA</v>
          </cell>
          <cell r="P15" t="str">
            <v>OC</v>
          </cell>
          <cell r="Q15" t="str">
            <v>UGOULFR</v>
          </cell>
          <cell r="R15" t="str">
            <v>ULABADE</v>
          </cell>
          <cell r="S15">
            <v>41666.562094907407</v>
          </cell>
          <cell r="U15">
            <v>39959</v>
          </cell>
          <cell r="V15">
            <v>39968</v>
          </cell>
          <cell r="W15">
            <v>40815</v>
          </cell>
          <cell r="X15">
            <v>40923</v>
          </cell>
          <cell r="Y15">
            <v>41474</v>
          </cell>
          <cell r="Z15">
            <v>41548</v>
          </cell>
          <cell r="AA15">
            <v>0</v>
          </cell>
          <cell r="AB15">
            <v>0</v>
          </cell>
          <cell r="AC15">
            <v>34</v>
          </cell>
          <cell r="AD15">
            <v>20</v>
          </cell>
          <cell r="AE15">
            <v>0</v>
          </cell>
          <cell r="AF15">
            <v>0</v>
          </cell>
          <cell r="AG15">
            <v>0</v>
          </cell>
          <cell r="AH15" t="str">
            <v>PAH</v>
          </cell>
          <cell r="AL15" t="str">
            <v>COOP</v>
          </cell>
          <cell r="AM15" t="str">
            <v>ACL-5346</v>
          </cell>
          <cell r="AN15" t="str">
            <v>ACLOC</v>
          </cell>
          <cell r="AO15" t="str">
            <v>ACL2006-2</v>
          </cell>
          <cell r="AP15" t="str">
            <v>2Chambre</v>
          </cell>
          <cell r="AQ15" t="str">
            <v>2studio</v>
          </cell>
          <cell r="AR15" t="str">
            <v>21CC</v>
          </cell>
          <cell r="AS15" t="str">
            <v>22CC</v>
          </cell>
          <cell r="AT15" t="str">
            <v>23CC</v>
          </cell>
          <cell r="AU15" t="str">
            <v>24CC</v>
          </cell>
          <cell r="AV15" t="str">
            <v>25CC</v>
          </cell>
          <cell r="AW15" t="str">
            <v>2Chambre</v>
          </cell>
          <cell r="AX15" t="str">
            <v>2studio</v>
          </cell>
          <cell r="AY15" t="str">
            <v>21CC</v>
          </cell>
          <cell r="AZ15" t="str">
            <v>22CC</v>
          </cell>
          <cell r="BA15" t="str">
            <v>23CC</v>
          </cell>
          <cell r="BB15" t="str">
            <v>24CC</v>
          </cell>
          <cell r="BC15" t="str">
            <v>25CC</v>
          </cell>
          <cell r="BD15" t="str">
            <v>engagé</v>
          </cell>
          <cell r="BE15" t="str">
            <v>20102chambre</v>
          </cell>
          <cell r="BF15" t="str">
            <v>20102studio</v>
          </cell>
          <cell r="BG15" t="str">
            <v>201021cc</v>
          </cell>
          <cell r="BH15" t="str">
            <v>201022cc</v>
          </cell>
          <cell r="BI15" t="str">
            <v>201023cc</v>
          </cell>
          <cell r="BJ15" t="str">
            <v>201024cc</v>
          </cell>
          <cell r="BK15" t="str">
            <v>201025cc</v>
          </cell>
          <cell r="BL15" t="str">
            <v>2006</v>
          </cell>
          <cell r="BM15" t="str">
            <v>ACL2006-2</v>
          </cell>
          <cell r="BN15" t="str">
            <v>ACL2006-2</v>
          </cell>
          <cell r="BO15" t="str">
            <v>2Chambre</v>
          </cell>
          <cell r="BP15" t="str">
            <v>2studio</v>
          </cell>
          <cell r="BQ15" t="str">
            <v>21CC</v>
          </cell>
          <cell r="BR15" t="str">
            <v>22CC</v>
          </cell>
          <cell r="BS15" t="str">
            <v>23CC</v>
          </cell>
          <cell r="BT15" t="str">
            <v>24CC</v>
          </cell>
          <cell r="BU15" t="str">
            <v>25CC</v>
          </cell>
          <cell r="BV15" t="str">
            <v>COOP-2</v>
          </cell>
          <cell r="BW15" t="str">
            <v>COOP-2</v>
          </cell>
          <cell r="BX15" t="str">
            <v xml:space="preserve"> </v>
          </cell>
          <cell r="BY15" t="str">
            <v xml:space="preserve"> </v>
          </cell>
          <cell r="BZ15" t="str">
            <v>COOP</v>
          </cell>
          <cell r="CA15" t="str">
            <v>20102COOP</v>
          </cell>
          <cell r="CB15" t="str">
            <v>COOP-2</v>
          </cell>
          <cell r="CC15" t="str">
            <v>COOP-2</v>
          </cell>
          <cell r="CD15" t="str">
            <v>2010CDH</v>
          </cell>
          <cell r="CE15" t="str">
            <v>2009CDH</v>
          </cell>
          <cell r="CF15" t="str">
            <v>CDH-2</v>
          </cell>
          <cell r="CG15" t="str">
            <v>CDH-2</v>
          </cell>
          <cell r="CH15" t="str">
            <v>20102CDH</v>
          </cell>
          <cell r="CI15" t="str">
            <v>CDH</v>
          </cell>
          <cell r="CJ15" t="str">
            <v>CDH-2</v>
          </cell>
          <cell r="CK15" t="str">
            <v>CDH-2</v>
          </cell>
          <cell r="CL15" t="str">
            <v>T2</v>
          </cell>
          <cell r="CM15" t="str">
            <v>T2</v>
          </cell>
          <cell r="CN15" t="str">
            <v>T2</v>
          </cell>
          <cell r="CO15" t="str">
            <v>20102T</v>
          </cell>
          <cell r="CP15" t="str">
            <v>T</v>
          </cell>
          <cell r="CQ15" t="str">
            <v>2011</v>
          </cell>
          <cell r="CR15" t="str">
            <v xml:space="preserve"> </v>
          </cell>
          <cell r="CS15" t="str">
            <v>2011-09</v>
          </cell>
          <cell r="CT15" t="str">
            <v>OCRosemont — La Petite-Patrie</v>
          </cell>
          <cell r="CU15" t="str">
            <v>CDHOC</v>
          </cell>
          <cell r="CV15" t="str">
            <v>CDHOCRosemont — La Petite-Patrie</v>
          </cell>
          <cell r="CW15" t="str">
            <v>CDHRosemont — La Petite-Patrie</v>
          </cell>
          <cell r="CX15" t="str">
            <v>CDHRosemont — La Petite-Patrie</v>
          </cell>
          <cell r="CY15" t="str">
            <v>Rosemont — La Petite-Patrie</v>
          </cell>
          <cell r="CZ15" t="str">
            <v>2Rosemont — La Petite-Patrie</v>
          </cell>
          <cell r="DA15" t="str">
            <v>TRosemont — La Petite-Patrie</v>
          </cell>
          <cell r="DB15">
            <v>0</v>
          </cell>
          <cell r="DC15" t="str">
            <v>2OC</v>
          </cell>
          <cell r="DD15" t="str">
            <v>ACL2OC</v>
          </cell>
          <cell r="DE15">
            <v>1</v>
          </cell>
          <cell r="DG15" t="str">
            <v xml:space="preserve"> </v>
          </cell>
          <cell r="DH15" t="str">
            <v>2013ACL</v>
          </cell>
          <cell r="DI15" t="str">
            <v xml:space="preserve"> </v>
          </cell>
          <cell r="DJ15" t="str">
            <v>1900ACLOC</v>
          </cell>
          <cell r="DK15" t="str">
            <v>2013oc</v>
          </cell>
          <cell r="DL15" t="str">
            <v>ACL2013oc2011ed</v>
          </cell>
          <cell r="DM15" t="str">
            <v>2011ed</v>
          </cell>
          <cell r="DN15" t="str">
            <v>2009ec</v>
          </cell>
          <cell r="DO15" t="str">
            <v>2009ap</v>
          </cell>
          <cell r="DP15" t="str">
            <v>2011ed</v>
          </cell>
          <cell r="DQ15" t="str">
            <v>2009ec</v>
          </cell>
          <cell r="DR15" t="str">
            <v>2OC</v>
          </cell>
          <cell r="DS15" t="str">
            <v>20112OC</v>
          </cell>
          <cell r="DT15" t="str">
            <v>2011</v>
          </cell>
          <cell r="DU15" t="str">
            <v>2010</v>
          </cell>
          <cell r="DV15" t="str">
            <v>ACLED 2011 from ec 2010</v>
          </cell>
          <cell r="DW15" t="str">
            <v>2009ec2Chambre</v>
          </cell>
          <cell r="DX15" t="str">
            <v>2009</v>
          </cell>
          <cell r="DY15" t="str">
            <v>ACL</v>
          </cell>
          <cell r="DZ15" t="str">
            <v>2011CDH</v>
          </cell>
          <cell r="EA15" t="str">
            <v>2Chambre</v>
          </cell>
          <cell r="EB15" t="str">
            <v>2Studio</v>
          </cell>
          <cell r="EC15" t="str">
            <v>21CC</v>
          </cell>
          <cell r="ED15" t="str">
            <v>22CC</v>
          </cell>
          <cell r="EE15" t="str">
            <v>23CC</v>
          </cell>
          <cell r="EF15" t="str">
            <v>24CC</v>
          </cell>
          <cell r="EG15" t="str">
            <v>25CC</v>
          </cell>
          <cell r="EH15" t="str">
            <v>2Chambre</v>
          </cell>
          <cell r="EI15" t="str">
            <v>2studio</v>
          </cell>
          <cell r="EJ15" t="str">
            <v>21CC</v>
          </cell>
          <cell r="EK15" t="str">
            <v>22CC</v>
          </cell>
          <cell r="EL15" t="str">
            <v>23CC</v>
          </cell>
          <cell r="EM15" t="str">
            <v>24CC</v>
          </cell>
          <cell r="EN15" t="str">
            <v>25CC</v>
          </cell>
          <cell r="EO15" t="str">
            <v>COOP-2</v>
          </cell>
          <cell r="EP15" t="str">
            <v>CDH-2</v>
          </cell>
          <cell r="EQ15" t="str">
            <v>T2</v>
          </cell>
          <cell r="ER15">
            <v>847</v>
          </cell>
          <cell r="ES15" t="str">
            <v>OC</v>
          </cell>
          <cell r="ET15">
            <v>659</v>
          </cell>
          <cell r="EU15" t="str">
            <v>ACLCOOP</v>
          </cell>
          <cell r="EV15" t="str">
            <v>ACL2</v>
          </cell>
          <cell r="EW15" t="str">
            <v>ACLT</v>
          </cell>
          <cell r="EX15" t="str">
            <v>ACLCOOP</v>
          </cell>
          <cell r="EY15" t="str">
            <v xml:space="preserve"> </v>
          </cell>
          <cell r="EZ15" t="str">
            <v xml:space="preserve"> </v>
          </cell>
          <cell r="FA15" t="str">
            <v>ACLCOOP2T</v>
          </cell>
          <cell r="FB15" t="str">
            <v xml:space="preserve"> 2T</v>
          </cell>
          <cell r="FC15" t="str">
            <v xml:space="preserve"> 2T</v>
          </cell>
          <cell r="FD15" t="str">
            <v>ACL22006</v>
          </cell>
          <cell r="FE15" t="str">
            <v>2Rosemont — La Petite-Patrie</v>
          </cell>
          <cell r="FF15">
            <v>2013</v>
          </cell>
          <cell r="FG15" t="str">
            <v>2011</v>
          </cell>
          <cell r="FH15" t="str">
            <v>20132</v>
          </cell>
          <cell r="FI15">
            <v>18.125</v>
          </cell>
          <cell r="FJ15" t="str">
            <v>COOPRosemont — La Petite-Patrie</v>
          </cell>
          <cell r="FK15" t="str">
            <v>Rosemont — La Petite-PatrieT2012</v>
          </cell>
          <cell r="FL15" t="str">
            <v>2012</v>
          </cell>
          <cell r="FM15" t="str">
            <v>2009</v>
          </cell>
          <cell r="FN15" t="str">
            <v>2013ACL</v>
          </cell>
          <cell r="FO15" t="str">
            <v>2Chambre</v>
          </cell>
          <cell r="FP15" t="str">
            <v>2studio</v>
          </cell>
          <cell r="FQ15" t="str">
            <v>21CC</v>
          </cell>
          <cell r="FR15" t="str">
            <v>22CC</v>
          </cell>
          <cell r="FS15" t="str">
            <v>23CC</v>
          </cell>
          <cell r="FT15" t="str">
            <v>24CC</v>
          </cell>
          <cell r="FU15" t="str">
            <v>25CC</v>
          </cell>
        </row>
        <row r="16">
          <cell r="B16" t="str">
            <v>ACL-5349</v>
          </cell>
          <cell r="C16" t="str">
            <v>930073567</v>
          </cell>
          <cell r="D16" t="str">
            <v>C.H. RÊVE BLEU DE VERDUN</v>
          </cell>
          <cell r="E16" t="str">
            <v>3601 boulevard Gaétan-Laberge (VRD) # A</v>
          </cell>
          <cell r="F16">
            <v>19</v>
          </cell>
          <cell r="G16" t="str">
            <v>1</v>
          </cell>
          <cell r="H16" t="str">
            <v>X</v>
          </cell>
          <cell r="J16" t="str">
            <v>X</v>
          </cell>
          <cell r="K16" t="str">
            <v>BSQ</v>
          </cell>
          <cell r="L16" t="str">
            <v>COOP</v>
          </cell>
          <cell r="M16" t="str">
            <v>C</v>
          </cell>
          <cell r="N16" t="str">
            <v>2009</v>
          </cell>
          <cell r="O16" t="str">
            <v>DA</v>
          </cell>
          <cell r="P16" t="str">
            <v>OC</v>
          </cell>
          <cell r="Q16" t="str">
            <v>UTHIBVK</v>
          </cell>
          <cell r="R16" t="str">
            <v>UTREMXU</v>
          </cell>
          <cell r="S16">
            <v>41620.595763888887</v>
          </cell>
          <cell r="T16">
            <v>39570</v>
          </cell>
          <cell r="U16">
            <v>39993</v>
          </cell>
          <cell r="V16">
            <v>40053</v>
          </cell>
          <cell r="W16">
            <v>40680</v>
          </cell>
          <cell r="X16">
            <v>40725</v>
          </cell>
          <cell r="Y16">
            <v>41439</v>
          </cell>
          <cell r="Z16">
            <v>41456</v>
          </cell>
          <cell r="AA16">
            <v>0</v>
          </cell>
          <cell r="AB16">
            <v>0</v>
          </cell>
          <cell r="AC16">
            <v>19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 t="str">
            <v>PAH</v>
          </cell>
          <cell r="AI16">
            <v>19</v>
          </cell>
          <cell r="AJ16">
            <v>0</v>
          </cell>
          <cell r="AK16" t="str">
            <v>Ascenseur</v>
          </cell>
          <cell r="AL16" t="str">
            <v>COOP</v>
          </cell>
          <cell r="AM16" t="str">
            <v>ACL-5349</v>
          </cell>
          <cell r="AN16" t="str">
            <v>ACLOC</v>
          </cell>
          <cell r="AO16" t="str">
            <v>ACL2009-1</v>
          </cell>
          <cell r="AP16" t="str">
            <v>1Chambre</v>
          </cell>
          <cell r="AQ16" t="str">
            <v>1studio</v>
          </cell>
          <cell r="AR16" t="str">
            <v>11CC</v>
          </cell>
          <cell r="AS16" t="str">
            <v>12CC</v>
          </cell>
          <cell r="AT16" t="str">
            <v>13CC</v>
          </cell>
          <cell r="AU16" t="str">
            <v>14CC</v>
          </cell>
          <cell r="AV16" t="str">
            <v>15CC</v>
          </cell>
          <cell r="AW16" t="str">
            <v>1Chambre</v>
          </cell>
          <cell r="AX16" t="str">
            <v>1studio</v>
          </cell>
          <cell r="AY16" t="str">
            <v>11CC</v>
          </cell>
          <cell r="AZ16" t="str">
            <v>12CC</v>
          </cell>
          <cell r="BA16" t="str">
            <v>13CC</v>
          </cell>
          <cell r="BB16" t="str">
            <v>14CC</v>
          </cell>
          <cell r="BC16" t="str">
            <v>15CC</v>
          </cell>
          <cell r="BD16" t="str">
            <v>engagé</v>
          </cell>
          <cell r="BE16" t="str">
            <v>20101chambre</v>
          </cell>
          <cell r="BF16" t="str">
            <v>20101studio</v>
          </cell>
          <cell r="BG16" t="str">
            <v>201011cc</v>
          </cell>
          <cell r="BH16" t="str">
            <v>201012cc</v>
          </cell>
          <cell r="BI16" t="str">
            <v>201013cc</v>
          </cell>
          <cell r="BJ16" t="str">
            <v>201014cc</v>
          </cell>
          <cell r="BK16" t="str">
            <v>201015cc</v>
          </cell>
          <cell r="BL16" t="str">
            <v>2009</v>
          </cell>
          <cell r="BM16" t="str">
            <v>ACL2009-1</v>
          </cell>
          <cell r="BN16" t="str">
            <v>ACL2009-1</v>
          </cell>
          <cell r="BO16" t="str">
            <v>1Chambre</v>
          </cell>
          <cell r="BP16" t="str">
            <v>1studio</v>
          </cell>
          <cell r="BQ16" t="str">
            <v>11CC</v>
          </cell>
          <cell r="BR16" t="str">
            <v>12CC</v>
          </cell>
          <cell r="BS16" t="str">
            <v>13CC</v>
          </cell>
          <cell r="BT16" t="str">
            <v>14CC</v>
          </cell>
          <cell r="BU16" t="str">
            <v>15CC</v>
          </cell>
          <cell r="BV16" t="str">
            <v>COOP-1</v>
          </cell>
          <cell r="BW16" t="str">
            <v>COOP-1</v>
          </cell>
          <cell r="BX16" t="str">
            <v xml:space="preserve"> </v>
          </cell>
          <cell r="BY16" t="str">
            <v xml:space="preserve"> </v>
          </cell>
          <cell r="BZ16" t="str">
            <v>COOP</v>
          </cell>
          <cell r="CA16" t="str">
            <v>20101COOP</v>
          </cell>
          <cell r="CB16" t="str">
            <v>COOP-1</v>
          </cell>
          <cell r="CC16" t="str">
            <v>COOP-1</v>
          </cell>
          <cell r="CD16" t="str">
            <v>2010BSQ</v>
          </cell>
          <cell r="CE16" t="str">
            <v>2009BSQ</v>
          </cell>
          <cell r="CF16" t="str">
            <v>BSQ-1</v>
          </cell>
          <cell r="CG16" t="str">
            <v>BSQ-1</v>
          </cell>
          <cell r="CH16" t="str">
            <v>20101BSQ</v>
          </cell>
          <cell r="CI16" t="str">
            <v>BSQ</v>
          </cell>
          <cell r="CJ16" t="str">
            <v>BSQ-1</v>
          </cell>
          <cell r="CK16" t="str">
            <v>BSQ-1</v>
          </cell>
          <cell r="CL16" t="str">
            <v>C1</v>
          </cell>
          <cell r="CM16" t="str">
            <v>C1</v>
          </cell>
          <cell r="CN16" t="str">
            <v>C1</v>
          </cell>
          <cell r="CO16" t="str">
            <v>20101C</v>
          </cell>
          <cell r="CP16" t="str">
            <v>C</v>
          </cell>
          <cell r="CQ16" t="str">
            <v>2011</v>
          </cell>
          <cell r="CR16" t="str">
            <v xml:space="preserve"> </v>
          </cell>
          <cell r="CS16" t="str">
            <v>2011-05</v>
          </cell>
          <cell r="CT16" t="str">
            <v>OCVerdun</v>
          </cell>
          <cell r="CU16" t="str">
            <v>BSQOC</v>
          </cell>
          <cell r="CV16" t="str">
            <v>BSQOCVerdun</v>
          </cell>
          <cell r="CW16" t="str">
            <v>BSQVerdun</v>
          </cell>
          <cell r="CX16" t="str">
            <v>BSQVerdun</v>
          </cell>
          <cell r="CY16" t="str">
            <v>Verdun</v>
          </cell>
          <cell r="CZ16" t="str">
            <v>1Verdun</v>
          </cell>
          <cell r="DA16" t="str">
            <v>CVerdun</v>
          </cell>
          <cell r="DB16">
            <v>0</v>
          </cell>
          <cell r="DC16" t="str">
            <v>1OC</v>
          </cell>
          <cell r="DD16" t="str">
            <v>ACL1OC</v>
          </cell>
          <cell r="DE16">
            <v>1</v>
          </cell>
          <cell r="DG16" t="str">
            <v xml:space="preserve"> </v>
          </cell>
          <cell r="DH16" t="str">
            <v>2013ACL</v>
          </cell>
          <cell r="DI16" t="str">
            <v xml:space="preserve"> </v>
          </cell>
          <cell r="DJ16" t="str">
            <v>2008ACLOC</v>
          </cell>
          <cell r="DK16" t="str">
            <v>2013oc</v>
          </cell>
          <cell r="DL16" t="str">
            <v>ACL2013oc2011ed</v>
          </cell>
          <cell r="DM16" t="str">
            <v>2011ed</v>
          </cell>
          <cell r="DN16" t="str">
            <v>2009ec</v>
          </cell>
          <cell r="DO16" t="str">
            <v>2009ap</v>
          </cell>
          <cell r="DP16" t="str">
            <v>2011ed</v>
          </cell>
          <cell r="DQ16" t="str">
            <v>2009ec</v>
          </cell>
          <cell r="DR16" t="str">
            <v>1OC</v>
          </cell>
          <cell r="DS16" t="str">
            <v>20111OC</v>
          </cell>
          <cell r="DT16" t="str">
            <v>2011</v>
          </cell>
          <cell r="DU16" t="str">
            <v>2010</v>
          </cell>
          <cell r="DV16" t="str">
            <v>ACLED 2011 from ec 2010</v>
          </cell>
          <cell r="DW16" t="str">
            <v>2009ec1Chambre</v>
          </cell>
          <cell r="DX16" t="str">
            <v>2009</v>
          </cell>
          <cell r="DY16" t="str">
            <v>ACL</v>
          </cell>
          <cell r="DZ16" t="str">
            <v>2011BSQ</v>
          </cell>
          <cell r="EA16" t="str">
            <v>1Chambre</v>
          </cell>
          <cell r="EB16" t="str">
            <v>1Studio</v>
          </cell>
          <cell r="EC16" t="str">
            <v>11CC</v>
          </cell>
          <cell r="ED16" t="str">
            <v>12CC</v>
          </cell>
          <cell r="EE16" t="str">
            <v>13CC</v>
          </cell>
          <cell r="EF16" t="str">
            <v>14CC</v>
          </cell>
          <cell r="EG16" t="str">
            <v>15CC</v>
          </cell>
          <cell r="EH16" t="str">
            <v>1Chambre</v>
          </cell>
          <cell r="EI16" t="str">
            <v>1studio</v>
          </cell>
          <cell r="EJ16" t="str">
            <v>11CC</v>
          </cell>
          <cell r="EK16" t="str">
            <v>12CC</v>
          </cell>
          <cell r="EL16" t="str">
            <v>13CC</v>
          </cell>
          <cell r="EM16" t="str">
            <v>14CC</v>
          </cell>
          <cell r="EN16" t="str">
            <v>15CC</v>
          </cell>
          <cell r="EO16" t="str">
            <v>COOP-1</v>
          </cell>
          <cell r="EP16" t="str">
            <v>BSQ-1</v>
          </cell>
          <cell r="EQ16" t="str">
            <v>C1</v>
          </cell>
          <cell r="ER16">
            <v>627</v>
          </cell>
          <cell r="ES16" t="str">
            <v>OC</v>
          </cell>
          <cell r="ET16">
            <v>759</v>
          </cell>
          <cell r="EU16" t="str">
            <v>ACLCOOP</v>
          </cell>
          <cell r="EV16" t="str">
            <v>ACL1</v>
          </cell>
          <cell r="EW16" t="str">
            <v>ACLC</v>
          </cell>
          <cell r="EX16" t="str">
            <v>ACLCOOP</v>
          </cell>
          <cell r="EY16" t="str">
            <v xml:space="preserve"> </v>
          </cell>
          <cell r="EZ16" t="str">
            <v xml:space="preserve"> </v>
          </cell>
          <cell r="FA16" t="str">
            <v>ACLCOOP1C</v>
          </cell>
          <cell r="FB16" t="str">
            <v xml:space="preserve"> 1C</v>
          </cell>
          <cell r="FC16" t="str">
            <v xml:space="preserve"> 1C</v>
          </cell>
          <cell r="FD16" t="str">
            <v>ACL12009</v>
          </cell>
          <cell r="FE16" t="str">
            <v>1Verdun</v>
          </cell>
          <cell r="FF16">
            <v>2013</v>
          </cell>
          <cell r="FG16" t="str">
            <v>2011</v>
          </cell>
          <cell r="FH16" t="str">
            <v>20131</v>
          </cell>
          <cell r="FI16">
            <v>23.486842105263158</v>
          </cell>
          <cell r="FJ16" t="str">
            <v>COOPVerdun</v>
          </cell>
          <cell r="FK16" t="str">
            <v>VerdunC2011</v>
          </cell>
          <cell r="FL16" t="str">
            <v>2011</v>
          </cell>
          <cell r="FM16" t="str">
            <v>2009</v>
          </cell>
          <cell r="FN16" t="str">
            <v>2013ACL</v>
          </cell>
          <cell r="FO16" t="str">
            <v>1Chambre</v>
          </cell>
          <cell r="FP16" t="str">
            <v>1studio</v>
          </cell>
          <cell r="FQ16" t="str">
            <v>11CC</v>
          </cell>
          <cell r="FR16" t="str">
            <v>12CC</v>
          </cell>
          <cell r="FS16" t="str">
            <v>13CC</v>
          </cell>
          <cell r="FT16" t="str">
            <v>14CC</v>
          </cell>
          <cell r="FU16" t="str">
            <v>15CC</v>
          </cell>
        </row>
        <row r="17">
          <cell r="B17" t="str">
            <v>ACL-5355</v>
          </cell>
          <cell r="C17" t="str">
            <v>930086647</v>
          </cell>
          <cell r="D17" t="str">
            <v>C.H. FAMILIALE PETER HALL</v>
          </cell>
          <cell r="E17" t="str">
            <v>2556 avenue Fletcher (MTL)</v>
          </cell>
          <cell r="F17">
            <v>15</v>
          </cell>
          <cell r="G17" t="str">
            <v>1</v>
          </cell>
          <cell r="I17" t="str">
            <v>CM</v>
          </cell>
          <cell r="K17" t="str">
            <v>BSQ</v>
          </cell>
          <cell r="L17" t="str">
            <v>COOP</v>
          </cell>
          <cell r="M17" t="str">
            <v>C</v>
          </cell>
          <cell r="N17" t="str">
            <v>2010</v>
          </cell>
          <cell r="O17" t="str">
            <v>DA</v>
          </cell>
          <cell r="P17" t="str">
            <v>OC</v>
          </cell>
          <cell r="Q17" t="str">
            <v>ULACH9B</v>
          </cell>
          <cell r="R17" t="str">
            <v>ULABADE</v>
          </cell>
          <cell r="S17">
            <v>41091</v>
          </cell>
          <cell r="T17">
            <v>40092</v>
          </cell>
          <cell r="U17">
            <v>40094</v>
          </cell>
          <cell r="V17">
            <v>40253</v>
          </cell>
          <cell r="W17">
            <v>40674</v>
          </cell>
          <cell r="X17">
            <v>40739</v>
          </cell>
          <cell r="Y17">
            <v>41044</v>
          </cell>
          <cell r="Z17">
            <v>41091</v>
          </cell>
          <cell r="AA17">
            <v>0</v>
          </cell>
          <cell r="AB17">
            <v>0</v>
          </cell>
          <cell r="AC17">
            <v>2</v>
          </cell>
          <cell r="AD17">
            <v>8</v>
          </cell>
          <cell r="AE17">
            <v>4</v>
          </cell>
          <cell r="AF17">
            <v>1</v>
          </cell>
          <cell r="AG17">
            <v>0</v>
          </cell>
          <cell r="AH17" t="str">
            <v>PAH</v>
          </cell>
          <cell r="AL17" t="str">
            <v>COOP</v>
          </cell>
          <cell r="AM17" t="str">
            <v>ACL-5355</v>
          </cell>
          <cell r="AN17" t="str">
            <v>ACLOC</v>
          </cell>
          <cell r="AO17" t="str">
            <v>ACL2010-1</v>
          </cell>
          <cell r="AP17" t="str">
            <v>1Chambre</v>
          </cell>
          <cell r="AQ17" t="str">
            <v>1studio</v>
          </cell>
          <cell r="AR17" t="str">
            <v>11CC</v>
          </cell>
          <cell r="AS17" t="str">
            <v>12CC</v>
          </cell>
          <cell r="AT17" t="str">
            <v>13CC</v>
          </cell>
          <cell r="AU17" t="str">
            <v>14CC</v>
          </cell>
          <cell r="AV17" t="str">
            <v>15CC</v>
          </cell>
          <cell r="AW17" t="str">
            <v>1Chambre</v>
          </cell>
          <cell r="AX17" t="str">
            <v>1studio</v>
          </cell>
          <cell r="AY17" t="str">
            <v>11CC</v>
          </cell>
          <cell r="AZ17" t="str">
            <v>12CC</v>
          </cell>
          <cell r="BA17" t="str">
            <v>13CC</v>
          </cell>
          <cell r="BB17" t="str">
            <v>14CC</v>
          </cell>
          <cell r="BC17" t="str">
            <v>15CC</v>
          </cell>
          <cell r="BD17" t="str">
            <v>engagé</v>
          </cell>
          <cell r="BE17" t="str">
            <v>20101chambre</v>
          </cell>
          <cell r="BF17" t="str">
            <v>20101studio</v>
          </cell>
          <cell r="BG17" t="str">
            <v>201011cc</v>
          </cell>
          <cell r="BH17" t="str">
            <v>201012cc</v>
          </cell>
          <cell r="BI17" t="str">
            <v>201013cc</v>
          </cell>
          <cell r="BJ17" t="str">
            <v>201014cc</v>
          </cell>
          <cell r="BK17" t="str">
            <v>201015cc</v>
          </cell>
          <cell r="BL17" t="str">
            <v>2010</v>
          </cell>
          <cell r="BM17" t="str">
            <v>ACL2010-1</v>
          </cell>
          <cell r="BN17" t="str">
            <v>ACL2010-1</v>
          </cell>
          <cell r="BO17" t="str">
            <v>1Chambre</v>
          </cell>
          <cell r="BP17" t="str">
            <v>1studio</v>
          </cell>
          <cell r="BQ17" t="str">
            <v>11CC</v>
          </cell>
          <cell r="BR17" t="str">
            <v>12CC</v>
          </cell>
          <cell r="BS17" t="str">
            <v>13CC</v>
          </cell>
          <cell r="BT17" t="str">
            <v>14CC</v>
          </cell>
          <cell r="BU17" t="str">
            <v>15CC</v>
          </cell>
          <cell r="BV17" t="str">
            <v>COOP-1</v>
          </cell>
          <cell r="BW17" t="str">
            <v>COOP-1</v>
          </cell>
          <cell r="BX17" t="str">
            <v xml:space="preserve"> </v>
          </cell>
          <cell r="BY17" t="str">
            <v xml:space="preserve"> </v>
          </cell>
          <cell r="BZ17" t="str">
            <v>COOP</v>
          </cell>
          <cell r="CA17" t="str">
            <v>20101COOP</v>
          </cell>
          <cell r="CB17" t="str">
            <v>COOP-1</v>
          </cell>
          <cell r="CC17" t="str">
            <v>COOP-1</v>
          </cell>
          <cell r="CD17" t="str">
            <v>2010BSQ</v>
          </cell>
          <cell r="CE17" t="str">
            <v>2010BSQ</v>
          </cell>
          <cell r="CF17" t="str">
            <v>BSQ-1</v>
          </cell>
          <cell r="CG17" t="str">
            <v>BSQ-1</v>
          </cell>
          <cell r="CH17" t="str">
            <v>20101BSQ</v>
          </cell>
          <cell r="CI17" t="str">
            <v>BSQ</v>
          </cell>
          <cell r="CJ17" t="str">
            <v>BSQ-1</v>
          </cell>
          <cell r="CK17" t="str">
            <v>BSQ-1</v>
          </cell>
          <cell r="CL17" t="str">
            <v>C1</v>
          </cell>
          <cell r="CM17" t="str">
            <v>C1</v>
          </cell>
          <cell r="CN17" t="str">
            <v>C1</v>
          </cell>
          <cell r="CO17" t="str">
            <v>20101C</v>
          </cell>
          <cell r="CP17" t="str">
            <v>C</v>
          </cell>
          <cell r="CQ17" t="str">
            <v>2011</v>
          </cell>
          <cell r="CR17" t="str">
            <v xml:space="preserve"> </v>
          </cell>
          <cell r="CS17" t="str">
            <v>2011-05</v>
          </cell>
          <cell r="CT17" t="str">
            <v>OCMercier — Hochelaga-Maisonneuve</v>
          </cell>
          <cell r="CU17" t="str">
            <v>BSQOC</v>
          </cell>
          <cell r="CV17" t="str">
            <v>BSQOCMercier — Hochelaga-Maisonneuve</v>
          </cell>
          <cell r="CW17" t="str">
            <v>BSQMercier — Hochelaga-Maisonneuve</v>
          </cell>
          <cell r="CX17" t="str">
            <v>BSQMercier — Hochelaga-Maisonneuve</v>
          </cell>
          <cell r="CY17" t="str">
            <v>Mercier — Hochelaga-Maisonneuve</v>
          </cell>
          <cell r="CZ17" t="str">
            <v>1Mercier — Hochelaga-Maisonneuve</v>
          </cell>
          <cell r="DA17" t="str">
            <v>CMercier — Hochelaga-Maisonneuve</v>
          </cell>
          <cell r="DB17">
            <v>0</v>
          </cell>
          <cell r="DC17" t="str">
            <v>1OC</v>
          </cell>
          <cell r="DD17" t="str">
            <v>ACL1OC</v>
          </cell>
          <cell r="DE17">
            <v>1</v>
          </cell>
          <cell r="DG17" t="str">
            <v xml:space="preserve"> </v>
          </cell>
          <cell r="DH17" t="str">
            <v>2012ACL</v>
          </cell>
          <cell r="DI17" t="str">
            <v xml:space="preserve"> </v>
          </cell>
          <cell r="DJ17" t="str">
            <v>2009ACLOC</v>
          </cell>
          <cell r="DK17" t="str">
            <v>2012oc</v>
          </cell>
          <cell r="DL17" t="str">
            <v>ACL2012oc2011ed</v>
          </cell>
          <cell r="DM17" t="str">
            <v>2011ed</v>
          </cell>
          <cell r="DN17" t="str">
            <v>2010ec</v>
          </cell>
          <cell r="DO17" t="str">
            <v>2009ap</v>
          </cell>
          <cell r="DP17" t="str">
            <v>2011ed</v>
          </cell>
          <cell r="DQ17" t="str">
            <v>2010ec</v>
          </cell>
          <cell r="DR17" t="str">
            <v>1OC</v>
          </cell>
          <cell r="DS17" t="str">
            <v>20111OC</v>
          </cell>
          <cell r="DT17" t="str">
            <v>2011</v>
          </cell>
          <cell r="DU17" t="str">
            <v>2010</v>
          </cell>
          <cell r="DV17" t="str">
            <v>ACLED 2011 from ec 2010</v>
          </cell>
          <cell r="DW17" t="str">
            <v>2010ec1Chambre</v>
          </cell>
          <cell r="DX17" t="str">
            <v>2010</v>
          </cell>
          <cell r="DY17" t="str">
            <v>ACL</v>
          </cell>
          <cell r="DZ17" t="str">
            <v>2011BSQ</v>
          </cell>
          <cell r="EA17" t="str">
            <v>1Chambre</v>
          </cell>
          <cell r="EB17" t="str">
            <v>1Studio</v>
          </cell>
          <cell r="EC17" t="str">
            <v>11CC</v>
          </cell>
          <cell r="ED17" t="str">
            <v>12CC</v>
          </cell>
          <cell r="EE17" t="str">
            <v>13CC</v>
          </cell>
          <cell r="EF17" t="str">
            <v>14CC</v>
          </cell>
          <cell r="EG17" t="str">
            <v>15CC</v>
          </cell>
          <cell r="EH17" t="str">
            <v>1Chambre</v>
          </cell>
          <cell r="EI17" t="str">
            <v>1studio</v>
          </cell>
          <cell r="EJ17" t="str">
            <v>11CC</v>
          </cell>
          <cell r="EK17" t="str">
            <v>12CC</v>
          </cell>
          <cell r="EL17" t="str">
            <v>13CC</v>
          </cell>
          <cell r="EM17" t="str">
            <v>14CC</v>
          </cell>
          <cell r="EN17" t="str">
            <v>15CC</v>
          </cell>
          <cell r="EO17" t="str">
            <v>COOP-1</v>
          </cell>
          <cell r="EP17" t="str">
            <v>BSQ-1</v>
          </cell>
          <cell r="EQ17" t="str">
            <v>C1</v>
          </cell>
          <cell r="ER17">
            <v>421</v>
          </cell>
          <cell r="ES17" t="str">
            <v>CMOC</v>
          </cell>
          <cell r="ET17">
            <v>370</v>
          </cell>
          <cell r="EU17" t="str">
            <v>ACLCOOP</v>
          </cell>
          <cell r="EV17" t="str">
            <v>ACL1</v>
          </cell>
          <cell r="EW17" t="str">
            <v>ACLC</v>
          </cell>
          <cell r="EX17" t="str">
            <v>ACLCOOP</v>
          </cell>
          <cell r="EY17" t="str">
            <v xml:space="preserve"> </v>
          </cell>
          <cell r="EZ17" t="str">
            <v xml:space="preserve"> </v>
          </cell>
          <cell r="FA17" t="str">
            <v>ACLCOOP1C</v>
          </cell>
          <cell r="FB17" t="str">
            <v xml:space="preserve"> 1C</v>
          </cell>
          <cell r="FC17" t="str">
            <v xml:space="preserve"> 1C</v>
          </cell>
          <cell r="FD17" t="str">
            <v>ACL12010</v>
          </cell>
          <cell r="FE17" t="str">
            <v>1Mercier — Hochelaga-Maisonneuve</v>
          </cell>
          <cell r="FF17">
            <v>2012</v>
          </cell>
          <cell r="FG17" t="str">
            <v>2011</v>
          </cell>
          <cell r="FH17" t="str">
            <v>20121</v>
          </cell>
          <cell r="FI17">
            <v>10.032894736842106</v>
          </cell>
          <cell r="FJ17" t="str">
            <v>COOPMercier — Hochelaga-Maisonneuve</v>
          </cell>
          <cell r="FK17" t="str">
            <v>Mercier — Hochelaga-MaisonneuveC2011</v>
          </cell>
          <cell r="FL17" t="str">
            <v>2011</v>
          </cell>
          <cell r="FM17" t="str">
            <v>2010</v>
          </cell>
          <cell r="FN17" t="str">
            <v>2012ACL</v>
          </cell>
          <cell r="FO17" t="str">
            <v>1Chambre</v>
          </cell>
          <cell r="FP17" t="str">
            <v>1studio</v>
          </cell>
          <cell r="FQ17" t="str">
            <v>11CC</v>
          </cell>
          <cell r="FR17" t="str">
            <v>12CC</v>
          </cell>
          <cell r="FS17" t="str">
            <v>13CC</v>
          </cell>
          <cell r="FT17" t="str">
            <v>14CC</v>
          </cell>
          <cell r="FU17" t="str">
            <v>15CC</v>
          </cell>
        </row>
        <row r="18">
          <cell r="B18" t="str">
            <v>ACL-5357</v>
          </cell>
          <cell r="C18" t="str">
            <v>930086610</v>
          </cell>
          <cell r="D18" t="str">
            <v>LES HAB. NICOLAS VIEL- PLACE MEILLEUR</v>
          </cell>
          <cell r="E18" t="str">
            <v>10130-10134 place Meilleur (MTL)</v>
          </cell>
          <cell r="F18">
            <v>36</v>
          </cell>
          <cell r="G18" t="str">
            <v>1</v>
          </cell>
          <cell r="K18" t="str">
            <v>BSQ</v>
          </cell>
          <cell r="L18" t="str">
            <v>OBNL</v>
          </cell>
          <cell r="M18" t="str">
            <v>R</v>
          </cell>
          <cell r="N18" t="str">
            <v>2010</v>
          </cell>
          <cell r="O18" t="str">
            <v>DA</v>
          </cell>
          <cell r="P18" t="str">
            <v>OC</v>
          </cell>
          <cell r="Q18" t="str">
            <v>ULACH9B</v>
          </cell>
          <cell r="R18" t="str">
            <v>UTREMXU</v>
          </cell>
          <cell r="S18">
            <v>41318.337916666664</v>
          </cell>
          <cell r="T18">
            <v>40191</v>
          </cell>
          <cell r="U18">
            <v>40372</v>
          </cell>
          <cell r="V18">
            <v>40378</v>
          </cell>
          <cell r="W18">
            <v>40700</v>
          </cell>
          <cell r="X18">
            <v>40770</v>
          </cell>
          <cell r="Y18">
            <v>41152</v>
          </cell>
          <cell r="Z18">
            <v>41183</v>
          </cell>
          <cell r="AA18">
            <v>0</v>
          </cell>
          <cell r="AB18">
            <v>0</v>
          </cell>
          <cell r="AC18">
            <v>21</v>
          </cell>
          <cell r="AD18">
            <v>8</v>
          </cell>
          <cell r="AE18">
            <v>5</v>
          </cell>
          <cell r="AF18">
            <v>2</v>
          </cell>
          <cell r="AG18">
            <v>0</v>
          </cell>
          <cell r="AH18" t="str">
            <v>PAH</v>
          </cell>
          <cell r="AL18" t="str">
            <v>OBNL</v>
          </cell>
          <cell r="AM18" t="str">
            <v>ACL-5357</v>
          </cell>
          <cell r="AN18" t="str">
            <v>ACLOC</v>
          </cell>
          <cell r="AO18" t="str">
            <v>ACL2010-1</v>
          </cell>
          <cell r="AP18" t="str">
            <v>1Chambre</v>
          </cell>
          <cell r="AQ18" t="str">
            <v>1studio</v>
          </cell>
          <cell r="AR18" t="str">
            <v>11CC</v>
          </cell>
          <cell r="AS18" t="str">
            <v>12CC</v>
          </cell>
          <cell r="AT18" t="str">
            <v>13CC</v>
          </cell>
          <cell r="AU18" t="str">
            <v>14CC</v>
          </cell>
          <cell r="AV18" t="str">
            <v>15CC</v>
          </cell>
          <cell r="AW18" t="str">
            <v>1Chambre</v>
          </cell>
          <cell r="AX18" t="str">
            <v>1studio</v>
          </cell>
          <cell r="AY18" t="str">
            <v>11CC</v>
          </cell>
          <cell r="AZ18" t="str">
            <v>12CC</v>
          </cell>
          <cell r="BA18" t="str">
            <v>13CC</v>
          </cell>
          <cell r="BB18" t="str">
            <v>14CC</v>
          </cell>
          <cell r="BC18" t="str">
            <v>15CC</v>
          </cell>
          <cell r="BD18" t="str">
            <v>engagé</v>
          </cell>
          <cell r="BE18" t="str">
            <v>20101chambre</v>
          </cell>
          <cell r="BF18" t="str">
            <v>20101studio</v>
          </cell>
          <cell r="BG18" t="str">
            <v>201011cc</v>
          </cell>
          <cell r="BH18" t="str">
            <v>201012cc</v>
          </cell>
          <cell r="BI18" t="str">
            <v>201013cc</v>
          </cell>
          <cell r="BJ18" t="str">
            <v>201014cc</v>
          </cell>
          <cell r="BK18" t="str">
            <v>201015cc</v>
          </cell>
          <cell r="BL18" t="str">
            <v>2010</v>
          </cell>
          <cell r="BM18" t="str">
            <v>ACL2010-1</v>
          </cell>
          <cell r="BN18" t="str">
            <v>ACL2010-1</v>
          </cell>
          <cell r="BO18" t="str">
            <v>1Chambre</v>
          </cell>
          <cell r="BP18" t="str">
            <v>1studio</v>
          </cell>
          <cell r="BQ18" t="str">
            <v>11CC</v>
          </cell>
          <cell r="BR18" t="str">
            <v>12CC</v>
          </cell>
          <cell r="BS18" t="str">
            <v>13CC</v>
          </cell>
          <cell r="BT18" t="str">
            <v>14CC</v>
          </cell>
          <cell r="BU18" t="str">
            <v>15CC</v>
          </cell>
          <cell r="BV18" t="str">
            <v>OBNL-1</v>
          </cell>
          <cell r="BW18" t="str">
            <v>OBNL-1</v>
          </cell>
          <cell r="BX18" t="str">
            <v xml:space="preserve"> </v>
          </cell>
          <cell r="BY18" t="str">
            <v xml:space="preserve"> </v>
          </cell>
          <cell r="BZ18" t="str">
            <v>OBNL</v>
          </cell>
          <cell r="CA18" t="str">
            <v>20101OBNL</v>
          </cell>
          <cell r="CB18" t="str">
            <v>OBNL-1</v>
          </cell>
          <cell r="CC18" t="str">
            <v>OBNL-1</v>
          </cell>
          <cell r="CD18" t="str">
            <v>2010BSQ</v>
          </cell>
          <cell r="CE18" t="str">
            <v>2010BSQ</v>
          </cell>
          <cell r="CF18" t="str">
            <v>BSQ-1</v>
          </cell>
          <cell r="CG18" t="str">
            <v>BSQ-1</v>
          </cell>
          <cell r="CH18" t="str">
            <v>20101BSQ</v>
          </cell>
          <cell r="CI18" t="str">
            <v>BSQ</v>
          </cell>
          <cell r="CJ18" t="str">
            <v>BSQ-1</v>
          </cell>
          <cell r="CK18" t="str">
            <v>BSQ-1</v>
          </cell>
          <cell r="CL18" t="str">
            <v>R1</v>
          </cell>
          <cell r="CM18" t="str">
            <v>R1</v>
          </cell>
          <cell r="CN18" t="str">
            <v>R1</v>
          </cell>
          <cell r="CO18" t="str">
            <v>20101R</v>
          </cell>
          <cell r="CP18" t="str">
            <v>R</v>
          </cell>
          <cell r="CQ18" t="str">
            <v>2011</v>
          </cell>
          <cell r="CR18" t="str">
            <v xml:space="preserve"> </v>
          </cell>
          <cell r="CS18" t="str">
            <v>2011-06</v>
          </cell>
          <cell r="CT18" t="str">
            <v>OCAhuntsic — Cartierville</v>
          </cell>
          <cell r="CU18" t="str">
            <v>BSQOC</v>
          </cell>
          <cell r="CV18" t="str">
            <v>BSQOCAhuntsic — Cartierville</v>
          </cell>
          <cell r="CW18" t="str">
            <v>BSQAhuntsic — Cartierville</v>
          </cell>
          <cell r="CX18" t="str">
            <v>BSQAhuntsic — Cartierville</v>
          </cell>
          <cell r="CY18" t="str">
            <v>Ahuntsic — Cartierville</v>
          </cell>
          <cell r="CZ18" t="str">
            <v>1Ahuntsic — Cartierville</v>
          </cell>
          <cell r="DA18" t="str">
            <v>RAhuntsic — Cartierville</v>
          </cell>
          <cell r="DB18">
            <v>0</v>
          </cell>
          <cell r="DC18" t="str">
            <v>1OC</v>
          </cell>
          <cell r="DD18" t="str">
            <v>ACL1OC</v>
          </cell>
          <cell r="DE18">
            <v>1</v>
          </cell>
          <cell r="DG18" t="str">
            <v xml:space="preserve"> </v>
          </cell>
          <cell r="DH18" t="str">
            <v>2012ACL</v>
          </cell>
          <cell r="DI18" t="str">
            <v xml:space="preserve"> </v>
          </cell>
          <cell r="DJ18" t="str">
            <v>2010ACLOC</v>
          </cell>
          <cell r="DK18" t="str">
            <v>2012oc</v>
          </cell>
          <cell r="DL18" t="str">
            <v>ACL2012oc2011ed</v>
          </cell>
          <cell r="DM18" t="str">
            <v>2011ed</v>
          </cell>
          <cell r="DN18" t="str">
            <v>2010ec</v>
          </cell>
          <cell r="DO18" t="str">
            <v>2010ap</v>
          </cell>
          <cell r="DP18" t="str">
            <v>2011ed</v>
          </cell>
          <cell r="DQ18" t="str">
            <v>2010ec</v>
          </cell>
          <cell r="DR18" t="str">
            <v>1OC</v>
          </cell>
          <cell r="DS18" t="str">
            <v>20111OC</v>
          </cell>
          <cell r="DT18" t="str">
            <v>2011</v>
          </cell>
          <cell r="DU18" t="str">
            <v>2010</v>
          </cell>
          <cell r="DV18" t="str">
            <v>ACLED 2011 from ec 2010</v>
          </cell>
          <cell r="DW18" t="str">
            <v>2010ec1Chambre</v>
          </cell>
          <cell r="DX18" t="str">
            <v>2010</v>
          </cell>
          <cell r="DY18" t="str">
            <v>ACL</v>
          </cell>
          <cell r="DZ18" t="str">
            <v>2011BSQ</v>
          </cell>
          <cell r="EA18" t="str">
            <v>1Chambre</v>
          </cell>
          <cell r="EB18" t="str">
            <v>1Studio</v>
          </cell>
          <cell r="EC18" t="str">
            <v>11CC</v>
          </cell>
          <cell r="ED18" t="str">
            <v>12CC</v>
          </cell>
          <cell r="EE18" t="str">
            <v>13CC</v>
          </cell>
          <cell r="EF18" t="str">
            <v>14CC</v>
          </cell>
          <cell r="EG18" t="str">
            <v>15CC</v>
          </cell>
          <cell r="EH18" t="str">
            <v>1Chambre</v>
          </cell>
          <cell r="EI18" t="str">
            <v>1studio</v>
          </cell>
          <cell r="EJ18" t="str">
            <v>11CC</v>
          </cell>
          <cell r="EK18" t="str">
            <v>12CC</v>
          </cell>
          <cell r="EL18" t="str">
            <v>13CC</v>
          </cell>
          <cell r="EM18" t="str">
            <v>14CC</v>
          </cell>
          <cell r="EN18" t="str">
            <v>15CC</v>
          </cell>
          <cell r="EO18" t="str">
            <v>OBNL-1</v>
          </cell>
          <cell r="EP18" t="str">
            <v>BSQ-1</v>
          </cell>
          <cell r="EQ18" t="str">
            <v>R1</v>
          </cell>
          <cell r="ER18">
            <v>322</v>
          </cell>
          <cell r="ES18" t="str">
            <v>OC</v>
          </cell>
          <cell r="ET18">
            <v>452</v>
          </cell>
          <cell r="EU18" t="str">
            <v>ACLOBNL</v>
          </cell>
          <cell r="EV18" t="str">
            <v>ACL1</v>
          </cell>
          <cell r="EW18" t="str">
            <v>ACLR</v>
          </cell>
          <cell r="EX18" t="str">
            <v>ACLOBNL</v>
          </cell>
          <cell r="EY18" t="str">
            <v xml:space="preserve"> </v>
          </cell>
          <cell r="EZ18" t="str">
            <v xml:space="preserve"> </v>
          </cell>
          <cell r="FA18" t="str">
            <v>ACLOBNL1R</v>
          </cell>
          <cell r="FB18" t="str">
            <v xml:space="preserve"> 1R</v>
          </cell>
          <cell r="FC18" t="str">
            <v xml:space="preserve"> 1R</v>
          </cell>
          <cell r="FD18" t="str">
            <v>ACL12010</v>
          </cell>
          <cell r="FE18" t="str">
            <v>1Ahuntsic — Cartierville</v>
          </cell>
          <cell r="FF18">
            <v>2012</v>
          </cell>
          <cell r="FG18" t="str">
            <v>2011</v>
          </cell>
          <cell r="FH18" t="str">
            <v>20121</v>
          </cell>
          <cell r="FI18">
            <v>12.565789473684211</v>
          </cell>
          <cell r="FJ18" t="str">
            <v>OBNLAhuntsic — Cartierville</v>
          </cell>
          <cell r="FK18" t="str">
            <v>Ahuntsic — CartiervilleR2011</v>
          </cell>
          <cell r="FL18" t="str">
            <v>2011</v>
          </cell>
          <cell r="FM18" t="str">
            <v>2010</v>
          </cell>
          <cell r="FN18" t="str">
            <v>2012ACL</v>
          </cell>
          <cell r="FO18" t="str">
            <v>1Chambre</v>
          </cell>
          <cell r="FP18" t="str">
            <v>1studio</v>
          </cell>
          <cell r="FQ18" t="str">
            <v>11CC</v>
          </cell>
          <cell r="FR18" t="str">
            <v>12CC</v>
          </cell>
          <cell r="FS18" t="str">
            <v>13CC</v>
          </cell>
          <cell r="FT18" t="str">
            <v>14CC</v>
          </cell>
          <cell r="FU18" t="str">
            <v>15CC</v>
          </cell>
        </row>
        <row r="19">
          <cell r="B19" t="str">
            <v>ACL-5358</v>
          </cell>
          <cell r="C19" t="str">
            <v>930087683</v>
          </cell>
          <cell r="D19" t="str">
            <v>LES FONDATIONS DU QUARTIER</v>
          </cell>
          <cell r="E19" t="str">
            <v>8355-8357 rue Labarre (MTL)</v>
          </cell>
          <cell r="F19">
            <v>98</v>
          </cell>
          <cell r="G19" t="str">
            <v>1</v>
          </cell>
          <cell r="I19" t="str">
            <v>CM</v>
          </cell>
          <cell r="K19" t="str">
            <v>ROMEL</v>
          </cell>
          <cell r="L19" t="str">
            <v>OBNL</v>
          </cell>
          <cell r="M19" t="str">
            <v>C</v>
          </cell>
          <cell r="N19" t="str">
            <v>2010</v>
          </cell>
          <cell r="O19" t="str">
            <v>DA</v>
          </cell>
          <cell r="P19" t="str">
            <v>OC</v>
          </cell>
          <cell r="Q19" t="str">
            <v>ULACH9B</v>
          </cell>
          <cell r="R19" t="str">
            <v>UTREMXU</v>
          </cell>
          <cell r="S19">
            <v>40940</v>
          </cell>
          <cell r="T19">
            <v>40191</v>
          </cell>
          <cell r="U19">
            <v>40308</v>
          </cell>
          <cell r="V19">
            <v>40602</v>
          </cell>
          <cell r="W19">
            <v>40660</v>
          </cell>
          <cell r="X19">
            <v>40678</v>
          </cell>
          <cell r="Y19">
            <v>40940</v>
          </cell>
          <cell r="Z19">
            <v>40940</v>
          </cell>
          <cell r="AA19">
            <v>0</v>
          </cell>
          <cell r="AB19">
            <v>0</v>
          </cell>
          <cell r="AC19">
            <v>49</v>
          </cell>
          <cell r="AD19">
            <v>26</v>
          </cell>
          <cell r="AE19">
            <v>16</v>
          </cell>
          <cell r="AF19">
            <v>7</v>
          </cell>
          <cell r="AG19">
            <v>0</v>
          </cell>
          <cell r="AH19" t="str">
            <v>PAH</v>
          </cell>
          <cell r="AI19">
            <v>5</v>
          </cell>
          <cell r="AJ19">
            <v>0</v>
          </cell>
          <cell r="AK19" t="str">
            <v>0</v>
          </cell>
          <cell r="AL19" t="str">
            <v>OBNL</v>
          </cell>
          <cell r="AM19" t="str">
            <v>ACL-5358</v>
          </cell>
          <cell r="AN19" t="str">
            <v>ACLOC</v>
          </cell>
          <cell r="AO19" t="str">
            <v>ACL2010-1</v>
          </cell>
          <cell r="AP19" t="str">
            <v>1Chambre</v>
          </cell>
          <cell r="AQ19" t="str">
            <v>1studio</v>
          </cell>
          <cell r="AR19" t="str">
            <v>11CC</v>
          </cell>
          <cell r="AS19" t="str">
            <v>12CC</v>
          </cell>
          <cell r="AT19" t="str">
            <v>13CC</v>
          </cell>
          <cell r="AU19" t="str">
            <v>14CC</v>
          </cell>
          <cell r="AV19" t="str">
            <v>15CC</v>
          </cell>
          <cell r="AW19" t="str">
            <v>1Chambre</v>
          </cell>
          <cell r="AX19" t="str">
            <v>1studio</v>
          </cell>
          <cell r="AY19" t="str">
            <v>11CC</v>
          </cell>
          <cell r="AZ19" t="str">
            <v>12CC</v>
          </cell>
          <cell r="BA19" t="str">
            <v>13CC</v>
          </cell>
          <cell r="BB19" t="str">
            <v>14CC</v>
          </cell>
          <cell r="BC19" t="str">
            <v>15CC</v>
          </cell>
          <cell r="BD19" t="str">
            <v>engagé</v>
          </cell>
          <cell r="BE19" t="str">
            <v>20111chambre</v>
          </cell>
          <cell r="BF19" t="str">
            <v>20111studio</v>
          </cell>
          <cell r="BG19" t="str">
            <v>201111cc</v>
          </cell>
          <cell r="BH19" t="str">
            <v>201112cc</v>
          </cell>
          <cell r="BI19" t="str">
            <v>201113cc</v>
          </cell>
          <cell r="BJ19" t="str">
            <v>201114cc</v>
          </cell>
          <cell r="BK19" t="str">
            <v>201115cc</v>
          </cell>
          <cell r="BL19" t="str">
            <v>2010</v>
          </cell>
          <cell r="BM19" t="str">
            <v>ACL2010-1</v>
          </cell>
          <cell r="BN19" t="str">
            <v>ACL2010-1</v>
          </cell>
          <cell r="BO19" t="str">
            <v>1Chambre</v>
          </cell>
          <cell r="BP19" t="str">
            <v>1studio</v>
          </cell>
          <cell r="BQ19" t="str">
            <v>11CC</v>
          </cell>
          <cell r="BR19" t="str">
            <v>12CC</v>
          </cell>
          <cell r="BS19" t="str">
            <v>13CC</v>
          </cell>
          <cell r="BT19" t="str">
            <v>14CC</v>
          </cell>
          <cell r="BU19" t="str">
            <v>15CC</v>
          </cell>
          <cell r="BV19" t="str">
            <v>OBNL-1</v>
          </cell>
          <cell r="BW19" t="str">
            <v>OBNL-1</v>
          </cell>
          <cell r="BX19" t="str">
            <v xml:space="preserve"> </v>
          </cell>
          <cell r="BY19" t="str">
            <v xml:space="preserve"> </v>
          </cell>
          <cell r="BZ19" t="str">
            <v>OBNL</v>
          </cell>
          <cell r="CA19" t="str">
            <v>20111OBNL</v>
          </cell>
          <cell r="CB19" t="str">
            <v>OBNL-1</v>
          </cell>
          <cell r="CC19" t="str">
            <v>OBNL-1</v>
          </cell>
          <cell r="CD19" t="str">
            <v>2010ROMEL</v>
          </cell>
          <cell r="CE19" t="str">
            <v>2011ROMEL</v>
          </cell>
          <cell r="CF19" t="str">
            <v>ROMEL-1</v>
          </cell>
          <cell r="CG19" t="str">
            <v>ROMEL-1</v>
          </cell>
          <cell r="CH19" t="str">
            <v>20111ROMEL</v>
          </cell>
          <cell r="CI19" t="str">
            <v>ROMEL</v>
          </cell>
          <cell r="CJ19" t="str">
            <v>ROMEL-1</v>
          </cell>
          <cell r="CK19" t="str">
            <v>ROMEL-1</v>
          </cell>
          <cell r="CL19" t="str">
            <v>C1</v>
          </cell>
          <cell r="CM19" t="str">
            <v>C1</v>
          </cell>
          <cell r="CN19" t="str">
            <v>C1</v>
          </cell>
          <cell r="CO19" t="str">
            <v>20111C</v>
          </cell>
          <cell r="CP19" t="str">
            <v>C</v>
          </cell>
          <cell r="CQ19" t="str">
            <v>2011</v>
          </cell>
          <cell r="CR19" t="str">
            <v xml:space="preserve"> </v>
          </cell>
          <cell r="CS19" t="str">
            <v>2011-04</v>
          </cell>
          <cell r="CT19" t="str">
            <v>OCCôte-des-Neiges — Notre-Dame-de-Grâce</v>
          </cell>
          <cell r="CU19" t="str">
            <v>ROMELOC</v>
          </cell>
          <cell r="CV19" t="str">
            <v>ROMELOCCôte-des-Neiges — Notre-Dame-de-Grâce</v>
          </cell>
          <cell r="CW19" t="str">
            <v>ROMELCôte-des-Neiges — Notre-Dame-de-Grâce</v>
          </cell>
          <cell r="CX19" t="str">
            <v>ROMELCôte-des-Neiges — Notre-Dame-de-Grâce</v>
          </cell>
          <cell r="CY19" t="str">
            <v>Côte-des-Neiges — Notre-Dame-de-Grâce</v>
          </cell>
          <cell r="CZ19" t="str">
            <v>1Côte-des-Neiges — Notre-Dame-de-Grâce</v>
          </cell>
          <cell r="DA19" t="str">
            <v>CCôte-des-Neiges — Notre-Dame-de-Grâce</v>
          </cell>
          <cell r="DB19">
            <v>0</v>
          </cell>
          <cell r="DC19" t="str">
            <v>1OC</v>
          </cell>
          <cell r="DD19" t="str">
            <v>ACL1OC</v>
          </cell>
          <cell r="DE19">
            <v>1</v>
          </cell>
          <cell r="DG19" t="str">
            <v xml:space="preserve"> </v>
          </cell>
          <cell r="DH19" t="str">
            <v>2012ACL</v>
          </cell>
          <cell r="DI19" t="str">
            <v xml:space="preserve"> </v>
          </cell>
          <cell r="DJ19" t="str">
            <v>2010ACLOC</v>
          </cell>
          <cell r="DK19" t="str">
            <v>2012oc</v>
          </cell>
          <cell r="DL19" t="str">
            <v>ACL2012oc2011ed</v>
          </cell>
          <cell r="DM19" t="str">
            <v>2011ed</v>
          </cell>
          <cell r="DN19" t="str">
            <v>2011ec</v>
          </cell>
          <cell r="DO19" t="str">
            <v>2010ap</v>
          </cell>
          <cell r="DP19" t="str">
            <v>2011ed</v>
          </cell>
          <cell r="DQ19" t="str">
            <v xml:space="preserve"> </v>
          </cell>
          <cell r="DR19" t="str">
            <v>1OC</v>
          </cell>
          <cell r="DS19" t="str">
            <v>20111OC</v>
          </cell>
          <cell r="DT19" t="str">
            <v>2011</v>
          </cell>
          <cell r="DU19" t="str">
            <v>2011</v>
          </cell>
          <cell r="DV19" t="str">
            <v>ACLED 2011 from ec 2011</v>
          </cell>
          <cell r="DW19" t="str">
            <v>2011ec1Chambre</v>
          </cell>
          <cell r="DX19" t="str">
            <v>2011</v>
          </cell>
          <cell r="DY19" t="str">
            <v>ACL</v>
          </cell>
          <cell r="DZ19" t="str">
            <v>2011ROMEL</v>
          </cell>
          <cell r="EA19" t="str">
            <v>1Chambre</v>
          </cell>
          <cell r="EB19" t="str">
            <v>1Studio</v>
          </cell>
          <cell r="EC19" t="str">
            <v>11CC</v>
          </cell>
          <cell r="ED19" t="str">
            <v>12CC</v>
          </cell>
          <cell r="EE19" t="str">
            <v>13CC</v>
          </cell>
          <cell r="EF19" t="str">
            <v>14CC</v>
          </cell>
          <cell r="EG19" t="str">
            <v>15CC</v>
          </cell>
          <cell r="EH19" t="str">
            <v>1Chambre</v>
          </cell>
          <cell r="EI19" t="str">
            <v>1studio</v>
          </cell>
          <cell r="EJ19" t="str">
            <v>11CC</v>
          </cell>
          <cell r="EK19" t="str">
            <v>12CC</v>
          </cell>
          <cell r="EL19" t="str">
            <v>13CC</v>
          </cell>
          <cell r="EM19" t="str">
            <v>14CC</v>
          </cell>
          <cell r="EN19" t="str">
            <v>15CC</v>
          </cell>
          <cell r="EO19" t="str">
            <v>OBNL-1</v>
          </cell>
          <cell r="EP19" t="str">
            <v>ROMEL-1</v>
          </cell>
          <cell r="EQ19" t="str">
            <v>C1</v>
          </cell>
          <cell r="ER19">
            <v>58</v>
          </cell>
          <cell r="ES19" t="str">
            <v>CMOC</v>
          </cell>
          <cell r="ET19">
            <v>280</v>
          </cell>
          <cell r="EU19" t="str">
            <v>ACLOBNL</v>
          </cell>
          <cell r="EV19" t="str">
            <v>ACL1</v>
          </cell>
          <cell r="EW19" t="str">
            <v>ACLC</v>
          </cell>
          <cell r="EX19" t="str">
            <v>ACLOBNL</v>
          </cell>
          <cell r="EY19" t="str">
            <v xml:space="preserve"> </v>
          </cell>
          <cell r="EZ19" t="str">
            <v xml:space="preserve"> </v>
          </cell>
          <cell r="FA19" t="str">
            <v>ACLOBNL1C</v>
          </cell>
          <cell r="FB19" t="str">
            <v xml:space="preserve"> 1C</v>
          </cell>
          <cell r="FC19" t="str">
            <v xml:space="preserve"> 1C</v>
          </cell>
          <cell r="FD19" t="str">
            <v>ACL12010</v>
          </cell>
          <cell r="FE19" t="str">
            <v>1Côte-des-Neiges — Notre-Dame-de-Grâce</v>
          </cell>
          <cell r="FF19">
            <v>2012</v>
          </cell>
          <cell r="FG19" t="str">
            <v>2011</v>
          </cell>
          <cell r="FH19" t="str">
            <v>20121</v>
          </cell>
          <cell r="FI19">
            <v>8.6184210526315788</v>
          </cell>
          <cell r="FJ19" t="str">
            <v>OBNLCôte-des-Neiges — Notre-Dame-de-Grâce</v>
          </cell>
          <cell r="FK19" t="str">
            <v>Côte-des-Neiges — Notre-Dame-de-GrâceC2011</v>
          </cell>
          <cell r="FL19" t="str">
            <v>2011</v>
          </cell>
          <cell r="FM19" t="str">
            <v>2011</v>
          </cell>
          <cell r="FN19" t="str">
            <v>2012ACL</v>
          </cell>
          <cell r="FO19" t="str">
            <v>1Chambre</v>
          </cell>
          <cell r="FP19" t="str">
            <v>1studio</v>
          </cell>
          <cell r="FQ19" t="str">
            <v>11CC</v>
          </cell>
          <cell r="FR19" t="str">
            <v>12CC</v>
          </cell>
          <cell r="FS19" t="str">
            <v>13CC</v>
          </cell>
          <cell r="FT19" t="str">
            <v>14CC</v>
          </cell>
          <cell r="FU19" t="str">
            <v>15CC</v>
          </cell>
        </row>
        <row r="20">
          <cell r="B20" t="str">
            <v>ACL-5359</v>
          </cell>
          <cell r="C20" t="str">
            <v>930076793</v>
          </cell>
          <cell r="D20" t="str">
            <v>C.H. DES BASSINS DU HAVRE</v>
          </cell>
          <cell r="E20" t="str">
            <v>1500 rue Ottawa (MTL)</v>
          </cell>
          <cell r="F20">
            <v>182</v>
          </cell>
          <cell r="G20" t="str">
            <v>1</v>
          </cell>
          <cell r="J20" t="str">
            <v>X</v>
          </cell>
          <cell r="K20" t="str">
            <v>BSQ</v>
          </cell>
          <cell r="L20" t="str">
            <v>COOP</v>
          </cell>
          <cell r="M20" t="str">
            <v>C</v>
          </cell>
          <cell r="N20" t="str">
            <v>2009</v>
          </cell>
          <cell r="O20" t="str">
            <v>DA</v>
          </cell>
          <cell r="P20" t="str">
            <v>OC</v>
          </cell>
          <cell r="Q20" t="str">
            <v>UBOIVJA</v>
          </cell>
          <cell r="R20" t="str">
            <v>ULABADE</v>
          </cell>
          <cell r="S20">
            <v>42736</v>
          </cell>
          <cell r="T20">
            <v>39874</v>
          </cell>
          <cell r="U20">
            <v>40252</v>
          </cell>
          <cell r="V20">
            <v>40281</v>
          </cell>
          <cell r="W20">
            <v>41425.470995370371</v>
          </cell>
          <cell r="X20">
            <v>41409</v>
          </cell>
          <cell r="Y20">
            <v>42236</v>
          </cell>
          <cell r="Z20">
            <v>42736</v>
          </cell>
          <cell r="AA20">
            <v>0</v>
          </cell>
          <cell r="AB20">
            <v>0</v>
          </cell>
          <cell r="AC20">
            <v>56</v>
          </cell>
          <cell r="AD20">
            <v>64</v>
          </cell>
          <cell r="AE20">
            <v>50</v>
          </cell>
          <cell r="AF20">
            <v>9</v>
          </cell>
          <cell r="AG20">
            <v>3</v>
          </cell>
          <cell r="AH20" t="str">
            <v>PAH</v>
          </cell>
          <cell r="AI20">
            <v>22</v>
          </cell>
          <cell r="AJ20">
            <v>17</v>
          </cell>
          <cell r="AK20" t="str">
            <v>Ascenseur</v>
          </cell>
          <cell r="AL20" t="str">
            <v>COOP</v>
          </cell>
          <cell r="AM20" t="str">
            <v>ACL-5359</v>
          </cell>
          <cell r="AN20" t="str">
            <v>ACLOC</v>
          </cell>
          <cell r="AO20" t="str">
            <v>ACL2009-1</v>
          </cell>
          <cell r="AP20" t="str">
            <v>1Chambre</v>
          </cell>
          <cell r="AQ20" t="str">
            <v>1studio</v>
          </cell>
          <cell r="AR20" t="str">
            <v>11CC</v>
          </cell>
          <cell r="AS20" t="str">
            <v>12CC</v>
          </cell>
          <cell r="AT20" t="str">
            <v>13CC</v>
          </cell>
          <cell r="AU20" t="str">
            <v>14CC</v>
          </cell>
          <cell r="AV20" t="str">
            <v>15CC</v>
          </cell>
          <cell r="AW20" t="str">
            <v>1Chambre</v>
          </cell>
          <cell r="AX20" t="str">
            <v>1studio</v>
          </cell>
          <cell r="AY20" t="str">
            <v>11CC</v>
          </cell>
          <cell r="AZ20" t="str">
            <v>12CC</v>
          </cell>
          <cell r="BA20" t="str">
            <v>13CC</v>
          </cell>
          <cell r="BB20" t="str">
            <v>14CC</v>
          </cell>
          <cell r="BC20" t="str">
            <v>15CC</v>
          </cell>
          <cell r="BD20" t="str">
            <v>engagé</v>
          </cell>
          <cell r="BE20" t="str">
            <v>20101chambre</v>
          </cell>
          <cell r="BF20" t="str">
            <v>20101studio</v>
          </cell>
          <cell r="BG20" t="str">
            <v>201011cc</v>
          </cell>
          <cell r="BH20" t="str">
            <v>201012cc</v>
          </cell>
          <cell r="BI20" t="str">
            <v>201013cc</v>
          </cell>
          <cell r="BJ20" t="str">
            <v>201014cc</v>
          </cell>
          <cell r="BK20" t="str">
            <v>201015cc</v>
          </cell>
          <cell r="BL20" t="str">
            <v>2009</v>
          </cell>
          <cell r="BM20" t="str">
            <v>ACL2009-1</v>
          </cell>
          <cell r="BN20" t="str">
            <v>ACL2009-1</v>
          </cell>
          <cell r="BO20" t="str">
            <v>1Chambre</v>
          </cell>
          <cell r="BP20" t="str">
            <v>1studio</v>
          </cell>
          <cell r="BQ20" t="str">
            <v>11CC</v>
          </cell>
          <cell r="BR20" t="str">
            <v>12CC</v>
          </cell>
          <cell r="BS20" t="str">
            <v>13CC</v>
          </cell>
          <cell r="BT20" t="str">
            <v>14CC</v>
          </cell>
          <cell r="BU20" t="str">
            <v>15CC</v>
          </cell>
          <cell r="BV20" t="str">
            <v>COOP-1</v>
          </cell>
          <cell r="BW20" t="str">
            <v>COOP-1</v>
          </cell>
          <cell r="BX20" t="str">
            <v xml:space="preserve"> </v>
          </cell>
          <cell r="BY20" t="str">
            <v xml:space="preserve"> </v>
          </cell>
          <cell r="BZ20" t="str">
            <v>COOP</v>
          </cell>
          <cell r="CA20" t="str">
            <v>20101COOP</v>
          </cell>
          <cell r="CB20" t="str">
            <v>COOP-1</v>
          </cell>
          <cell r="CC20" t="str">
            <v>COOP-1</v>
          </cell>
          <cell r="CD20" t="str">
            <v>2010BSQ</v>
          </cell>
          <cell r="CE20" t="str">
            <v>2010BSQ</v>
          </cell>
          <cell r="CF20" t="str">
            <v>BSQ-1</v>
          </cell>
          <cell r="CG20" t="str">
            <v>BSQ-1</v>
          </cell>
          <cell r="CH20" t="str">
            <v>20101BSQ</v>
          </cell>
          <cell r="CI20" t="str">
            <v>BSQ</v>
          </cell>
          <cell r="CJ20" t="str">
            <v>BSQ-1</v>
          </cell>
          <cell r="CK20" t="str">
            <v>BSQ-1</v>
          </cell>
          <cell r="CL20" t="str">
            <v>C1</v>
          </cell>
          <cell r="CM20" t="str">
            <v>C1</v>
          </cell>
          <cell r="CN20" t="str">
            <v>C1</v>
          </cell>
          <cell r="CO20" t="str">
            <v>20101C</v>
          </cell>
          <cell r="CP20" t="str">
            <v>C</v>
          </cell>
          <cell r="CQ20" t="str">
            <v>2013</v>
          </cell>
          <cell r="CR20" t="str">
            <v xml:space="preserve"> </v>
          </cell>
          <cell r="CS20" t="str">
            <v>2013-05</v>
          </cell>
          <cell r="CT20" t="str">
            <v>OCLe Sud-Ouest</v>
          </cell>
          <cell r="CU20" t="str">
            <v>BSQOC</v>
          </cell>
          <cell r="CV20" t="str">
            <v>BSQOCLe Sud-Ouest</v>
          </cell>
          <cell r="CW20" t="str">
            <v>BSQLe Sud-Ouest</v>
          </cell>
          <cell r="CX20" t="str">
            <v>BSQLe Sud-Ouest</v>
          </cell>
          <cell r="CY20" t="str">
            <v>Le Sud-Ouest</v>
          </cell>
          <cell r="CZ20" t="str">
            <v>1Le Sud-Ouest</v>
          </cell>
          <cell r="DA20" t="str">
            <v>CLe Sud-Ouest</v>
          </cell>
          <cell r="DB20">
            <v>0</v>
          </cell>
          <cell r="DC20" t="str">
            <v>1OC</v>
          </cell>
          <cell r="DD20" t="str">
            <v>ACL1OC</v>
          </cell>
          <cell r="DE20">
            <v>1</v>
          </cell>
          <cell r="DG20" t="str">
            <v xml:space="preserve"> </v>
          </cell>
          <cell r="DH20" t="str">
            <v>2015ACL</v>
          </cell>
          <cell r="DI20" t="str">
            <v xml:space="preserve"> </v>
          </cell>
          <cell r="DJ20" t="str">
            <v>2009ACLOC</v>
          </cell>
          <cell r="DK20" t="str">
            <v>2015oc</v>
          </cell>
          <cell r="DL20" t="str">
            <v>ACL2015oc2013ed</v>
          </cell>
          <cell r="DM20" t="str">
            <v>2013ed</v>
          </cell>
          <cell r="DN20" t="str">
            <v>2010ec</v>
          </cell>
          <cell r="DO20" t="str">
            <v>2010ap</v>
          </cell>
          <cell r="DP20" t="str">
            <v>2013ed</v>
          </cell>
          <cell r="DQ20" t="str">
            <v>2010ec</v>
          </cell>
          <cell r="DR20" t="str">
            <v>1OC</v>
          </cell>
          <cell r="DS20" t="str">
            <v>20131OC</v>
          </cell>
          <cell r="DT20" t="str">
            <v>2013</v>
          </cell>
          <cell r="DU20" t="str">
            <v>2010</v>
          </cell>
          <cell r="DV20" t="str">
            <v>ACLED 2013 from ec 2010</v>
          </cell>
          <cell r="DW20" t="str">
            <v>2010ec1Chambre</v>
          </cell>
          <cell r="DX20" t="str">
            <v>2010</v>
          </cell>
          <cell r="DY20" t="str">
            <v>ACL</v>
          </cell>
          <cell r="DZ20" t="str">
            <v>2013BSQ</v>
          </cell>
          <cell r="EA20" t="str">
            <v>1Chambre</v>
          </cell>
          <cell r="EB20" t="str">
            <v>1Studio</v>
          </cell>
          <cell r="EC20" t="str">
            <v>11CC</v>
          </cell>
          <cell r="ED20" t="str">
            <v>12CC</v>
          </cell>
          <cell r="EE20" t="str">
            <v>13CC</v>
          </cell>
          <cell r="EF20" t="str">
            <v>14CC</v>
          </cell>
          <cell r="EG20" t="str">
            <v>15CC</v>
          </cell>
          <cell r="EH20" t="str">
            <v>1Chambre</v>
          </cell>
          <cell r="EI20" t="str">
            <v>1studio</v>
          </cell>
          <cell r="EJ20" t="str">
            <v>11CC</v>
          </cell>
          <cell r="EK20" t="str">
            <v>12CC</v>
          </cell>
          <cell r="EL20" t="str">
            <v>13CC</v>
          </cell>
          <cell r="EM20" t="str">
            <v>14CC</v>
          </cell>
          <cell r="EN20" t="str">
            <v>15CC</v>
          </cell>
          <cell r="EO20" t="str">
            <v>COOP-1</v>
          </cell>
          <cell r="EP20" t="str">
            <v>BSQ-1</v>
          </cell>
          <cell r="EQ20" t="str">
            <v>C1</v>
          </cell>
          <cell r="ER20">
            <v>1144.4709953703714</v>
          </cell>
          <cell r="ES20" t="str">
            <v>OC</v>
          </cell>
          <cell r="ET20">
            <v>810.52900462962862</v>
          </cell>
          <cell r="EU20" t="str">
            <v>ACLCOOP</v>
          </cell>
          <cell r="EV20" t="str">
            <v>ACL1</v>
          </cell>
          <cell r="EW20" t="str">
            <v>ACLC</v>
          </cell>
          <cell r="EX20" t="str">
            <v>ACLCOOP</v>
          </cell>
          <cell r="EY20" t="str">
            <v xml:space="preserve"> </v>
          </cell>
          <cell r="EZ20" t="str">
            <v xml:space="preserve"> </v>
          </cell>
          <cell r="FA20" t="str">
            <v>ACLCOOP1C</v>
          </cell>
          <cell r="FB20" t="str">
            <v xml:space="preserve"> 1C</v>
          </cell>
          <cell r="FC20" t="str">
            <v xml:space="preserve"> 1C</v>
          </cell>
          <cell r="FD20" t="str">
            <v>ACL12009</v>
          </cell>
          <cell r="FE20" t="str">
            <v>1Le Sud-Ouest</v>
          </cell>
          <cell r="FF20">
            <v>2015</v>
          </cell>
          <cell r="FG20" t="str">
            <v>2013</v>
          </cell>
          <cell r="FH20" t="str">
            <v>20151</v>
          </cell>
          <cell r="FI20">
            <v>27.203947368421055</v>
          </cell>
          <cell r="FJ20" t="str">
            <v>COOPLe Sud-Ouest</v>
          </cell>
          <cell r="FK20" t="str">
            <v>Le Sud-OuestC2013</v>
          </cell>
          <cell r="FL20" t="str">
            <v>2013</v>
          </cell>
          <cell r="FM20" t="str">
            <v>2010</v>
          </cell>
          <cell r="FN20" t="str">
            <v>2015ACL</v>
          </cell>
          <cell r="FO20" t="str">
            <v>1Chambre</v>
          </cell>
          <cell r="FP20" t="str">
            <v>1studio</v>
          </cell>
          <cell r="FQ20" t="str">
            <v>11CC</v>
          </cell>
          <cell r="FR20" t="str">
            <v>12CC</v>
          </cell>
          <cell r="FS20" t="str">
            <v>13CC</v>
          </cell>
          <cell r="FT20" t="str">
            <v>14CC</v>
          </cell>
          <cell r="FU20" t="str">
            <v>15CC</v>
          </cell>
        </row>
        <row r="21">
          <cell r="B21" t="str">
            <v>ACL-5362</v>
          </cell>
          <cell r="C21" t="str">
            <v>930087707</v>
          </cell>
          <cell r="D21" t="str">
            <v>HABITATIONS POPULAIRES DE PARC EXTENSION</v>
          </cell>
          <cell r="E21" t="str">
            <v xml:space="preserve">7110 chemin de la Côte-des-Neiges </v>
          </cell>
          <cell r="F21">
            <v>46</v>
          </cell>
          <cell r="G21" t="str">
            <v>1</v>
          </cell>
          <cell r="J21" t="str">
            <v>X</v>
          </cell>
          <cell r="K21" t="str">
            <v>ROMEL</v>
          </cell>
          <cell r="L21" t="str">
            <v>OBNL</v>
          </cell>
          <cell r="M21" t="str">
            <v>R</v>
          </cell>
          <cell r="N21" t="str">
            <v>2010</v>
          </cell>
          <cell r="O21" t="str">
            <v>DA</v>
          </cell>
          <cell r="P21" t="str">
            <v>OC</v>
          </cell>
          <cell r="Q21" t="str">
            <v>UGOULFR</v>
          </cell>
          <cell r="R21" t="str">
            <v>ULEDOSE</v>
          </cell>
          <cell r="S21">
            <v>41590.40011574074</v>
          </cell>
          <cell r="T21">
            <v>40191</v>
          </cell>
          <cell r="U21">
            <v>40232</v>
          </cell>
          <cell r="V21">
            <v>40232</v>
          </cell>
          <cell r="W21">
            <v>40612</v>
          </cell>
          <cell r="X21">
            <v>40739</v>
          </cell>
          <cell r="Y21">
            <v>41183</v>
          </cell>
          <cell r="Z21">
            <v>41263.622523148151</v>
          </cell>
          <cell r="AA21">
            <v>17</v>
          </cell>
          <cell r="AB21">
            <v>17</v>
          </cell>
          <cell r="AC21">
            <v>7</v>
          </cell>
          <cell r="AD21">
            <v>5</v>
          </cell>
          <cell r="AE21">
            <v>0</v>
          </cell>
          <cell r="AF21">
            <v>0</v>
          </cell>
          <cell r="AG21">
            <v>0</v>
          </cell>
          <cell r="AH21" t="str">
            <v>PAH</v>
          </cell>
          <cell r="AL21" t="str">
            <v>OBNL</v>
          </cell>
          <cell r="AM21" t="str">
            <v>ACL-5362</v>
          </cell>
          <cell r="AN21" t="str">
            <v>ACLOC</v>
          </cell>
          <cell r="AO21" t="str">
            <v>ACL2010-1</v>
          </cell>
          <cell r="AP21" t="str">
            <v>1Chambre</v>
          </cell>
          <cell r="AQ21" t="str">
            <v>1studio</v>
          </cell>
          <cell r="AR21" t="str">
            <v>11CC</v>
          </cell>
          <cell r="AS21" t="str">
            <v>12CC</v>
          </cell>
          <cell r="AT21" t="str">
            <v>13CC</v>
          </cell>
          <cell r="AU21" t="str">
            <v>14CC</v>
          </cell>
          <cell r="AV21" t="str">
            <v>15CC</v>
          </cell>
          <cell r="AW21" t="str">
            <v>1Chambre</v>
          </cell>
          <cell r="AX21" t="str">
            <v>1studio</v>
          </cell>
          <cell r="AY21" t="str">
            <v>11CC</v>
          </cell>
          <cell r="AZ21" t="str">
            <v>12CC</v>
          </cell>
          <cell r="BA21" t="str">
            <v>13CC</v>
          </cell>
          <cell r="BB21" t="str">
            <v>14CC</v>
          </cell>
          <cell r="BC21" t="str">
            <v>15CC</v>
          </cell>
          <cell r="BD21" t="str">
            <v>engagé</v>
          </cell>
          <cell r="BE21" t="str">
            <v>20101chambre</v>
          </cell>
          <cell r="BF21" t="str">
            <v>20101studio</v>
          </cell>
          <cell r="BG21" t="str">
            <v>201011cc</v>
          </cell>
          <cell r="BH21" t="str">
            <v>201012cc</v>
          </cell>
          <cell r="BI21" t="str">
            <v>201013cc</v>
          </cell>
          <cell r="BJ21" t="str">
            <v>201014cc</v>
          </cell>
          <cell r="BK21" t="str">
            <v>201015cc</v>
          </cell>
          <cell r="BL21" t="str">
            <v>2010</v>
          </cell>
          <cell r="BM21" t="str">
            <v>ACL2010-1</v>
          </cell>
          <cell r="BN21" t="str">
            <v>ACL2010-1</v>
          </cell>
          <cell r="BO21" t="str">
            <v>1Chambre</v>
          </cell>
          <cell r="BP21" t="str">
            <v>1studio</v>
          </cell>
          <cell r="BQ21" t="str">
            <v>11CC</v>
          </cell>
          <cell r="BR21" t="str">
            <v>12CC</v>
          </cell>
          <cell r="BS21" t="str">
            <v>13CC</v>
          </cell>
          <cell r="BT21" t="str">
            <v>14CC</v>
          </cell>
          <cell r="BU21" t="str">
            <v>15CC</v>
          </cell>
          <cell r="BV21" t="str">
            <v>OBNL-1</v>
          </cell>
          <cell r="BW21" t="str">
            <v>OBNL-1</v>
          </cell>
          <cell r="BX21" t="str">
            <v xml:space="preserve"> </v>
          </cell>
          <cell r="BY21" t="str">
            <v xml:space="preserve"> </v>
          </cell>
          <cell r="BZ21" t="str">
            <v>OBNL</v>
          </cell>
          <cell r="CA21" t="str">
            <v>20101OBNL</v>
          </cell>
          <cell r="CB21" t="str">
            <v>OBNL-1</v>
          </cell>
          <cell r="CC21" t="str">
            <v>OBNL-1</v>
          </cell>
          <cell r="CD21" t="str">
            <v>2010ROMEL</v>
          </cell>
          <cell r="CE21" t="str">
            <v>2010ROMEL</v>
          </cell>
          <cell r="CF21" t="str">
            <v>ROMEL-1</v>
          </cell>
          <cell r="CG21" t="str">
            <v>ROMEL-1</v>
          </cell>
          <cell r="CH21" t="str">
            <v>20101ROMEL</v>
          </cell>
          <cell r="CI21" t="str">
            <v>ROMEL</v>
          </cell>
          <cell r="CJ21" t="str">
            <v>ROMEL-1</v>
          </cell>
          <cell r="CK21" t="str">
            <v>ROMEL-1</v>
          </cell>
          <cell r="CL21" t="str">
            <v>R1</v>
          </cell>
          <cell r="CM21" t="str">
            <v>R1</v>
          </cell>
          <cell r="CN21" t="str">
            <v>R1</v>
          </cell>
          <cell r="CO21" t="str">
            <v>20101R</v>
          </cell>
          <cell r="CP21" t="str">
            <v>R</v>
          </cell>
          <cell r="CQ21" t="str">
            <v>2011</v>
          </cell>
          <cell r="CR21" t="str">
            <v xml:space="preserve"> </v>
          </cell>
          <cell r="CS21" t="str">
            <v>2011-03</v>
          </cell>
          <cell r="CT21" t="str">
            <v>OCCôte-des-Neiges — Notre-Dame-de-Grâce</v>
          </cell>
          <cell r="CU21" t="str">
            <v>ROMELOC</v>
          </cell>
          <cell r="CV21" t="str">
            <v>ROMELOCCôte-des-Neiges — Notre-Dame-de-Grâce</v>
          </cell>
          <cell r="CW21" t="str">
            <v>ROMELCôte-des-Neiges — Notre-Dame-de-Grâce</v>
          </cell>
          <cell r="CX21" t="str">
            <v>ROMELCôte-des-Neiges — Notre-Dame-de-Grâce</v>
          </cell>
          <cell r="CY21" t="str">
            <v>Côte-des-Neiges — Notre-Dame-de-Grâce</v>
          </cell>
          <cell r="CZ21" t="str">
            <v>1Côte-des-Neiges — Notre-Dame-de-Grâce</v>
          </cell>
          <cell r="DA21" t="str">
            <v>RCôte-des-Neiges — Notre-Dame-de-Grâce</v>
          </cell>
          <cell r="DB21">
            <v>0</v>
          </cell>
          <cell r="DC21" t="str">
            <v>1OC</v>
          </cell>
          <cell r="DD21" t="str">
            <v>ACL1OC</v>
          </cell>
          <cell r="DE21">
            <v>1</v>
          </cell>
          <cell r="DG21" t="str">
            <v xml:space="preserve"> </v>
          </cell>
          <cell r="DH21" t="str">
            <v>2012ACL</v>
          </cell>
          <cell r="DI21" t="str">
            <v xml:space="preserve"> </v>
          </cell>
          <cell r="DJ21" t="str">
            <v>2010ACLOC</v>
          </cell>
          <cell r="DK21" t="str">
            <v>2012oc</v>
          </cell>
          <cell r="DL21" t="str">
            <v>ACL2012oc2011ed</v>
          </cell>
          <cell r="DM21" t="str">
            <v>2011ed</v>
          </cell>
          <cell r="DN21" t="str">
            <v>2010ec</v>
          </cell>
          <cell r="DO21" t="str">
            <v>2010ap</v>
          </cell>
          <cell r="DP21" t="str">
            <v>2011ed</v>
          </cell>
          <cell r="DQ21" t="str">
            <v>2010ec</v>
          </cell>
          <cell r="DR21" t="str">
            <v>1OC</v>
          </cell>
          <cell r="DS21" t="str">
            <v>20111OC</v>
          </cell>
          <cell r="DT21" t="str">
            <v>2011</v>
          </cell>
          <cell r="DU21" t="str">
            <v>2010</v>
          </cell>
          <cell r="DV21" t="str">
            <v>ACLED 2011 from ec 2010</v>
          </cell>
          <cell r="DW21" t="str">
            <v>2010ec1Chambre</v>
          </cell>
          <cell r="DX21" t="str">
            <v>2010</v>
          </cell>
          <cell r="DY21" t="str">
            <v>ACL</v>
          </cell>
          <cell r="DZ21" t="str">
            <v>2011ROMEL</v>
          </cell>
          <cell r="EA21" t="str">
            <v>1Chambre</v>
          </cell>
          <cell r="EB21" t="str">
            <v>1Studio</v>
          </cell>
          <cell r="EC21" t="str">
            <v>11CC</v>
          </cell>
          <cell r="ED21" t="str">
            <v>12CC</v>
          </cell>
          <cell r="EE21" t="str">
            <v>13CC</v>
          </cell>
          <cell r="EF21" t="str">
            <v>14CC</v>
          </cell>
          <cell r="EG21" t="str">
            <v>15CC</v>
          </cell>
          <cell r="EH21" t="str">
            <v>1Chambre</v>
          </cell>
          <cell r="EI21" t="str">
            <v>1studio</v>
          </cell>
          <cell r="EJ21" t="str">
            <v>11CC</v>
          </cell>
          <cell r="EK21" t="str">
            <v>12CC</v>
          </cell>
          <cell r="EL21" t="str">
            <v>13CC</v>
          </cell>
          <cell r="EM21" t="str">
            <v>14CC</v>
          </cell>
          <cell r="EN21" t="str">
            <v>15CC</v>
          </cell>
          <cell r="EO21" t="str">
            <v>OBNL-1</v>
          </cell>
          <cell r="EP21" t="str">
            <v>ROMEL-1</v>
          </cell>
          <cell r="EQ21" t="str">
            <v>R1</v>
          </cell>
          <cell r="ER21">
            <v>380</v>
          </cell>
          <cell r="ES21" t="str">
            <v>OC</v>
          </cell>
          <cell r="ET21">
            <v>571</v>
          </cell>
          <cell r="EU21" t="str">
            <v>ACLOBNL</v>
          </cell>
          <cell r="EV21" t="str">
            <v>ACL1</v>
          </cell>
          <cell r="EW21" t="str">
            <v>ACLR</v>
          </cell>
          <cell r="EX21" t="str">
            <v>ACLOBNL</v>
          </cell>
          <cell r="EY21" t="str">
            <v xml:space="preserve"> </v>
          </cell>
          <cell r="EZ21" t="str">
            <v xml:space="preserve"> </v>
          </cell>
          <cell r="FA21" t="str">
            <v>ACLOBNL1R</v>
          </cell>
          <cell r="FB21" t="str">
            <v xml:space="preserve"> 1R</v>
          </cell>
          <cell r="FC21" t="str">
            <v xml:space="preserve"> 1R</v>
          </cell>
          <cell r="FD21" t="str">
            <v>ACL12010</v>
          </cell>
          <cell r="FE21" t="str">
            <v>1Côte-des-Neiges — Notre-Dame-de-Grâce</v>
          </cell>
          <cell r="FF21">
            <v>2012</v>
          </cell>
          <cell r="FG21" t="str">
            <v>2011</v>
          </cell>
          <cell r="FH21" t="str">
            <v>20121</v>
          </cell>
          <cell r="FI21">
            <v>14.605263157894738</v>
          </cell>
          <cell r="FJ21" t="str">
            <v>OBNLCôte-des-Neiges — Notre-Dame-de-Grâce</v>
          </cell>
          <cell r="FK21" t="str">
            <v>Côte-des-Neiges — Notre-Dame-de-GrâceR2011</v>
          </cell>
          <cell r="FL21" t="str">
            <v>2011</v>
          </cell>
          <cell r="FM21" t="str">
            <v>2010</v>
          </cell>
          <cell r="FN21" t="str">
            <v>2012ACL</v>
          </cell>
          <cell r="FO21" t="str">
            <v>1Chambre</v>
          </cell>
          <cell r="FP21" t="str">
            <v>1studio</v>
          </cell>
          <cell r="FQ21" t="str">
            <v>11CC</v>
          </cell>
          <cell r="FR21" t="str">
            <v>12CC</v>
          </cell>
          <cell r="FS21" t="str">
            <v>13CC</v>
          </cell>
          <cell r="FT21" t="str">
            <v>14CC</v>
          </cell>
          <cell r="FU21" t="str">
            <v>15CC</v>
          </cell>
        </row>
        <row r="22">
          <cell r="B22" t="str">
            <v>ACL-5364</v>
          </cell>
          <cell r="C22" t="str">
            <v>930088202</v>
          </cell>
          <cell r="D22" t="str">
            <v>HAPOPEX - ST-LAURENT</v>
          </cell>
          <cell r="E22" t="str">
            <v>7835 boulevard Saint-Laurent (MTL)</v>
          </cell>
          <cell r="F22">
            <v>23</v>
          </cell>
          <cell r="G22" t="str">
            <v>3</v>
          </cell>
          <cell r="J22" t="str">
            <v>X</v>
          </cell>
          <cell r="K22" t="str">
            <v>ROMEL</v>
          </cell>
          <cell r="L22" t="str">
            <v>OBNL</v>
          </cell>
          <cell r="M22" t="str">
            <v>R</v>
          </cell>
          <cell r="N22" t="str">
            <v>2010</v>
          </cell>
          <cell r="O22" t="str">
            <v>DA</v>
          </cell>
          <cell r="P22" t="str">
            <v>OC</v>
          </cell>
          <cell r="Q22" t="str">
            <v>ULACH9B</v>
          </cell>
          <cell r="R22" t="str">
            <v>ULEDOSE</v>
          </cell>
          <cell r="S22">
            <v>41318.425694444442</v>
          </cell>
          <cell r="T22">
            <v>40266</v>
          </cell>
          <cell r="U22">
            <v>40297</v>
          </cell>
          <cell r="V22">
            <v>40490</v>
          </cell>
          <cell r="W22">
            <v>40707</v>
          </cell>
          <cell r="X22">
            <v>40833</v>
          </cell>
          <cell r="Y22">
            <v>41167</v>
          </cell>
          <cell r="Z22">
            <v>41183</v>
          </cell>
          <cell r="AA22">
            <v>19</v>
          </cell>
          <cell r="AB22">
            <v>4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 t="str">
            <v>PAH</v>
          </cell>
          <cell r="AL22" t="str">
            <v>OBNL</v>
          </cell>
          <cell r="AM22" t="str">
            <v>ACL-5364</v>
          </cell>
          <cell r="AN22" t="str">
            <v>ACLOC</v>
          </cell>
          <cell r="AO22" t="str">
            <v>ACL2010-3</v>
          </cell>
          <cell r="AP22" t="str">
            <v>3Chambre</v>
          </cell>
          <cell r="AQ22" t="str">
            <v>3studio</v>
          </cell>
          <cell r="AR22" t="str">
            <v>31CC</v>
          </cell>
          <cell r="AS22" t="str">
            <v>32CC</v>
          </cell>
          <cell r="AT22" t="str">
            <v>33CC</v>
          </cell>
          <cell r="AU22" t="str">
            <v>34CC</v>
          </cell>
          <cell r="AV22" t="str">
            <v>35CC</v>
          </cell>
          <cell r="AW22" t="str">
            <v>3Chambre</v>
          </cell>
          <cell r="AX22" t="str">
            <v>3studio</v>
          </cell>
          <cell r="AY22" t="str">
            <v>31CC</v>
          </cell>
          <cell r="AZ22" t="str">
            <v>32CC</v>
          </cell>
          <cell r="BA22" t="str">
            <v>33CC</v>
          </cell>
          <cell r="BB22" t="str">
            <v>34CC</v>
          </cell>
          <cell r="BC22" t="str">
            <v>35CC</v>
          </cell>
          <cell r="BD22" t="str">
            <v>engagé</v>
          </cell>
          <cell r="BE22" t="str">
            <v>20103chambre</v>
          </cell>
          <cell r="BF22" t="str">
            <v>20103studio</v>
          </cell>
          <cell r="BG22" t="str">
            <v>201031cc</v>
          </cell>
          <cell r="BH22" t="str">
            <v>201032cc</v>
          </cell>
          <cell r="BI22" t="str">
            <v>201033cc</v>
          </cell>
          <cell r="BJ22" t="str">
            <v>201034cc</v>
          </cell>
          <cell r="BK22" t="str">
            <v>201035cc</v>
          </cell>
          <cell r="BL22" t="str">
            <v>2010</v>
          </cell>
          <cell r="BM22" t="str">
            <v>ACL2010-3</v>
          </cell>
          <cell r="BN22" t="str">
            <v>ACL2010-3</v>
          </cell>
          <cell r="BO22" t="str">
            <v>3Chambre</v>
          </cell>
          <cell r="BP22" t="str">
            <v>3studio</v>
          </cell>
          <cell r="BQ22" t="str">
            <v>31CC</v>
          </cell>
          <cell r="BR22" t="str">
            <v>32CC</v>
          </cell>
          <cell r="BS22" t="str">
            <v>33CC</v>
          </cell>
          <cell r="BT22" t="str">
            <v>34CC</v>
          </cell>
          <cell r="BU22" t="str">
            <v>35CC</v>
          </cell>
          <cell r="BV22" t="str">
            <v>OBNL-3</v>
          </cell>
          <cell r="BW22" t="str">
            <v>OBNL-3</v>
          </cell>
          <cell r="BX22" t="str">
            <v xml:space="preserve"> </v>
          </cell>
          <cell r="BY22" t="str">
            <v xml:space="preserve"> </v>
          </cell>
          <cell r="BZ22" t="str">
            <v>OBNL</v>
          </cell>
          <cell r="CA22" t="str">
            <v>20103OBNL</v>
          </cell>
          <cell r="CB22" t="str">
            <v>OBNL-3</v>
          </cell>
          <cell r="CC22" t="str">
            <v>OBNL-3</v>
          </cell>
          <cell r="CD22" t="str">
            <v>2010ROMEL</v>
          </cell>
          <cell r="CE22" t="str">
            <v>2010ROMEL</v>
          </cell>
          <cell r="CF22" t="str">
            <v>ROMEL-3</v>
          </cell>
          <cell r="CG22" t="str">
            <v>ROMEL-3</v>
          </cell>
          <cell r="CH22" t="str">
            <v>20103ROMEL</v>
          </cell>
          <cell r="CI22" t="str">
            <v>ROMEL</v>
          </cell>
          <cell r="CJ22" t="str">
            <v>ROMEL-3</v>
          </cell>
          <cell r="CK22" t="str">
            <v>ROMEL-3</v>
          </cell>
          <cell r="CL22" t="str">
            <v>R3</v>
          </cell>
          <cell r="CM22" t="str">
            <v>R3</v>
          </cell>
          <cell r="CN22" t="str">
            <v>R3</v>
          </cell>
          <cell r="CO22" t="str">
            <v>20103R</v>
          </cell>
          <cell r="CP22" t="str">
            <v>R</v>
          </cell>
          <cell r="CQ22" t="str">
            <v>2011</v>
          </cell>
          <cell r="CR22" t="str">
            <v xml:space="preserve"> </v>
          </cell>
          <cell r="CS22" t="str">
            <v>2011-06</v>
          </cell>
          <cell r="CT22" t="str">
            <v>OCVilleray — Saint-Michel — Parc-Extension</v>
          </cell>
          <cell r="CU22" t="str">
            <v>ROMELOC</v>
          </cell>
          <cell r="CV22" t="str">
            <v>ROMELOCVilleray — Saint-Michel — Parc-Extension</v>
          </cell>
          <cell r="CW22" t="str">
            <v>ROMELVilleray — Saint-Michel — Parc-Extension</v>
          </cell>
          <cell r="CX22" t="str">
            <v>ROMELVilleray — Saint-Michel — Parc-Extension</v>
          </cell>
          <cell r="CY22" t="str">
            <v>Villeray — Saint-Michel — Parc-Extension</v>
          </cell>
          <cell r="CZ22" t="str">
            <v>3Villeray — Saint-Michel — Parc-Extension</v>
          </cell>
          <cell r="DA22" t="str">
            <v>RVilleray — Saint-Michel — Parc-Extension</v>
          </cell>
          <cell r="DB22">
            <v>0</v>
          </cell>
          <cell r="DC22" t="str">
            <v>3OC</v>
          </cell>
          <cell r="DD22" t="str">
            <v>ACL3OC</v>
          </cell>
          <cell r="DE22">
            <v>1</v>
          </cell>
          <cell r="DG22" t="str">
            <v xml:space="preserve"> </v>
          </cell>
          <cell r="DH22" t="str">
            <v>2012ACL</v>
          </cell>
          <cell r="DI22" t="str">
            <v xml:space="preserve"> </v>
          </cell>
          <cell r="DJ22" t="str">
            <v>2010ACLOC</v>
          </cell>
          <cell r="DK22" t="str">
            <v>2012oc</v>
          </cell>
          <cell r="DL22" t="str">
            <v>ACL2012oc2011ed</v>
          </cell>
          <cell r="DM22" t="str">
            <v>2011ed</v>
          </cell>
          <cell r="DN22" t="str">
            <v>2010ec</v>
          </cell>
          <cell r="DO22" t="str">
            <v>2010ap</v>
          </cell>
          <cell r="DP22" t="str">
            <v>2011ed</v>
          </cell>
          <cell r="DQ22" t="str">
            <v>2010ec</v>
          </cell>
          <cell r="DR22" t="str">
            <v>3OC</v>
          </cell>
          <cell r="DS22" t="str">
            <v>20113OC</v>
          </cell>
          <cell r="DT22" t="str">
            <v>2011</v>
          </cell>
          <cell r="DU22" t="str">
            <v>2010</v>
          </cell>
          <cell r="DV22" t="str">
            <v>ACLED 2011 from ec 2010</v>
          </cell>
          <cell r="DW22" t="str">
            <v>2010ec3Chambre</v>
          </cell>
          <cell r="DX22" t="str">
            <v>2010</v>
          </cell>
          <cell r="DY22" t="str">
            <v>ACL</v>
          </cell>
          <cell r="DZ22" t="str">
            <v>2011ROMEL</v>
          </cell>
          <cell r="EA22" t="str">
            <v>3Chambre</v>
          </cell>
          <cell r="EB22" t="str">
            <v>3Studio</v>
          </cell>
          <cell r="EC22" t="str">
            <v>31CC</v>
          </cell>
          <cell r="ED22" t="str">
            <v>32CC</v>
          </cell>
          <cell r="EE22" t="str">
            <v>33CC</v>
          </cell>
          <cell r="EF22" t="str">
            <v>34CC</v>
          </cell>
          <cell r="EG22" t="str">
            <v>35CC</v>
          </cell>
          <cell r="EH22" t="str">
            <v>3Chambre</v>
          </cell>
          <cell r="EI22" t="str">
            <v>3studio</v>
          </cell>
          <cell r="EJ22" t="str">
            <v>31CC</v>
          </cell>
          <cell r="EK22" t="str">
            <v>32CC</v>
          </cell>
          <cell r="EL22" t="str">
            <v>33CC</v>
          </cell>
          <cell r="EM22" t="str">
            <v>34CC</v>
          </cell>
          <cell r="EN22" t="str">
            <v>35CC</v>
          </cell>
          <cell r="EO22" t="str">
            <v>OBNL-3</v>
          </cell>
          <cell r="EP22" t="str">
            <v>ROMEL-3</v>
          </cell>
          <cell r="EQ22" t="str">
            <v>R3</v>
          </cell>
          <cell r="ER22">
            <v>217</v>
          </cell>
          <cell r="ES22" t="str">
            <v>OC</v>
          </cell>
          <cell r="ET22">
            <v>460</v>
          </cell>
          <cell r="EU22" t="str">
            <v>ACLOBNL</v>
          </cell>
          <cell r="EV22" t="str">
            <v>ACL3</v>
          </cell>
          <cell r="EW22" t="str">
            <v>ACLR</v>
          </cell>
          <cell r="EX22" t="str">
            <v>ACLOBNL</v>
          </cell>
          <cell r="EY22" t="str">
            <v xml:space="preserve"> </v>
          </cell>
          <cell r="EZ22" t="str">
            <v xml:space="preserve"> </v>
          </cell>
          <cell r="FA22" t="str">
            <v>ACLOBNL3R</v>
          </cell>
          <cell r="FB22" t="str">
            <v xml:space="preserve"> 3R</v>
          </cell>
          <cell r="FC22" t="str">
            <v xml:space="preserve"> 3R</v>
          </cell>
          <cell r="FD22" t="str">
            <v>ACL32010</v>
          </cell>
          <cell r="FE22" t="str">
            <v>3Villeray — Saint-Michel — Parc-Extension</v>
          </cell>
          <cell r="FF22">
            <v>2012</v>
          </cell>
          <cell r="FG22" t="str">
            <v>2011</v>
          </cell>
          <cell r="FH22" t="str">
            <v>20123</v>
          </cell>
          <cell r="FI22">
            <v>10.986842105263158</v>
          </cell>
          <cell r="FJ22" t="str">
            <v>OBNLVilleray — Saint-Michel — Parc-Extension</v>
          </cell>
          <cell r="FK22" t="str">
            <v>Villeray — Saint-Michel — Parc-ExtensionR2011</v>
          </cell>
          <cell r="FL22" t="str">
            <v>2011</v>
          </cell>
          <cell r="FM22" t="str">
            <v>2010</v>
          </cell>
          <cell r="FN22" t="str">
            <v>2012ACL</v>
          </cell>
          <cell r="FO22" t="str">
            <v>3Chambre</v>
          </cell>
          <cell r="FP22" t="str">
            <v>3studio</v>
          </cell>
          <cell r="FQ22" t="str">
            <v>31CC</v>
          </cell>
          <cell r="FR22" t="str">
            <v>32CC</v>
          </cell>
          <cell r="FS22" t="str">
            <v>33CC</v>
          </cell>
          <cell r="FT22" t="str">
            <v>34CC</v>
          </cell>
          <cell r="FU22" t="str">
            <v>35CC</v>
          </cell>
        </row>
        <row r="23">
          <cell r="B23" t="str">
            <v>ACL-5365</v>
          </cell>
          <cell r="C23" t="str">
            <v>930088422</v>
          </cell>
          <cell r="D23" t="str">
            <v>ACTION REINSERTION</v>
          </cell>
          <cell r="E23" t="str">
            <v>1245-1247 rue De Bullion (MTL)</v>
          </cell>
          <cell r="F23">
            <v>15</v>
          </cell>
          <cell r="G23" t="str">
            <v>3</v>
          </cell>
          <cell r="J23" t="str">
            <v>X</v>
          </cell>
          <cell r="K23" t="str">
            <v>AHM</v>
          </cell>
          <cell r="L23" t="str">
            <v>OBNL</v>
          </cell>
          <cell r="M23" t="str">
            <v>C</v>
          </cell>
          <cell r="N23" t="str">
            <v>2010</v>
          </cell>
          <cell r="O23" t="str">
            <v>DA</v>
          </cell>
          <cell r="P23" t="str">
            <v>OC</v>
          </cell>
          <cell r="Q23" t="str">
            <v>UBOIVJA</v>
          </cell>
          <cell r="R23" t="str">
            <v>ULABADE</v>
          </cell>
          <cell r="S23">
            <v>41109</v>
          </cell>
          <cell r="T23">
            <v>40294</v>
          </cell>
          <cell r="U23">
            <v>40294</v>
          </cell>
          <cell r="V23">
            <v>40499</v>
          </cell>
          <cell r="W23">
            <v>40777</v>
          </cell>
          <cell r="X23">
            <v>40770</v>
          </cell>
          <cell r="Y23">
            <v>41057</v>
          </cell>
          <cell r="Z23">
            <v>41091</v>
          </cell>
          <cell r="AA23">
            <v>0</v>
          </cell>
          <cell r="AB23">
            <v>15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 t="str">
            <v>PAH</v>
          </cell>
          <cell r="AL23" t="str">
            <v>OBNL</v>
          </cell>
          <cell r="AM23" t="str">
            <v>ACL-5365</v>
          </cell>
          <cell r="AN23" t="str">
            <v>ACLOC</v>
          </cell>
          <cell r="AO23" t="str">
            <v>ACL2010-3</v>
          </cell>
          <cell r="AP23" t="str">
            <v>3Chambre</v>
          </cell>
          <cell r="AQ23" t="str">
            <v>3studio</v>
          </cell>
          <cell r="AR23" t="str">
            <v>31CC</v>
          </cell>
          <cell r="AS23" t="str">
            <v>32CC</v>
          </cell>
          <cell r="AT23" t="str">
            <v>33CC</v>
          </cell>
          <cell r="AU23" t="str">
            <v>34CC</v>
          </cell>
          <cell r="AV23" t="str">
            <v>35CC</v>
          </cell>
          <cell r="AW23" t="str">
            <v>3Chambre</v>
          </cell>
          <cell r="AX23" t="str">
            <v>3studio</v>
          </cell>
          <cell r="AY23" t="str">
            <v>31CC</v>
          </cell>
          <cell r="AZ23" t="str">
            <v>32CC</v>
          </cell>
          <cell r="BA23" t="str">
            <v>33CC</v>
          </cell>
          <cell r="BB23" t="str">
            <v>34CC</v>
          </cell>
          <cell r="BC23" t="str">
            <v>35CC</v>
          </cell>
          <cell r="BD23" t="str">
            <v>engagé</v>
          </cell>
          <cell r="BE23" t="str">
            <v>20103chambre</v>
          </cell>
          <cell r="BF23" t="str">
            <v>20103studio</v>
          </cell>
          <cell r="BG23" t="str">
            <v>201031cc</v>
          </cell>
          <cell r="BH23" t="str">
            <v>201032cc</v>
          </cell>
          <cell r="BI23" t="str">
            <v>201033cc</v>
          </cell>
          <cell r="BJ23" t="str">
            <v>201034cc</v>
          </cell>
          <cell r="BK23" t="str">
            <v>201035cc</v>
          </cell>
          <cell r="BL23" t="str">
            <v>2010</v>
          </cell>
          <cell r="BM23" t="str">
            <v>ACL2010-3</v>
          </cell>
          <cell r="BN23" t="str">
            <v>ACL2010-3</v>
          </cell>
          <cell r="BO23" t="str">
            <v>3Chambre</v>
          </cell>
          <cell r="BP23" t="str">
            <v>3studio</v>
          </cell>
          <cell r="BQ23" t="str">
            <v>31CC</v>
          </cell>
          <cell r="BR23" t="str">
            <v>32CC</v>
          </cell>
          <cell r="BS23" t="str">
            <v>33CC</v>
          </cell>
          <cell r="BT23" t="str">
            <v>34CC</v>
          </cell>
          <cell r="BU23" t="str">
            <v>35CC</v>
          </cell>
          <cell r="BV23" t="str">
            <v>OBNL-3</v>
          </cell>
          <cell r="BW23" t="str">
            <v>OBNL-3</v>
          </cell>
          <cell r="BX23" t="str">
            <v xml:space="preserve"> </v>
          </cell>
          <cell r="BY23" t="str">
            <v xml:space="preserve"> </v>
          </cell>
          <cell r="BZ23" t="str">
            <v>OBNL</v>
          </cell>
          <cell r="CA23" t="str">
            <v>20103OBNL</v>
          </cell>
          <cell r="CB23" t="str">
            <v>OBNL-3</v>
          </cell>
          <cell r="CC23" t="str">
            <v>OBNL-3</v>
          </cell>
          <cell r="CD23" t="str">
            <v>2010AHM</v>
          </cell>
          <cell r="CE23" t="str">
            <v>2010AHM</v>
          </cell>
          <cell r="CF23" t="str">
            <v>AHM-3</v>
          </cell>
          <cell r="CG23" t="str">
            <v>AHM-3</v>
          </cell>
          <cell r="CH23" t="str">
            <v>20103AHM</v>
          </cell>
          <cell r="CI23" t="str">
            <v>AHM</v>
          </cell>
          <cell r="CJ23" t="str">
            <v>AHM-3</v>
          </cell>
          <cell r="CK23" t="str">
            <v>AHM-3</v>
          </cell>
          <cell r="CL23" t="str">
            <v>C3</v>
          </cell>
          <cell r="CM23" t="str">
            <v>C3</v>
          </cell>
          <cell r="CN23" t="str">
            <v>C3</v>
          </cell>
          <cell r="CO23" t="str">
            <v>20103C</v>
          </cell>
          <cell r="CP23" t="str">
            <v>C</v>
          </cell>
          <cell r="CQ23" t="str">
            <v>2011</v>
          </cell>
          <cell r="CR23" t="str">
            <v xml:space="preserve"> </v>
          </cell>
          <cell r="CS23" t="str">
            <v>2011-08</v>
          </cell>
          <cell r="CT23" t="str">
            <v>OCVille-Marie</v>
          </cell>
          <cell r="CU23" t="str">
            <v>AHMOC</v>
          </cell>
          <cell r="CV23" t="str">
            <v>AHMOCVille-Marie</v>
          </cell>
          <cell r="CW23" t="str">
            <v>AHMVille-Marie</v>
          </cell>
          <cell r="CX23" t="str">
            <v>AHMVille-Marie</v>
          </cell>
          <cell r="CY23" t="str">
            <v>Ville-Marie</v>
          </cell>
          <cell r="CZ23" t="str">
            <v>3Ville-Marie</v>
          </cell>
          <cell r="DA23" t="str">
            <v>CVille-Marie</v>
          </cell>
          <cell r="DB23">
            <v>0</v>
          </cell>
          <cell r="DC23" t="str">
            <v>3OC</v>
          </cell>
          <cell r="DD23" t="str">
            <v>ACL3OC</v>
          </cell>
          <cell r="DE23">
            <v>1</v>
          </cell>
          <cell r="DG23" t="str">
            <v xml:space="preserve"> </v>
          </cell>
          <cell r="DH23" t="str">
            <v>2012ACL</v>
          </cell>
          <cell r="DI23" t="str">
            <v xml:space="preserve"> </v>
          </cell>
          <cell r="DJ23" t="str">
            <v>2010ACLOC</v>
          </cell>
          <cell r="DK23" t="str">
            <v>2012oc</v>
          </cell>
          <cell r="DL23" t="str">
            <v>ACL2012oc2011ed</v>
          </cell>
          <cell r="DM23" t="str">
            <v>2011ed</v>
          </cell>
          <cell r="DN23" t="str">
            <v>2010ec</v>
          </cell>
          <cell r="DO23" t="str">
            <v>2010ap</v>
          </cell>
          <cell r="DP23" t="str">
            <v>2011ed</v>
          </cell>
          <cell r="DQ23" t="str">
            <v>2010ec</v>
          </cell>
          <cell r="DR23" t="str">
            <v>3OC</v>
          </cell>
          <cell r="DS23" t="str">
            <v>20113OC</v>
          </cell>
          <cell r="DT23" t="str">
            <v>2011</v>
          </cell>
          <cell r="DU23" t="str">
            <v>2010</v>
          </cell>
          <cell r="DV23" t="str">
            <v>ACLED 2011 from ec 2010</v>
          </cell>
          <cell r="DW23" t="str">
            <v>2010ec3Chambre</v>
          </cell>
          <cell r="DX23" t="str">
            <v>2010</v>
          </cell>
          <cell r="DY23" t="str">
            <v>ACL</v>
          </cell>
          <cell r="DZ23" t="str">
            <v>2011AHM</v>
          </cell>
          <cell r="EA23" t="str">
            <v>3Chambre</v>
          </cell>
          <cell r="EB23" t="str">
            <v>3Studio</v>
          </cell>
          <cell r="EC23" t="str">
            <v>31CC</v>
          </cell>
          <cell r="ED23" t="str">
            <v>32CC</v>
          </cell>
          <cell r="EE23" t="str">
            <v>33CC</v>
          </cell>
          <cell r="EF23" t="str">
            <v>34CC</v>
          </cell>
          <cell r="EG23" t="str">
            <v>35CC</v>
          </cell>
          <cell r="EH23" t="str">
            <v>3Chambre</v>
          </cell>
          <cell r="EI23" t="str">
            <v>3studio</v>
          </cell>
          <cell r="EJ23" t="str">
            <v>31CC</v>
          </cell>
          <cell r="EK23" t="str">
            <v>32CC</v>
          </cell>
          <cell r="EL23" t="str">
            <v>33CC</v>
          </cell>
          <cell r="EM23" t="str">
            <v>34CC</v>
          </cell>
          <cell r="EN23" t="str">
            <v>35CC</v>
          </cell>
          <cell r="EO23" t="str">
            <v>OBNL-3</v>
          </cell>
          <cell r="EP23" t="str">
            <v>AHM-3</v>
          </cell>
          <cell r="EQ23" t="str">
            <v>C3</v>
          </cell>
          <cell r="ER23">
            <v>278</v>
          </cell>
          <cell r="ES23" t="str">
            <v>OC</v>
          </cell>
          <cell r="ET23">
            <v>280</v>
          </cell>
          <cell r="EU23" t="str">
            <v>ACLOBNL</v>
          </cell>
          <cell r="EV23" t="str">
            <v>ACL3</v>
          </cell>
          <cell r="EW23" t="str">
            <v>ACLC</v>
          </cell>
          <cell r="EX23" t="str">
            <v>ACLOBNL</v>
          </cell>
          <cell r="EY23" t="str">
            <v xml:space="preserve"> </v>
          </cell>
          <cell r="EZ23" t="str">
            <v xml:space="preserve"> </v>
          </cell>
          <cell r="FA23" t="str">
            <v>ACLOBNL3C</v>
          </cell>
          <cell r="FB23" t="str">
            <v xml:space="preserve"> 3C</v>
          </cell>
          <cell r="FC23" t="str">
            <v xml:space="preserve"> 3C</v>
          </cell>
          <cell r="FD23" t="str">
            <v>ACL32010</v>
          </cell>
          <cell r="FE23" t="str">
            <v>3Ville-Marie</v>
          </cell>
          <cell r="FF23">
            <v>2012</v>
          </cell>
          <cell r="FG23" t="str">
            <v>2011</v>
          </cell>
          <cell r="FH23" t="str">
            <v>20123</v>
          </cell>
          <cell r="FI23">
            <v>9.4407894736842106</v>
          </cell>
          <cell r="FJ23" t="str">
            <v>OBNLVille-Marie</v>
          </cell>
          <cell r="FK23" t="str">
            <v>Ville-MarieC2011</v>
          </cell>
          <cell r="FL23" t="str">
            <v>2011</v>
          </cell>
          <cell r="FM23" t="str">
            <v>2010</v>
          </cell>
          <cell r="FN23" t="str">
            <v>2012ACL</v>
          </cell>
          <cell r="FO23" t="str">
            <v>3Chambre</v>
          </cell>
          <cell r="FP23" t="str">
            <v>3studio</v>
          </cell>
          <cell r="FQ23" t="str">
            <v>31CC</v>
          </cell>
          <cell r="FR23" t="str">
            <v>32CC</v>
          </cell>
          <cell r="FS23" t="str">
            <v>33CC</v>
          </cell>
          <cell r="FT23" t="str">
            <v>34CC</v>
          </cell>
          <cell r="FU23" t="str">
            <v>35CC</v>
          </cell>
        </row>
        <row r="24">
          <cell r="B24" t="str">
            <v>ACL-5366</v>
          </cell>
          <cell r="C24" t="str">
            <v>930084175</v>
          </cell>
          <cell r="D24" t="str">
            <v>HABITATIONS POPULAIRES DE PARC EXTENSION</v>
          </cell>
          <cell r="E24" t="str">
            <v>7735 avenue d' Outremont (MTL)</v>
          </cell>
          <cell r="F24">
            <v>21</v>
          </cell>
          <cell r="G24" t="str">
            <v>1</v>
          </cell>
          <cell r="K24" t="str">
            <v>CDH</v>
          </cell>
          <cell r="L24" t="str">
            <v>OBNL</v>
          </cell>
          <cell r="M24" t="str">
            <v>C</v>
          </cell>
          <cell r="N24" t="str">
            <v>2008</v>
          </cell>
          <cell r="O24" t="str">
            <v>DA</v>
          </cell>
          <cell r="P24" t="str">
            <v>OC</v>
          </cell>
          <cell r="Q24" t="str">
            <v>ULEVE52</v>
          </cell>
          <cell r="R24" t="str">
            <v>ULABADE</v>
          </cell>
          <cell r="S24">
            <v>42276.578043981484</v>
          </cell>
          <cell r="T24">
            <v>40191</v>
          </cell>
          <cell r="U24">
            <v>40393</v>
          </cell>
          <cell r="V24">
            <v>41558.497210648151</v>
          </cell>
          <cell r="W24">
            <v>41809.553912037038</v>
          </cell>
          <cell r="X24">
            <v>41820</v>
          </cell>
          <cell r="Y24">
            <v>42209</v>
          </cell>
          <cell r="Z24">
            <v>42248</v>
          </cell>
          <cell r="AA24">
            <v>0</v>
          </cell>
          <cell r="AB24">
            <v>0</v>
          </cell>
          <cell r="AC24">
            <v>0</v>
          </cell>
          <cell r="AD24">
            <v>14</v>
          </cell>
          <cell r="AE24">
            <v>6</v>
          </cell>
          <cell r="AF24">
            <v>1</v>
          </cell>
          <cell r="AG24">
            <v>0</v>
          </cell>
          <cell r="AH24" t="str">
            <v>PAH</v>
          </cell>
          <cell r="AL24" t="str">
            <v>OBNL</v>
          </cell>
          <cell r="AM24" t="str">
            <v>ACL-5366</v>
          </cell>
          <cell r="AN24" t="str">
            <v>ACLOC</v>
          </cell>
          <cell r="AO24" t="str">
            <v>ACL2008-1</v>
          </cell>
          <cell r="AP24" t="str">
            <v>1Chambre</v>
          </cell>
          <cell r="AQ24" t="str">
            <v>1studio</v>
          </cell>
          <cell r="AR24" t="str">
            <v>11CC</v>
          </cell>
          <cell r="AS24" t="str">
            <v>12CC</v>
          </cell>
          <cell r="AT24" t="str">
            <v>13CC</v>
          </cell>
          <cell r="AU24" t="str">
            <v>14CC</v>
          </cell>
          <cell r="AV24" t="str">
            <v>15CC</v>
          </cell>
          <cell r="AW24" t="str">
            <v>1Chambre</v>
          </cell>
          <cell r="AX24" t="str">
            <v>1studio</v>
          </cell>
          <cell r="AY24" t="str">
            <v>11CC</v>
          </cell>
          <cell r="AZ24" t="str">
            <v>12CC</v>
          </cell>
          <cell r="BA24" t="str">
            <v>13CC</v>
          </cell>
          <cell r="BB24" t="str">
            <v>14CC</v>
          </cell>
          <cell r="BC24" t="str">
            <v>15CC</v>
          </cell>
          <cell r="BD24" t="str">
            <v>engagé</v>
          </cell>
          <cell r="BE24" t="str">
            <v>20131chambre</v>
          </cell>
          <cell r="BF24" t="str">
            <v>20131studio</v>
          </cell>
          <cell r="BG24" t="str">
            <v>201311cc</v>
          </cell>
          <cell r="BH24" t="str">
            <v>201312cc</v>
          </cell>
          <cell r="BI24" t="str">
            <v>201313cc</v>
          </cell>
          <cell r="BJ24" t="str">
            <v>201314cc</v>
          </cell>
          <cell r="BK24" t="str">
            <v>201315cc</v>
          </cell>
          <cell r="BL24" t="str">
            <v>2008</v>
          </cell>
          <cell r="BM24" t="str">
            <v>ACL2008-1</v>
          </cell>
          <cell r="BN24" t="str">
            <v>ACL2008-1</v>
          </cell>
          <cell r="BO24" t="str">
            <v>1Chambre</v>
          </cell>
          <cell r="BP24" t="str">
            <v>1studio</v>
          </cell>
          <cell r="BQ24" t="str">
            <v>11CC</v>
          </cell>
          <cell r="BR24" t="str">
            <v>12CC</v>
          </cell>
          <cell r="BS24" t="str">
            <v>13CC</v>
          </cell>
          <cell r="BT24" t="str">
            <v>14CC</v>
          </cell>
          <cell r="BU24" t="str">
            <v>15CC</v>
          </cell>
          <cell r="BV24" t="str">
            <v>OBNL-1</v>
          </cell>
          <cell r="BW24" t="str">
            <v>OBNL-1</v>
          </cell>
          <cell r="BX24" t="str">
            <v xml:space="preserve"> </v>
          </cell>
          <cell r="BY24" t="str">
            <v xml:space="preserve"> </v>
          </cell>
          <cell r="BZ24" t="str">
            <v>OBNL</v>
          </cell>
          <cell r="CA24" t="str">
            <v>20131OBNL</v>
          </cell>
          <cell r="CB24" t="str">
            <v>OBNL-1</v>
          </cell>
          <cell r="CC24" t="str">
            <v>OBNL-1</v>
          </cell>
          <cell r="CD24" t="str">
            <v>2010CDH</v>
          </cell>
          <cell r="CE24" t="str">
            <v>2013CDH</v>
          </cell>
          <cell r="CF24" t="str">
            <v>CDH-1</v>
          </cell>
          <cell r="CG24" t="str">
            <v>CDH-1</v>
          </cell>
          <cell r="CH24" t="str">
            <v>20131CDH</v>
          </cell>
          <cell r="CI24" t="str">
            <v>CDH</v>
          </cell>
          <cell r="CJ24" t="str">
            <v>CDH-1</v>
          </cell>
          <cell r="CK24" t="str">
            <v>CDH-1</v>
          </cell>
          <cell r="CL24" t="str">
            <v>C1</v>
          </cell>
          <cell r="CM24" t="str">
            <v>C1</v>
          </cell>
          <cell r="CN24" t="str">
            <v>C1</v>
          </cell>
          <cell r="CO24" t="str">
            <v>20131C</v>
          </cell>
          <cell r="CP24" t="str">
            <v>C</v>
          </cell>
          <cell r="CQ24" t="str">
            <v>2014</v>
          </cell>
          <cell r="CR24" t="str">
            <v xml:space="preserve"> </v>
          </cell>
          <cell r="CS24" t="str">
            <v>2014-06</v>
          </cell>
          <cell r="CT24" t="str">
            <v>OCVilleray — Saint-Michel — Parc-Extension</v>
          </cell>
          <cell r="CU24" t="str">
            <v>CDHOC</v>
          </cell>
          <cell r="CV24" t="str">
            <v>CDHOCVilleray — Saint-Michel — Parc-Extension</v>
          </cell>
          <cell r="CW24" t="str">
            <v>CDHVilleray — Saint-Michel — Parc-Extension</v>
          </cell>
          <cell r="CX24" t="str">
            <v>CDHVilleray — Saint-Michel — Parc-Extension</v>
          </cell>
          <cell r="CY24" t="str">
            <v>Villeray — Saint-Michel — Parc-Extension</v>
          </cell>
          <cell r="CZ24" t="str">
            <v>1Villeray — Saint-Michel — Parc-Extension</v>
          </cell>
          <cell r="DA24" t="str">
            <v>CVilleray — Saint-Michel — Parc-Extension</v>
          </cell>
          <cell r="DB24">
            <v>0</v>
          </cell>
          <cell r="DC24" t="str">
            <v>1OC</v>
          </cell>
          <cell r="DD24" t="str">
            <v>ACL1OC</v>
          </cell>
          <cell r="DE24">
            <v>1</v>
          </cell>
          <cell r="DG24" t="str">
            <v xml:space="preserve"> </v>
          </cell>
          <cell r="DH24" t="str">
            <v>2015ACL</v>
          </cell>
          <cell r="DI24" t="str">
            <v xml:space="preserve"> </v>
          </cell>
          <cell r="DJ24" t="str">
            <v>2010ACLOC</v>
          </cell>
          <cell r="DK24" t="str">
            <v>2015oc</v>
          </cell>
          <cell r="DL24" t="str">
            <v>ACL2015oc2014ed</v>
          </cell>
          <cell r="DM24" t="str">
            <v>2014ed</v>
          </cell>
          <cell r="DN24" t="str">
            <v>2013ec</v>
          </cell>
          <cell r="DO24" t="str">
            <v>2010ap</v>
          </cell>
          <cell r="DP24" t="str">
            <v>2014ed</v>
          </cell>
          <cell r="DQ24" t="str">
            <v>2013ec</v>
          </cell>
          <cell r="DR24" t="str">
            <v>1OC</v>
          </cell>
          <cell r="DS24" t="str">
            <v>20141OC</v>
          </cell>
          <cell r="DT24" t="str">
            <v>2014</v>
          </cell>
          <cell r="DU24" t="str">
            <v>2013</v>
          </cell>
          <cell r="DV24" t="str">
            <v>ACLED 2014 from ec 2013</v>
          </cell>
          <cell r="DW24" t="str">
            <v>2013ec1Chambre</v>
          </cell>
          <cell r="DX24" t="str">
            <v>2013</v>
          </cell>
          <cell r="DY24" t="str">
            <v>ACL</v>
          </cell>
          <cell r="DZ24" t="str">
            <v>2014CDH</v>
          </cell>
          <cell r="EA24" t="str">
            <v>1Chambre</v>
          </cell>
          <cell r="EB24" t="str">
            <v>1Studio</v>
          </cell>
          <cell r="EC24" t="str">
            <v>11CC</v>
          </cell>
          <cell r="ED24" t="str">
            <v>12CC</v>
          </cell>
          <cell r="EE24" t="str">
            <v>13CC</v>
          </cell>
          <cell r="EF24" t="str">
            <v>14CC</v>
          </cell>
          <cell r="EG24" t="str">
            <v>15CC</v>
          </cell>
          <cell r="EH24" t="str">
            <v>1Chambre</v>
          </cell>
          <cell r="EI24" t="str">
            <v>1studio</v>
          </cell>
          <cell r="EJ24" t="str">
            <v>11CC</v>
          </cell>
          <cell r="EK24" t="str">
            <v>12CC</v>
          </cell>
          <cell r="EL24" t="str">
            <v>13CC</v>
          </cell>
          <cell r="EM24" t="str">
            <v>14CC</v>
          </cell>
          <cell r="EN24" t="str">
            <v>15CC</v>
          </cell>
          <cell r="EO24" t="str">
            <v>OBNL-1</v>
          </cell>
          <cell r="EP24" t="str">
            <v>CDH-1</v>
          </cell>
          <cell r="EQ24" t="str">
            <v>C1</v>
          </cell>
          <cell r="ER24">
            <v>251.05670138888672</v>
          </cell>
          <cell r="ES24" t="str">
            <v>OC</v>
          </cell>
          <cell r="ET24">
            <v>399.44608796296234</v>
          </cell>
          <cell r="EU24" t="str">
            <v>ACLOBNL</v>
          </cell>
          <cell r="EV24" t="str">
            <v>ACL1</v>
          </cell>
          <cell r="EW24" t="str">
            <v>ACLC</v>
          </cell>
          <cell r="EX24" t="str">
            <v>ACLOBNL</v>
          </cell>
          <cell r="EY24" t="str">
            <v xml:space="preserve"> </v>
          </cell>
          <cell r="EZ24" t="str">
            <v xml:space="preserve"> </v>
          </cell>
          <cell r="FA24" t="str">
            <v>ACLOBNL1C</v>
          </cell>
          <cell r="FB24" t="str">
            <v xml:space="preserve"> 1C</v>
          </cell>
          <cell r="FC24" t="str">
            <v xml:space="preserve"> 1C</v>
          </cell>
          <cell r="FD24" t="str">
            <v>ACL12008</v>
          </cell>
          <cell r="FE24" t="str">
            <v>1Villeray — Saint-Michel — Parc-Extension</v>
          </cell>
          <cell r="FF24">
            <v>2015</v>
          </cell>
          <cell r="FG24" t="str">
            <v>2014</v>
          </cell>
          <cell r="FH24" t="str">
            <v>20151</v>
          </cell>
          <cell r="FI24">
            <v>12.796052631578949</v>
          </cell>
          <cell r="FJ24" t="str">
            <v>OBNLVilleray — Saint-Michel — Parc-Extension</v>
          </cell>
          <cell r="FK24" t="str">
            <v>Villeray — Saint-Michel — Parc-ExtensionC2014</v>
          </cell>
          <cell r="FL24" t="str">
            <v>2014</v>
          </cell>
          <cell r="FM24" t="str">
            <v>2013</v>
          </cell>
          <cell r="FN24" t="str">
            <v>2015ACL</v>
          </cell>
          <cell r="FO24" t="str">
            <v>1Chambre</v>
          </cell>
          <cell r="FP24" t="str">
            <v>1studio</v>
          </cell>
          <cell r="FQ24" t="str">
            <v>11CC</v>
          </cell>
          <cell r="FR24" t="str">
            <v>12CC</v>
          </cell>
          <cell r="FS24" t="str">
            <v>13CC</v>
          </cell>
          <cell r="FT24" t="str">
            <v>14CC</v>
          </cell>
          <cell r="FU24" t="str">
            <v>15CC</v>
          </cell>
        </row>
        <row r="25">
          <cell r="B25" t="str">
            <v>ACL-5367</v>
          </cell>
          <cell r="C25" t="str">
            <v>930076801</v>
          </cell>
          <cell r="D25" t="str">
            <v>VILLA BEAUREPAIRE</v>
          </cell>
          <cell r="E25" t="str">
            <v>23 avenue Fieldfare (BCF)</v>
          </cell>
          <cell r="F25">
            <v>50</v>
          </cell>
          <cell r="G25" t="str">
            <v>2</v>
          </cell>
          <cell r="K25" t="str">
            <v>CDH</v>
          </cell>
          <cell r="L25" t="str">
            <v>OBNL</v>
          </cell>
          <cell r="M25" t="str">
            <v>C</v>
          </cell>
          <cell r="N25" t="str">
            <v>2010</v>
          </cell>
          <cell r="O25" t="str">
            <v>DA</v>
          </cell>
          <cell r="P25" t="str">
            <v>OC</v>
          </cell>
          <cell r="Q25" t="str">
            <v>UBOIVJA</v>
          </cell>
          <cell r="R25" t="str">
            <v>UTREMXU</v>
          </cell>
          <cell r="S25">
            <v>41671</v>
          </cell>
          <cell r="T25">
            <v>40331</v>
          </cell>
          <cell r="U25">
            <v>40373</v>
          </cell>
          <cell r="V25">
            <v>40975</v>
          </cell>
          <cell r="W25">
            <v>40988</v>
          </cell>
          <cell r="X25">
            <v>41014</v>
          </cell>
          <cell r="Y25">
            <v>41579</v>
          </cell>
          <cell r="Z25">
            <v>41671</v>
          </cell>
          <cell r="AA25">
            <v>0</v>
          </cell>
          <cell r="AB25">
            <v>2</v>
          </cell>
          <cell r="AC25">
            <v>39</v>
          </cell>
          <cell r="AD25">
            <v>9</v>
          </cell>
          <cell r="AE25">
            <v>0</v>
          </cell>
          <cell r="AF25">
            <v>0</v>
          </cell>
          <cell r="AG25">
            <v>0</v>
          </cell>
          <cell r="AH25" t="str">
            <v>PAH</v>
          </cell>
          <cell r="AL25" t="str">
            <v>OBNL</v>
          </cell>
          <cell r="AM25" t="str">
            <v>ACL-5367</v>
          </cell>
          <cell r="AN25" t="str">
            <v>ACLOC</v>
          </cell>
          <cell r="AO25" t="str">
            <v>ACL2010-2</v>
          </cell>
          <cell r="AP25" t="str">
            <v>2Chambre</v>
          </cell>
          <cell r="AQ25" t="str">
            <v>2studio</v>
          </cell>
          <cell r="AR25" t="str">
            <v>21CC</v>
          </cell>
          <cell r="AS25" t="str">
            <v>22CC</v>
          </cell>
          <cell r="AT25" t="str">
            <v>23CC</v>
          </cell>
          <cell r="AU25" t="str">
            <v>24CC</v>
          </cell>
          <cell r="AV25" t="str">
            <v>25CC</v>
          </cell>
          <cell r="AW25" t="str">
            <v>2Chambre</v>
          </cell>
          <cell r="AX25" t="str">
            <v>2studio</v>
          </cell>
          <cell r="AY25" t="str">
            <v>21CC</v>
          </cell>
          <cell r="AZ25" t="str">
            <v>22CC</v>
          </cell>
          <cell r="BA25" t="str">
            <v>23CC</v>
          </cell>
          <cell r="BB25" t="str">
            <v>24CC</v>
          </cell>
          <cell r="BC25" t="str">
            <v>25CC</v>
          </cell>
          <cell r="BD25" t="str">
            <v>engagé</v>
          </cell>
          <cell r="BE25" t="str">
            <v>20122chambre</v>
          </cell>
          <cell r="BF25" t="str">
            <v>20122studio</v>
          </cell>
          <cell r="BG25" t="str">
            <v>201221cc</v>
          </cell>
          <cell r="BH25" t="str">
            <v>201222cc</v>
          </cell>
          <cell r="BI25" t="str">
            <v>201223cc</v>
          </cell>
          <cell r="BJ25" t="str">
            <v>201224cc</v>
          </cell>
          <cell r="BK25" t="str">
            <v>201225cc</v>
          </cell>
          <cell r="BL25" t="str">
            <v>2010</v>
          </cell>
          <cell r="BM25" t="str">
            <v>ACL2010-2</v>
          </cell>
          <cell r="BN25" t="str">
            <v>ACL2010-2</v>
          </cell>
          <cell r="BO25" t="str">
            <v>2Chambre</v>
          </cell>
          <cell r="BP25" t="str">
            <v>2studio</v>
          </cell>
          <cell r="BQ25" t="str">
            <v>21CC</v>
          </cell>
          <cell r="BR25" t="str">
            <v>22CC</v>
          </cell>
          <cell r="BS25" t="str">
            <v>23CC</v>
          </cell>
          <cell r="BT25" t="str">
            <v>24CC</v>
          </cell>
          <cell r="BU25" t="str">
            <v>25CC</v>
          </cell>
          <cell r="BV25" t="str">
            <v>OBNL-2</v>
          </cell>
          <cell r="BW25" t="str">
            <v>OBNL-2</v>
          </cell>
          <cell r="BX25" t="str">
            <v xml:space="preserve"> </v>
          </cell>
          <cell r="BY25" t="str">
            <v xml:space="preserve"> </v>
          </cell>
          <cell r="BZ25" t="str">
            <v>OBNL</v>
          </cell>
          <cell r="CA25" t="str">
            <v>20122OBNL</v>
          </cell>
          <cell r="CB25" t="str">
            <v>OBNL-2</v>
          </cell>
          <cell r="CC25" t="str">
            <v>OBNL-2</v>
          </cell>
          <cell r="CD25" t="str">
            <v>2010CDH</v>
          </cell>
          <cell r="CE25" t="str">
            <v>2012CDH</v>
          </cell>
          <cell r="CF25" t="str">
            <v>CDH-2</v>
          </cell>
          <cell r="CG25" t="str">
            <v>CDH-2</v>
          </cell>
          <cell r="CH25" t="str">
            <v>20122CDH</v>
          </cell>
          <cell r="CI25" t="str">
            <v>CDH</v>
          </cell>
          <cell r="CJ25" t="str">
            <v>CDH-2</v>
          </cell>
          <cell r="CK25" t="str">
            <v>CDH-2</v>
          </cell>
          <cell r="CL25" t="str">
            <v>C2</v>
          </cell>
          <cell r="CM25" t="str">
            <v>C2</v>
          </cell>
          <cell r="CN25" t="str">
            <v>C2</v>
          </cell>
          <cell r="CO25" t="str">
            <v>20122C</v>
          </cell>
          <cell r="CP25" t="str">
            <v>C</v>
          </cell>
          <cell r="CQ25" t="str">
            <v>2012</v>
          </cell>
          <cell r="CR25" t="str">
            <v xml:space="preserve"> </v>
          </cell>
          <cell r="CS25" t="str">
            <v>2012-03</v>
          </cell>
          <cell r="CT25" t="str">
            <v>OCBeaconsfield</v>
          </cell>
          <cell r="CU25" t="str">
            <v>CDHOC</v>
          </cell>
          <cell r="CV25" t="str">
            <v>CDHOCBeaconsfield</v>
          </cell>
          <cell r="CW25" t="str">
            <v>CDHBeaconsfield</v>
          </cell>
          <cell r="CX25" t="str">
            <v>CDHBeaconsfield</v>
          </cell>
          <cell r="CY25" t="str">
            <v>Beaconsfield</v>
          </cell>
          <cell r="CZ25" t="str">
            <v>2Beaconsfield</v>
          </cell>
          <cell r="DA25" t="str">
            <v>CBeaconsfield</v>
          </cell>
          <cell r="DB25">
            <v>0</v>
          </cell>
          <cell r="DC25" t="str">
            <v>2OC</v>
          </cell>
          <cell r="DD25" t="str">
            <v>ACL2OC</v>
          </cell>
          <cell r="DE25">
            <v>1</v>
          </cell>
          <cell r="DG25" t="str">
            <v xml:space="preserve"> </v>
          </cell>
          <cell r="DH25" t="str">
            <v>2013ACL</v>
          </cell>
          <cell r="DI25" t="str">
            <v xml:space="preserve"> </v>
          </cell>
          <cell r="DJ25" t="str">
            <v>2010ACLOC</v>
          </cell>
          <cell r="DK25" t="str">
            <v>2013oc</v>
          </cell>
          <cell r="DL25" t="str">
            <v>ACL2013oc2012ed</v>
          </cell>
          <cell r="DM25" t="str">
            <v>2012ed</v>
          </cell>
          <cell r="DN25" t="str">
            <v>2012ec</v>
          </cell>
          <cell r="DO25" t="str">
            <v>2010ap</v>
          </cell>
          <cell r="DP25" t="str">
            <v>2012ed</v>
          </cell>
          <cell r="DQ25" t="str">
            <v xml:space="preserve"> </v>
          </cell>
          <cell r="DR25" t="str">
            <v>2OC</v>
          </cell>
          <cell r="DS25" t="str">
            <v>20122OC</v>
          </cell>
          <cell r="DT25" t="str">
            <v>2012</v>
          </cell>
          <cell r="DU25" t="str">
            <v>2012</v>
          </cell>
          <cell r="DV25" t="str">
            <v>ACLED 2012 from ec 2012</v>
          </cell>
          <cell r="DW25" t="str">
            <v>2012ec2Chambre</v>
          </cell>
          <cell r="DX25" t="str">
            <v>2012</v>
          </cell>
          <cell r="DY25" t="str">
            <v>ACL</v>
          </cell>
          <cell r="DZ25" t="str">
            <v>2012CDH</v>
          </cell>
          <cell r="EA25" t="str">
            <v>2Chambre</v>
          </cell>
          <cell r="EB25" t="str">
            <v>2Studio</v>
          </cell>
          <cell r="EC25" t="str">
            <v>21CC</v>
          </cell>
          <cell r="ED25" t="str">
            <v>22CC</v>
          </cell>
          <cell r="EE25" t="str">
            <v>23CC</v>
          </cell>
          <cell r="EF25" t="str">
            <v>24CC</v>
          </cell>
          <cell r="EG25" t="str">
            <v>25CC</v>
          </cell>
          <cell r="EH25" t="str">
            <v>2Chambre</v>
          </cell>
          <cell r="EI25" t="str">
            <v>2studio</v>
          </cell>
          <cell r="EJ25" t="str">
            <v>21CC</v>
          </cell>
          <cell r="EK25" t="str">
            <v>22CC</v>
          </cell>
          <cell r="EL25" t="str">
            <v>23CC</v>
          </cell>
          <cell r="EM25" t="str">
            <v>24CC</v>
          </cell>
          <cell r="EN25" t="str">
            <v>25CC</v>
          </cell>
          <cell r="EO25" t="str">
            <v>OBNL-2</v>
          </cell>
          <cell r="EP25" t="str">
            <v>CDH-2</v>
          </cell>
          <cell r="EQ25" t="str">
            <v>C2</v>
          </cell>
          <cell r="ER25">
            <v>13</v>
          </cell>
          <cell r="ES25" t="str">
            <v>OC</v>
          </cell>
          <cell r="ET25">
            <v>591</v>
          </cell>
          <cell r="EU25" t="str">
            <v>ACLOBNL</v>
          </cell>
          <cell r="EV25" t="str">
            <v>ACL2</v>
          </cell>
          <cell r="EW25" t="str">
            <v>ACLC</v>
          </cell>
          <cell r="EX25" t="str">
            <v>ACLOBNL</v>
          </cell>
          <cell r="EY25" t="str">
            <v xml:space="preserve"> </v>
          </cell>
          <cell r="EZ25" t="str">
            <v xml:space="preserve"> </v>
          </cell>
          <cell r="FA25" t="str">
            <v>ACLOBNL2C</v>
          </cell>
          <cell r="FB25" t="str">
            <v xml:space="preserve"> 2C</v>
          </cell>
          <cell r="FC25" t="str">
            <v xml:space="preserve"> 2C</v>
          </cell>
          <cell r="FD25" t="str">
            <v>ACL22010</v>
          </cell>
          <cell r="FE25" t="str">
            <v>2Beaconsfield</v>
          </cell>
          <cell r="FF25">
            <v>2013</v>
          </cell>
          <cell r="FG25" t="str">
            <v>2012</v>
          </cell>
          <cell r="FH25" t="str">
            <v>20132</v>
          </cell>
          <cell r="FI25">
            <v>18.585526315789476</v>
          </cell>
          <cell r="FJ25" t="str">
            <v>OBNLBeaconsfield</v>
          </cell>
          <cell r="FK25" t="str">
            <v>BeaconsfieldC2012</v>
          </cell>
          <cell r="FL25" t="str">
            <v>2012</v>
          </cell>
          <cell r="FM25" t="str">
            <v>2012</v>
          </cell>
          <cell r="FN25" t="str">
            <v>2013ACL</v>
          </cell>
          <cell r="FO25" t="str">
            <v>2Chambre</v>
          </cell>
          <cell r="FP25" t="str">
            <v>2studio</v>
          </cell>
          <cell r="FQ25" t="str">
            <v>21CC</v>
          </cell>
          <cell r="FR25" t="str">
            <v>22CC</v>
          </cell>
          <cell r="FS25" t="str">
            <v>23CC</v>
          </cell>
          <cell r="FT25" t="str">
            <v>24CC</v>
          </cell>
          <cell r="FU25" t="str">
            <v>25CC</v>
          </cell>
        </row>
        <row r="26">
          <cell r="B26" t="str">
            <v>ACL-5368</v>
          </cell>
          <cell r="C26" t="str">
            <v>930090590</v>
          </cell>
          <cell r="D26" t="str">
            <v>OMHM - REMEMBRANCE</v>
          </cell>
          <cell r="E26" t="str">
            <v>2211 rue du Dépôt-Manning (LCH)</v>
          </cell>
          <cell r="F26">
            <v>123</v>
          </cell>
          <cell r="G26" t="str">
            <v>1</v>
          </cell>
          <cell r="I26" t="str">
            <v>CM</v>
          </cell>
          <cell r="J26" t="str">
            <v>X</v>
          </cell>
          <cell r="K26" t="str">
            <v>AHM</v>
          </cell>
          <cell r="L26" t="str">
            <v>OH</v>
          </cell>
          <cell r="M26" t="str">
            <v>C</v>
          </cell>
          <cell r="N26" t="str">
            <v>2010</v>
          </cell>
          <cell r="O26" t="str">
            <v>DA</v>
          </cell>
          <cell r="P26" t="str">
            <v>OC</v>
          </cell>
          <cell r="Q26" t="str">
            <v>UBOIVJA</v>
          </cell>
          <cell r="R26" t="str">
            <v>ULABADE</v>
          </cell>
          <cell r="S26">
            <v>41473.451643518521</v>
          </cell>
          <cell r="T26">
            <v>40449</v>
          </cell>
          <cell r="U26">
            <v>40473</v>
          </cell>
          <cell r="V26">
            <v>40477</v>
          </cell>
          <cell r="W26">
            <v>40737</v>
          </cell>
          <cell r="X26">
            <v>40831</v>
          </cell>
          <cell r="Y26">
            <v>41397</v>
          </cell>
          <cell r="Z26">
            <v>41465</v>
          </cell>
          <cell r="AA26">
            <v>0</v>
          </cell>
          <cell r="AB26">
            <v>0</v>
          </cell>
          <cell r="AC26">
            <v>58</v>
          </cell>
          <cell r="AD26">
            <v>38</v>
          </cell>
          <cell r="AE26">
            <v>23</v>
          </cell>
          <cell r="AF26">
            <v>4</v>
          </cell>
          <cell r="AG26">
            <v>0</v>
          </cell>
          <cell r="AH26" t="str">
            <v>PAH</v>
          </cell>
          <cell r="AI26">
            <v>27</v>
          </cell>
          <cell r="AJ26">
            <v>0</v>
          </cell>
          <cell r="AK26" t="str">
            <v>Ascenseur</v>
          </cell>
          <cell r="AL26" t="str">
            <v>OH</v>
          </cell>
          <cell r="AM26" t="str">
            <v>ACL-5368</v>
          </cell>
          <cell r="AN26" t="str">
            <v>ACLOC</v>
          </cell>
          <cell r="AO26" t="str">
            <v>ACL2010-1</v>
          </cell>
          <cell r="AP26" t="str">
            <v>1Chambre</v>
          </cell>
          <cell r="AQ26" t="str">
            <v>1studio</v>
          </cell>
          <cell r="AR26" t="str">
            <v>11CC</v>
          </cell>
          <cell r="AS26" t="str">
            <v>12CC</v>
          </cell>
          <cell r="AT26" t="str">
            <v>13CC</v>
          </cell>
          <cell r="AU26" t="str">
            <v>14CC</v>
          </cell>
          <cell r="AV26" t="str">
            <v>15CC</v>
          </cell>
          <cell r="AW26" t="str">
            <v>1Chambre</v>
          </cell>
          <cell r="AX26" t="str">
            <v>1studio</v>
          </cell>
          <cell r="AY26" t="str">
            <v>11CC</v>
          </cell>
          <cell r="AZ26" t="str">
            <v>12CC</v>
          </cell>
          <cell r="BA26" t="str">
            <v>13CC</v>
          </cell>
          <cell r="BB26" t="str">
            <v>14CC</v>
          </cell>
          <cell r="BC26" t="str">
            <v>15CC</v>
          </cell>
          <cell r="BD26" t="str">
            <v>engagé</v>
          </cell>
          <cell r="BE26" t="str">
            <v>20101chambre</v>
          </cell>
          <cell r="BF26" t="str">
            <v>20101studio</v>
          </cell>
          <cell r="BG26" t="str">
            <v>201011cc</v>
          </cell>
          <cell r="BH26" t="str">
            <v>201012cc</v>
          </cell>
          <cell r="BI26" t="str">
            <v>201013cc</v>
          </cell>
          <cell r="BJ26" t="str">
            <v>201014cc</v>
          </cell>
          <cell r="BK26" t="str">
            <v>201015cc</v>
          </cell>
          <cell r="BL26" t="str">
            <v>2010</v>
          </cell>
          <cell r="BM26" t="str">
            <v>ACL2010-1</v>
          </cell>
          <cell r="BN26" t="str">
            <v>ACL2010-1</v>
          </cell>
          <cell r="BO26" t="str">
            <v>1Chambre</v>
          </cell>
          <cell r="BP26" t="str">
            <v>1studio</v>
          </cell>
          <cell r="BQ26" t="str">
            <v>11CC</v>
          </cell>
          <cell r="BR26" t="str">
            <v>12CC</v>
          </cell>
          <cell r="BS26" t="str">
            <v>13CC</v>
          </cell>
          <cell r="BT26" t="str">
            <v>14CC</v>
          </cell>
          <cell r="BU26" t="str">
            <v>15CC</v>
          </cell>
          <cell r="BV26" t="str">
            <v>OH-1</v>
          </cell>
          <cell r="BW26" t="str">
            <v>OH-1</v>
          </cell>
          <cell r="BX26" t="str">
            <v xml:space="preserve"> </v>
          </cell>
          <cell r="BY26" t="str">
            <v xml:space="preserve"> </v>
          </cell>
          <cell r="BZ26" t="str">
            <v>OH</v>
          </cell>
          <cell r="CA26" t="str">
            <v>20101OH</v>
          </cell>
          <cell r="CB26" t="str">
            <v>OH-1</v>
          </cell>
          <cell r="CC26" t="str">
            <v>OH-1</v>
          </cell>
          <cell r="CD26" t="str">
            <v>2010AHM</v>
          </cell>
          <cell r="CE26" t="str">
            <v>2010AHM</v>
          </cell>
          <cell r="CF26" t="str">
            <v>AHM-1</v>
          </cell>
          <cell r="CG26" t="str">
            <v>AHM-1</v>
          </cell>
          <cell r="CH26" t="str">
            <v>20101AHM</v>
          </cell>
          <cell r="CI26" t="str">
            <v>AHM</v>
          </cell>
          <cell r="CJ26" t="str">
            <v>AHM-1</v>
          </cell>
          <cell r="CK26" t="str">
            <v>AHM-1</v>
          </cell>
          <cell r="CL26" t="str">
            <v>C1</v>
          </cell>
          <cell r="CM26" t="str">
            <v>C1</v>
          </cell>
          <cell r="CN26" t="str">
            <v>C1</v>
          </cell>
          <cell r="CO26" t="str">
            <v>20101C</v>
          </cell>
          <cell r="CP26" t="str">
            <v>C</v>
          </cell>
          <cell r="CQ26" t="str">
            <v>2011</v>
          </cell>
          <cell r="CR26" t="str">
            <v xml:space="preserve"> </v>
          </cell>
          <cell r="CS26" t="str">
            <v>2011-07</v>
          </cell>
          <cell r="CT26" t="str">
            <v>OCLachine</v>
          </cell>
          <cell r="CU26" t="str">
            <v>AHMOC</v>
          </cell>
          <cell r="CV26" t="str">
            <v>AHMOCLachine</v>
          </cell>
          <cell r="CW26" t="str">
            <v>AHMLachine</v>
          </cell>
          <cell r="CX26" t="str">
            <v>AHMLachine</v>
          </cell>
          <cell r="CY26" t="str">
            <v>Lachine</v>
          </cell>
          <cell r="CZ26" t="str">
            <v>1Lachine</v>
          </cell>
          <cell r="DA26" t="str">
            <v>CLachine</v>
          </cell>
          <cell r="DB26">
            <v>0</v>
          </cell>
          <cell r="DC26" t="str">
            <v>1OC</v>
          </cell>
          <cell r="DD26" t="str">
            <v>ACL1OC</v>
          </cell>
          <cell r="DE26">
            <v>1</v>
          </cell>
          <cell r="DG26" t="str">
            <v xml:space="preserve"> </v>
          </cell>
          <cell r="DH26" t="str">
            <v>2013ACL</v>
          </cell>
          <cell r="DI26" t="str">
            <v xml:space="preserve"> </v>
          </cell>
          <cell r="DJ26" t="str">
            <v>2010ACLOC</v>
          </cell>
          <cell r="DK26" t="str">
            <v>2013oc</v>
          </cell>
          <cell r="DL26" t="str">
            <v>ACL2013oc2011ed</v>
          </cell>
          <cell r="DM26" t="str">
            <v>2011ed</v>
          </cell>
          <cell r="DN26" t="str">
            <v>2010ec</v>
          </cell>
          <cell r="DO26" t="str">
            <v>2010ap</v>
          </cell>
          <cell r="DP26" t="str">
            <v>2011ed</v>
          </cell>
          <cell r="DQ26" t="str">
            <v>2010ec</v>
          </cell>
          <cell r="DR26" t="str">
            <v>1OC</v>
          </cell>
          <cell r="DS26" t="str">
            <v>20111OC</v>
          </cell>
          <cell r="DT26" t="str">
            <v>2011</v>
          </cell>
          <cell r="DU26" t="str">
            <v>2010</v>
          </cell>
          <cell r="DV26" t="str">
            <v>ACLED 2011 from ec 2010</v>
          </cell>
          <cell r="DW26" t="str">
            <v>2010ec1Chambre</v>
          </cell>
          <cell r="DX26" t="str">
            <v>2010</v>
          </cell>
          <cell r="DY26" t="str">
            <v>ACL</v>
          </cell>
          <cell r="DZ26" t="str">
            <v>2011AHM</v>
          </cell>
          <cell r="EA26" t="str">
            <v>1Chambre</v>
          </cell>
          <cell r="EB26" t="str">
            <v>1Studio</v>
          </cell>
          <cell r="EC26" t="str">
            <v>11CC</v>
          </cell>
          <cell r="ED26" t="str">
            <v>12CC</v>
          </cell>
          <cell r="EE26" t="str">
            <v>13CC</v>
          </cell>
          <cell r="EF26" t="str">
            <v>14CC</v>
          </cell>
          <cell r="EG26" t="str">
            <v>15CC</v>
          </cell>
          <cell r="EH26" t="str">
            <v>1Chambre</v>
          </cell>
          <cell r="EI26" t="str">
            <v>1studio</v>
          </cell>
          <cell r="EJ26" t="str">
            <v>11CC</v>
          </cell>
          <cell r="EK26" t="str">
            <v>12CC</v>
          </cell>
          <cell r="EL26" t="str">
            <v>13CC</v>
          </cell>
          <cell r="EM26" t="str">
            <v>14CC</v>
          </cell>
          <cell r="EN26" t="str">
            <v>15CC</v>
          </cell>
          <cell r="EO26" t="str">
            <v>OH-1</v>
          </cell>
          <cell r="EP26" t="str">
            <v>AHM-1</v>
          </cell>
          <cell r="EQ26" t="str">
            <v>C1</v>
          </cell>
          <cell r="ER26">
            <v>260</v>
          </cell>
          <cell r="ES26" t="str">
            <v>CMOC</v>
          </cell>
          <cell r="ET26">
            <v>660</v>
          </cell>
          <cell r="EU26" t="str">
            <v>ACLOH</v>
          </cell>
          <cell r="EV26" t="str">
            <v>ACL1</v>
          </cell>
          <cell r="EW26" t="str">
            <v>ACLC</v>
          </cell>
          <cell r="EX26" t="str">
            <v>ACLOH</v>
          </cell>
          <cell r="EY26" t="str">
            <v xml:space="preserve"> </v>
          </cell>
          <cell r="EZ26" t="str">
            <v xml:space="preserve"> </v>
          </cell>
          <cell r="FA26" t="str">
            <v>ACLOH1C</v>
          </cell>
          <cell r="FB26" t="str">
            <v xml:space="preserve"> 1C</v>
          </cell>
          <cell r="FC26" t="str">
            <v xml:space="preserve"> 1C</v>
          </cell>
          <cell r="FD26" t="str">
            <v>ACL12010</v>
          </cell>
          <cell r="FE26" t="str">
            <v>1Lachine</v>
          </cell>
          <cell r="FF26">
            <v>2013</v>
          </cell>
          <cell r="FG26" t="str">
            <v>2011</v>
          </cell>
          <cell r="FH26" t="str">
            <v>20131</v>
          </cell>
          <cell r="FI26">
            <v>18.618421052631579</v>
          </cell>
          <cell r="FJ26" t="str">
            <v>OHLachine</v>
          </cell>
          <cell r="FK26" t="str">
            <v>LachineC2011</v>
          </cell>
          <cell r="FL26" t="str">
            <v>2011</v>
          </cell>
          <cell r="FM26" t="str">
            <v>2010</v>
          </cell>
          <cell r="FN26" t="str">
            <v>2013ACL</v>
          </cell>
          <cell r="FO26" t="str">
            <v>1Chambre</v>
          </cell>
          <cell r="FP26" t="str">
            <v>1studio</v>
          </cell>
          <cell r="FQ26" t="str">
            <v>11CC</v>
          </cell>
          <cell r="FR26" t="str">
            <v>12CC</v>
          </cell>
          <cell r="FS26" t="str">
            <v>13CC</v>
          </cell>
          <cell r="FT26" t="str">
            <v>14CC</v>
          </cell>
          <cell r="FU26" t="str">
            <v>15CC</v>
          </cell>
        </row>
        <row r="27">
          <cell r="B27" t="str">
            <v>ACL-5369</v>
          </cell>
          <cell r="C27" t="str">
            <v>930087704</v>
          </cell>
          <cell r="D27" t="str">
            <v>INTER-LOGE CENTRE-SUD -TERRASSES DE L'HIBISCUS</v>
          </cell>
          <cell r="E27" t="str">
            <v xml:space="preserve">2930-2940 rue Ontario Est </v>
          </cell>
          <cell r="F27">
            <v>92</v>
          </cell>
          <cell r="G27" t="str">
            <v>2</v>
          </cell>
          <cell r="I27" t="str">
            <v>CM</v>
          </cell>
          <cell r="J27" t="str">
            <v>X</v>
          </cell>
          <cell r="K27" t="str">
            <v>AHM</v>
          </cell>
          <cell r="L27" t="str">
            <v>OBNL</v>
          </cell>
          <cell r="M27" t="str">
            <v>C</v>
          </cell>
          <cell r="N27" t="str">
            <v>2010</v>
          </cell>
          <cell r="O27" t="str">
            <v>DA</v>
          </cell>
          <cell r="P27" t="str">
            <v>OC</v>
          </cell>
          <cell r="Q27" t="str">
            <v>UTHIBVK</v>
          </cell>
          <cell r="R27" t="str">
            <v>ULABADE</v>
          </cell>
          <cell r="S27">
            <v>41359.517800925925</v>
          </cell>
          <cell r="T27">
            <v>40191</v>
          </cell>
          <cell r="U27">
            <v>40436</v>
          </cell>
          <cell r="V27">
            <v>40444</v>
          </cell>
          <cell r="W27">
            <v>40633</v>
          </cell>
          <cell r="X27">
            <v>40734</v>
          </cell>
          <cell r="Y27">
            <v>41324</v>
          </cell>
          <cell r="Z27">
            <v>41334</v>
          </cell>
          <cell r="AA27">
            <v>0</v>
          </cell>
          <cell r="AB27">
            <v>5</v>
          </cell>
          <cell r="AC27">
            <v>83</v>
          </cell>
          <cell r="AD27">
            <v>4</v>
          </cell>
          <cell r="AE27">
            <v>0</v>
          </cell>
          <cell r="AF27">
            <v>0</v>
          </cell>
          <cell r="AG27">
            <v>0</v>
          </cell>
          <cell r="AH27" t="str">
            <v>PAH</v>
          </cell>
          <cell r="AL27" t="str">
            <v>OBNL</v>
          </cell>
          <cell r="AM27" t="str">
            <v>ACL-5369</v>
          </cell>
          <cell r="AN27" t="str">
            <v>ACLOC</v>
          </cell>
          <cell r="AO27" t="str">
            <v>ACL2010-2</v>
          </cell>
          <cell r="AP27" t="str">
            <v>2Chambre</v>
          </cell>
          <cell r="AQ27" t="str">
            <v>2studio</v>
          </cell>
          <cell r="AR27" t="str">
            <v>21CC</v>
          </cell>
          <cell r="AS27" t="str">
            <v>22CC</v>
          </cell>
          <cell r="AT27" t="str">
            <v>23CC</v>
          </cell>
          <cell r="AU27" t="str">
            <v>24CC</v>
          </cell>
          <cell r="AV27" t="str">
            <v>25CC</v>
          </cell>
          <cell r="AW27" t="str">
            <v>2Chambre</v>
          </cell>
          <cell r="AX27" t="str">
            <v>2studio</v>
          </cell>
          <cell r="AY27" t="str">
            <v>21CC</v>
          </cell>
          <cell r="AZ27" t="str">
            <v>22CC</v>
          </cell>
          <cell r="BA27" t="str">
            <v>23CC</v>
          </cell>
          <cell r="BB27" t="str">
            <v>24CC</v>
          </cell>
          <cell r="BC27" t="str">
            <v>25CC</v>
          </cell>
          <cell r="BD27" t="str">
            <v>engagé</v>
          </cell>
          <cell r="BE27" t="str">
            <v>20102chambre</v>
          </cell>
          <cell r="BF27" t="str">
            <v>20102studio</v>
          </cell>
          <cell r="BG27" t="str">
            <v>201021cc</v>
          </cell>
          <cell r="BH27" t="str">
            <v>201022cc</v>
          </cell>
          <cell r="BI27" t="str">
            <v>201023cc</v>
          </cell>
          <cell r="BJ27" t="str">
            <v>201024cc</v>
          </cell>
          <cell r="BK27" t="str">
            <v>201025cc</v>
          </cell>
          <cell r="BL27" t="str">
            <v>2010</v>
          </cell>
          <cell r="BM27" t="str">
            <v>ACL2010-2</v>
          </cell>
          <cell r="BN27" t="str">
            <v>ACL2010-2</v>
          </cell>
          <cell r="BO27" t="str">
            <v>2Chambre</v>
          </cell>
          <cell r="BP27" t="str">
            <v>2studio</v>
          </cell>
          <cell r="BQ27" t="str">
            <v>21CC</v>
          </cell>
          <cell r="BR27" t="str">
            <v>22CC</v>
          </cell>
          <cell r="BS27" t="str">
            <v>23CC</v>
          </cell>
          <cell r="BT27" t="str">
            <v>24CC</v>
          </cell>
          <cell r="BU27" t="str">
            <v>25CC</v>
          </cell>
          <cell r="BV27" t="str">
            <v>OBNL-2</v>
          </cell>
          <cell r="BW27" t="str">
            <v>OBNL-2</v>
          </cell>
          <cell r="BX27" t="str">
            <v xml:space="preserve"> </v>
          </cell>
          <cell r="BY27" t="str">
            <v xml:space="preserve"> </v>
          </cell>
          <cell r="BZ27" t="str">
            <v>OBNL</v>
          </cell>
          <cell r="CA27" t="str">
            <v>20102OBNL</v>
          </cell>
          <cell r="CB27" t="str">
            <v>OBNL-2</v>
          </cell>
          <cell r="CC27" t="str">
            <v>OBNL-2</v>
          </cell>
          <cell r="CD27" t="str">
            <v>2010AHM</v>
          </cell>
          <cell r="CE27" t="str">
            <v>2010AHM</v>
          </cell>
          <cell r="CF27" t="str">
            <v>AHM-2</v>
          </cell>
          <cell r="CG27" t="str">
            <v>AHM-2</v>
          </cell>
          <cell r="CH27" t="str">
            <v>20102AHM</v>
          </cell>
          <cell r="CI27" t="str">
            <v>AHM</v>
          </cell>
          <cell r="CJ27" t="str">
            <v>AHM-2</v>
          </cell>
          <cell r="CK27" t="str">
            <v>AHM-2</v>
          </cell>
          <cell r="CL27" t="str">
            <v>C2</v>
          </cell>
          <cell r="CM27" t="str">
            <v>C2</v>
          </cell>
          <cell r="CN27" t="str">
            <v>C2</v>
          </cell>
          <cell r="CO27" t="str">
            <v>20102C</v>
          </cell>
          <cell r="CP27" t="str">
            <v>C</v>
          </cell>
          <cell r="CQ27" t="str">
            <v>2011</v>
          </cell>
          <cell r="CR27" t="str">
            <v xml:space="preserve"> </v>
          </cell>
          <cell r="CS27" t="str">
            <v>2011-03</v>
          </cell>
          <cell r="CT27" t="str">
            <v>OCVille-Marie</v>
          </cell>
          <cell r="CU27" t="str">
            <v>AHMOC</v>
          </cell>
          <cell r="CV27" t="str">
            <v>AHMOCVille-Marie</v>
          </cell>
          <cell r="CW27" t="str">
            <v>AHMVille-Marie</v>
          </cell>
          <cell r="CX27" t="str">
            <v>AHMVille-Marie</v>
          </cell>
          <cell r="CY27" t="str">
            <v>Ville-Marie</v>
          </cell>
          <cell r="CZ27" t="str">
            <v>2Ville-Marie</v>
          </cell>
          <cell r="DA27" t="str">
            <v>CVille-Marie</v>
          </cell>
          <cell r="DB27">
            <v>0</v>
          </cell>
          <cell r="DC27" t="str">
            <v>2OC</v>
          </cell>
          <cell r="DD27" t="str">
            <v>ACL2OC</v>
          </cell>
          <cell r="DE27">
            <v>1</v>
          </cell>
          <cell r="DG27" t="str">
            <v xml:space="preserve"> </v>
          </cell>
          <cell r="DH27" t="str">
            <v>2013ACL</v>
          </cell>
          <cell r="DI27" t="str">
            <v xml:space="preserve"> </v>
          </cell>
          <cell r="DJ27" t="str">
            <v>2010ACLOC</v>
          </cell>
          <cell r="DK27" t="str">
            <v>2013oc</v>
          </cell>
          <cell r="DL27" t="str">
            <v>ACL2013oc2011ed</v>
          </cell>
          <cell r="DM27" t="str">
            <v>2011ed</v>
          </cell>
          <cell r="DN27" t="str">
            <v>2010ec</v>
          </cell>
          <cell r="DO27" t="str">
            <v>2010ap</v>
          </cell>
          <cell r="DP27" t="str">
            <v>2011ed</v>
          </cell>
          <cell r="DQ27" t="str">
            <v>2010ec</v>
          </cell>
          <cell r="DR27" t="str">
            <v>2OC</v>
          </cell>
          <cell r="DS27" t="str">
            <v>20112OC</v>
          </cell>
          <cell r="DT27" t="str">
            <v>2011</v>
          </cell>
          <cell r="DU27" t="str">
            <v>2010</v>
          </cell>
          <cell r="DV27" t="str">
            <v>ACLED 2011 from ec 2010</v>
          </cell>
          <cell r="DW27" t="str">
            <v>2010ec2Chambre</v>
          </cell>
          <cell r="DX27" t="str">
            <v>2010</v>
          </cell>
          <cell r="DY27" t="str">
            <v>ACL</v>
          </cell>
          <cell r="DZ27" t="str">
            <v>2011AHM</v>
          </cell>
          <cell r="EA27" t="str">
            <v>2Chambre</v>
          </cell>
          <cell r="EB27" t="str">
            <v>2Studio</v>
          </cell>
          <cell r="EC27" t="str">
            <v>21CC</v>
          </cell>
          <cell r="ED27" t="str">
            <v>22CC</v>
          </cell>
          <cell r="EE27" t="str">
            <v>23CC</v>
          </cell>
          <cell r="EF27" t="str">
            <v>24CC</v>
          </cell>
          <cell r="EG27" t="str">
            <v>25CC</v>
          </cell>
          <cell r="EH27" t="str">
            <v>2Chambre</v>
          </cell>
          <cell r="EI27" t="str">
            <v>2studio</v>
          </cell>
          <cell r="EJ27" t="str">
            <v>21CC</v>
          </cell>
          <cell r="EK27" t="str">
            <v>22CC</v>
          </cell>
          <cell r="EL27" t="str">
            <v>23CC</v>
          </cell>
          <cell r="EM27" t="str">
            <v>24CC</v>
          </cell>
          <cell r="EN27" t="str">
            <v>25CC</v>
          </cell>
          <cell r="EO27" t="str">
            <v>OBNL-2</v>
          </cell>
          <cell r="EP27" t="str">
            <v>AHM-2</v>
          </cell>
          <cell r="EQ27" t="str">
            <v>C2</v>
          </cell>
          <cell r="ER27">
            <v>189</v>
          </cell>
          <cell r="ES27" t="str">
            <v>CMOC</v>
          </cell>
          <cell r="ET27">
            <v>691</v>
          </cell>
          <cell r="EU27" t="str">
            <v>ACLOBNL</v>
          </cell>
          <cell r="EV27" t="str">
            <v>ACL2</v>
          </cell>
          <cell r="EW27" t="str">
            <v>ACLC</v>
          </cell>
          <cell r="EX27" t="str">
            <v>ACLOBNL</v>
          </cell>
          <cell r="EY27" t="str">
            <v xml:space="preserve"> </v>
          </cell>
          <cell r="EZ27" t="str">
            <v xml:space="preserve"> </v>
          </cell>
          <cell r="FA27" t="str">
            <v>ACLOBNL2C</v>
          </cell>
          <cell r="FB27" t="str">
            <v xml:space="preserve"> 2C</v>
          </cell>
          <cell r="FC27" t="str">
            <v xml:space="preserve"> 2C</v>
          </cell>
          <cell r="FD27" t="str">
            <v>ACL22010</v>
          </cell>
          <cell r="FE27" t="str">
            <v>2Ville-Marie</v>
          </cell>
          <cell r="FF27">
            <v>2013</v>
          </cell>
          <cell r="FG27" t="str">
            <v>2011</v>
          </cell>
          <cell r="FH27" t="str">
            <v>20132</v>
          </cell>
          <cell r="FI27">
            <v>19.407894736842106</v>
          </cell>
          <cell r="FJ27" t="str">
            <v>OBNLVille-Marie</v>
          </cell>
          <cell r="FK27" t="str">
            <v>Ville-MarieC2011</v>
          </cell>
          <cell r="FL27" t="str">
            <v>2011</v>
          </cell>
          <cell r="FM27" t="str">
            <v>2010</v>
          </cell>
          <cell r="FN27" t="str">
            <v>2013ACL</v>
          </cell>
          <cell r="FO27" t="str">
            <v>2Chambre</v>
          </cell>
          <cell r="FP27" t="str">
            <v>2studio</v>
          </cell>
          <cell r="FQ27" t="str">
            <v>21CC</v>
          </cell>
          <cell r="FR27" t="str">
            <v>22CC</v>
          </cell>
          <cell r="FS27" t="str">
            <v>23CC</v>
          </cell>
          <cell r="FT27" t="str">
            <v>24CC</v>
          </cell>
          <cell r="FU27" t="str">
            <v>25CC</v>
          </cell>
        </row>
        <row r="28">
          <cell r="B28" t="str">
            <v>ACL-5370</v>
          </cell>
          <cell r="C28" t="str">
            <v>930087692</v>
          </cell>
          <cell r="D28" t="str">
            <v>RÉSEAU HABITATION FEMMES - MAISON ONTARIO</v>
          </cell>
          <cell r="E28" t="str">
            <v xml:space="preserve">2960 rue Ontario Est </v>
          </cell>
          <cell r="F28">
            <v>31</v>
          </cell>
          <cell r="G28" t="str">
            <v>3</v>
          </cell>
          <cell r="I28" t="str">
            <v>CM</v>
          </cell>
          <cell r="J28" t="str">
            <v>X</v>
          </cell>
          <cell r="K28" t="str">
            <v>ROMEL</v>
          </cell>
          <cell r="L28" t="str">
            <v>OBNL</v>
          </cell>
          <cell r="M28" t="str">
            <v>C</v>
          </cell>
          <cell r="N28" t="str">
            <v>2009</v>
          </cell>
          <cell r="O28" t="str">
            <v>DA</v>
          </cell>
          <cell r="P28" t="str">
            <v>OC</v>
          </cell>
          <cell r="Q28" t="str">
            <v>UTHIBVK</v>
          </cell>
          <cell r="R28" t="str">
            <v>ULABADE</v>
          </cell>
          <cell r="S28">
            <v>41382.633634259262</v>
          </cell>
          <cell r="T28">
            <v>40191</v>
          </cell>
          <cell r="U28">
            <v>40436</v>
          </cell>
          <cell r="V28">
            <v>40444</v>
          </cell>
          <cell r="W28">
            <v>40633</v>
          </cell>
          <cell r="X28">
            <v>40940</v>
          </cell>
          <cell r="Y28">
            <v>41339</v>
          </cell>
          <cell r="Z28">
            <v>41365</v>
          </cell>
          <cell r="AA28">
            <v>0</v>
          </cell>
          <cell r="AB28">
            <v>1</v>
          </cell>
          <cell r="AC28">
            <v>30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 t="str">
            <v>PAH</v>
          </cell>
          <cell r="AI28">
            <v>7</v>
          </cell>
          <cell r="AJ28">
            <v>0</v>
          </cell>
          <cell r="AK28" t="str">
            <v>Ascenseur</v>
          </cell>
          <cell r="AL28" t="str">
            <v>OBNL</v>
          </cell>
          <cell r="AM28" t="str">
            <v>ACL-5370</v>
          </cell>
          <cell r="AN28" t="str">
            <v>ACLOC</v>
          </cell>
          <cell r="AO28" t="str">
            <v>ACL2009-3</v>
          </cell>
          <cell r="AP28" t="str">
            <v>3Chambre</v>
          </cell>
          <cell r="AQ28" t="str">
            <v>3studio</v>
          </cell>
          <cell r="AR28" t="str">
            <v>31CC</v>
          </cell>
          <cell r="AS28" t="str">
            <v>32CC</v>
          </cell>
          <cell r="AT28" t="str">
            <v>33CC</v>
          </cell>
          <cell r="AU28" t="str">
            <v>34CC</v>
          </cell>
          <cell r="AV28" t="str">
            <v>35CC</v>
          </cell>
          <cell r="AW28" t="str">
            <v>3Chambre</v>
          </cell>
          <cell r="AX28" t="str">
            <v>3studio</v>
          </cell>
          <cell r="AY28" t="str">
            <v>31CC</v>
          </cell>
          <cell r="AZ28" t="str">
            <v>32CC</v>
          </cell>
          <cell r="BA28" t="str">
            <v>33CC</v>
          </cell>
          <cell r="BB28" t="str">
            <v>34CC</v>
          </cell>
          <cell r="BC28" t="str">
            <v>35CC</v>
          </cell>
          <cell r="BD28" t="str">
            <v>engagé</v>
          </cell>
          <cell r="BE28" t="str">
            <v>20103chambre</v>
          </cell>
          <cell r="BF28" t="str">
            <v>20103studio</v>
          </cell>
          <cell r="BG28" t="str">
            <v>201031cc</v>
          </cell>
          <cell r="BH28" t="str">
            <v>201032cc</v>
          </cell>
          <cell r="BI28" t="str">
            <v>201033cc</v>
          </cell>
          <cell r="BJ28" t="str">
            <v>201034cc</v>
          </cell>
          <cell r="BK28" t="str">
            <v>201035cc</v>
          </cell>
          <cell r="BL28" t="str">
            <v>2009</v>
          </cell>
          <cell r="BM28" t="str">
            <v>ACL2009-3</v>
          </cell>
          <cell r="BN28" t="str">
            <v>ACL2009-3</v>
          </cell>
          <cell r="BO28" t="str">
            <v>3Chambre</v>
          </cell>
          <cell r="BP28" t="str">
            <v>3studio</v>
          </cell>
          <cell r="BQ28" t="str">
            <v>31CC</v>
          </cell>
          <cell r="BR28" t="str">
            <v>32CC</v>
          </cell>
          <cell r="BS28" t="str">
            <v>33CC</v>
          </cell>
          <cell r="BT28" t="str">
            <v>34CC</v>
          </cell>
          <cell r="BU28" t="str">
            <v>35CC</v>
          </cell>
          <cell r="BV28" t="str">
            <v>OBNL-3</v>
          </cell>
          <cell r="BW28" t="str">
            <v>OBNL-3</v>
          </cell>
          <cell r="BX28" t="str">
            <v xml:space="preserve"> </v>
          </cell>
          <cell r="BY28" t="str">
            <v xml:space="preserve"> </v>
          </cell>
          <cell r="BZ28" t="str">
            <v>OBNL</v>
          </cell>
          <cell r="CA28" t="str">
            <v>20103OBNL</v>
          </cell>
          <cell r="CB28" t="str">
            <v>OBNL-3</v>
          </cell>
          <cell r="CC28" t="str">
            <v>OBNL-3</v>
          </cell>
          <cell r="CD28" t="str">
            <v>2010ROMEL</v>
          </cell>
          <cell r="CE28" t="str">
            <v>2010ROMEL</v>
          </cell>
          <cell r="CF28" t="str">
            <v>ROMEL-3</v>
          </cell>
          <cell r="CG28" t="str">
            <v>ROMEL-3</v>
          </cell>
          <cell r="CH28" t="str">
            <v>20103ROMEL</v>
          </cell>
          <cell r="CI28" t="str">
            <v>ROMEL</v>
          </cell>
          <cell r="CJ28" t="str">
            <v>ROMEL-3</v>
          </cell>
          <cell r="CK28" t="str">
            <v>ROMEL-3</v>
          </cell>
          <cell r="CL28" t="str">
            <v>C3</v>
          </cell>
          <cell r="CM28" t="str">
            <v>C3</v>
          </cell>
          <cell r="CN28" t="str">
            <v>C3</v>
          </cell>
          <cell r="CO28" t="str">
            <v>20103C</v>
          </cell>
          <cell r="CP28" t="str">
            <v>C</v>
          </cell>
          <cell r="CQ28" t="str">
            <v>2011</v>
          </cell>
          <cell r="CR28" t="str">
            <v xml:space="preserve"> </v>
          </cell>
          <cell r="CS28" t="str">
            <v>2011-03</v>
          </cell>
          <cell r="CT28" t="str">
            <v>OCVille-Marie</v>
          </cell>
          <cell r="CU28" t="str">
            <v>ROMELOC</v>
          </cell>
          <cell r="CV28" t="str">
            <v>ROMELOCVille-Marie</v>
          </cell>
          <cell r="CW28" t="str">
            <v>ROMELVille-Marie</v>
          </cell>
          <cell r="CX28" t="str">
            <v>ROMELVille-Marie</v>
          </cell>
          <cell r="CY28" t="str">
            <v>Ville-Marie</v>
          </cell>
          <cell r="CZ28" t="str">
            <v>3Ville-Marie</v>
          </cell>
          <cell r="DA28" t="str">
            <v>CVille-Marie</v>
          </cell>
          <cell r="DB28">
            <v>0</v>
          </cell>
          <cell r="DC28" t="str">
            <v>3OC</v>
          </cell>
          <cell r="DD28" t="str">
            <v>ACL3OC</v>
          </cell>
          <cell r="DE28">
            <v>1</v>
          </cell>
          <cell r="DG28" t="str">
            <v xml:space="preserve"> </v>
          </cell>
          <cell r="DH28" t="str">
            <v>2013ACL</v>
          </cell>
          <cell r="DI28" t="str">
            <v xml:space="preserve"> </v>
          </cell>
          <cell r="DJ28" t="str">
            <v>2010ACLOC</v>
          </cell>
          <cell r="DK28" t="str">
            <v>2013oc</v>
          </cell>
          <cell r="DL28" t="str">
            <v>ACL2013oc2011ed</v>
          </cell>
          <cell r="DM28" t="str">
            <v>2011ed</v>
          </cell>
          <cell r="DN28" t="str">
            <v>2010ec</v>
          </cell>
          <cell r="DO28" t="str">
            <v>2010ap</v>
          </cell>
          <cell r="DP28" t="str">
            <v>2011ed</v>
          </cell>
          <cell r="DQ28" t="str">
            <v>2010ec</v>
          </cell>
          <cell r="DR28" t="str">
            <v>3OC</v>
          </cell>
          <cell r="DS28" t="str">
            <v>20113OC</v>
          </cell>
          <cell r="DT28" t="str">
            <v>2011</v>
          </cell>
          <cell r="DU28" t="str">
            <v>2010</v>
          </cell>
          <cell r="DV28" t="str">
            <v>ACLED 2011 from ec 2010</v>
          </cell>
          <cell r="DW28" t="str">
            <v>2010ec3Chambre</v>
          </cell>
          <cell r="DX28" t="str">
            <v>2010</v>
          </cell>
          <cell r="DY28" t="str">
            <v>ACL</v>
          </cell>
          <cell r="DZ28" t="str">
            <v>2011ROMEL</v>
          </cell>
          <cell r="EA28" t="str">
            <v>3Chambre</v>
          </cell>
          <cell r="EB28" t="str">
            <v>3Studio</v>
          </cell>
          <cell r="EC28" t="str">
            <v>31CC</v>
          </cell>
          <cell r="ED28" t="str">
            <v>32CC</v>
          </cell>
          <cell r="EE28" t="str">
            <v>33CC</v>
          </cell>
          <cell r="EF28" t="str">
            <v>34CC</v>
          </cell>
          <cell r="EG28" t="str">
            <v>35CC</v>
          </cell>
          <cell r="EH28" t="str">
            <v>3Chambre</v>
          </cell>
          <cell r="EI28" t="str">
            <v>3studio</v>
          </cell>
          <cell r="EJ28" t="str">
            <v>31CC</v>
          </cell>
          <cell r="EK28" t="str">
            <v>32CC</v>
          </cell>
          <cell r="EL28" t="str">
            <v>33CC</v>
          </cell>
          <cell r="EM28" t="str">
            <v>34CC</v>
          </cell>
          <cell r="EN28" t="str">
            <v>35CC</v>
          </cell>
          <cell r="EO28" t="str">
            <v>OBNL-3</v>
          </cell>
          <cell r="EP28" t="str">
            <v>ROMEL-3</v>
          </cell>
          <cell r="EQ28" t="str">
            <v>C3</v>
          </cell>
          <cell r="ER28">
            <v>189</v>
          </cell>
          <cell r="ES28" t="str">
            <v>CMOC</v>
          </cell>
          <cell r="ET28">
            <v>706</v>
          </cell>
          <cell r="EU28" t="str">
            <v>ACLOBNL</v>
          </cell>
          <cell r="EV28" t="str">
            <v>ACL3</v>
          </cell>
          <cell r="EW28" t="str">
            <v>ACLC</v>
          </cell>
          <cell r="EX28" t="str">
            <v>ACLOBNL</v>
          </cell>
          <cell r="EY28" t="str">
            <v xml:space="preserve"> </v>
          </cell>
          <cell r="EZ28" t="str">
            <v xml:space="preserve"> </v>
          </cell>
          <cell r="FA28" t="str">
            <v>ACLOBNL3C</v>
          </cell>
          <cell r="FB28" t="str">
            <v xml:space="preserve"> 3C</v>
          </cell>
          <cell r="FC28" t="str">
            <v xml:space="preserve"> 3C</v>
          </cell>
          <cell r="FD28" t="str">
            <v>ACL32009</v>
          </cell>
          <cell r="FE28" t="str">
            <v>3Ville-Marie</v>
          </cell>
          <cell r="FF28">
            <v>2013</v>
          </cell>
          <cell r="FG28" t="str">
            <v>2011</v>
          </cell>
          <cell r="FH28" t="str">
            <v>20133</v>
          </cell>
          <cell r="FI28">
            <v>13.125</v>
          </cell>
          <cell r="FJ28" t="str">
            <v>OBNLVille-Marie</v>
          </cell>
          <cell r="FK28" t="str">
            <v>Ville-MarieC2012</v>
          </cell>
          <cell r="FL28" t="str">
            <v>2012</v>
          </cell>
          <cell r="FM28" t="str">
            <v>2010</v>
          </cell>
          <cell r="FN28" t="str">
            <v>2013ACL</v>
          </cell>
          <cell r="FO28" t="str">
            <v>3Chambre</v>
          </cell>
          <cell r="FP28" t="str">
            <v>3studio</v>
          </cell>
          <cell r="FQ28" t="str">
            <v>31CC</v>
          </cell>
          <cell r="FR28" t="str">
            <v>32CC</v>
          </cell>
          <cell r="FS28" t="str">
            <v>33CC</v>
          </cell>
          <cell r="FT28" t="str">
            <v>34CC</v>
          </cell>
          <cell r="FU28" t="str">
            <v>35CC</v>
          </cell>
        </row>
        <row r="29">
          <cell r="B29" t="str">
            <v>ACL-5371</v>
          </cell>
          <cell r="C29" t="str">
            <v>930089732</v>
          </cell>
          <cell r="D29" t="str">
            <v>C.H. VILLAGE CLOVERDALE - RÉNO IV</v>
          </cell>
          <cell r="E29" t="str">
            <v>8640 rue Basswood (PFD)</v>
          </cell>
          <cell r="F29">
            <v>28</v>
          </cell>
          <cell r="G29" t="str">
            <v>1</v>
          </cell>
          <cell r="K29" t="str">
            <v>CDH</v>
          </cell>
          <cell r="L29" t="str">
            <v>COOP</v>
          </cell>
          <cell r="M29" t="str">
            <v>R</v>
          </cell>
          <cell r="N29" t="str">
            <v>2010</v>
          </cell>
          <cell r="O29" t="str">
            <v>DA</v>
          </cell>
          <cell r="P29" t="str">
            <v>OC</v>
          </cell>
          <cell r="Q29" t="str">
            <v>ULACH9B</v>
          </cell>
          <cell r="R29" t="str">
            <v>UTREMXU</v>
          </cell>
          <cell r="S29">
            <v>40909</v>
          </cell>
          <cell r="T29">
            <v>40388</v>
          </cell>
          <cell r="U29">
            <v>40388</v>
          </cell>
          <cell r="V29">
            <v>40396</v>
          </cell>
          <cell r="W29">
            <v>40553</v>
          </cell>
          <cell r="X29">
            <v>40575</v>
          </cell>
          <cell r="Y29">
            <v>40870</v>
          </cell>
          <cell r="Z29">
            <v>40909</v>
          </cell>
          <cell r="AA29">
            <v>0</v>
          </cell>
          <cell r="AB29">
            <v>0</v>
          </cell>
          <cell r="AC29">
            <v>0</v>
          </cell>
          <cell r="AD29">
            <v>8</v>
          </cell>
          <cell r="AE29">
            <v>20</v>
          </cell>
          <cell r="AF29">
            <v>0</v>
          </cell>
          <cell r="AG29">
            <v>0</v>
          </cell>
          <cell r="AH29" t="str">
            <v>PAH</v>
          </cell>
          <cell r="AL29" t="str">
            <v>COOP</v>
          </cell>
          <cell r="AM29" t="str">
            <v>ACL-5371</v>
          </cell>
          <cell r="AN29" t="str">
            <v>ACLOC</v>
          </cell>
          <cell r="AO29" t="str">
            <v>ACL2010-1</v>
          </cell>
          <cell r="AP29" t="str">
            <v>1Chambre</v>
          </cell>
          <cell r="AQ29" t="str">
            <v>1studio</v>
          </cell>
          <cell r="AR29" t="str">
            <v>11CC</v>
          </cell>
          <cell r="AS29" t="str">
            <v>12CC</v>
          </cell>
          <cell r="AT29" t="str">
            <v>13CC</v>
          </cell>
          <cell r="AU29" t="str">
            <v>14CC</v>
          </cell>
          <cell r="AV29" t="str">
            <v>15CC</v>
          </cell>
          <cell r="AW29" t="str">
            <v>1Chambre</v>
          </cell>
          <cell r="AX29" t="str">
            <v>1studio</v>
          </cell>
          <cell r="AY29" t="str">
            <v>11CC</v>
          </cell>
          <cell r="AZ29" t="str">
            <v>12CC</v>
          </cell>
          <cell r="BA29" t="str">
            <v>13CC</v>
          </cell>
          <cell r="BB29" t="str">
            <v>14CC</v>
          </cell>
          <cell r="BC29" t="str">
            <v>15CC</v>
          </cell>
          <cell r="BD29" t="str">
            <v>engagé</v>
          </cell>
          <cell r="BE29" t="str">
            <v>20101chambre</v>
          </cell>
          <cell r="BF29" t="str">
            <v>20101studio</v>
          </cell>
          <cell r="BG29" t="str">
            <v>201011cc</v>
          </cell>
          <cell r="BH29" t="str">
            <v>201012cc</v>
          </cell>
          <cell r="BI29" t="str">
            <v>201013cc</v>
          </cell>
          <cell r="BJ29" t="str">
            <v>201014cc</v>
          </cell>
          <cell r="BK29" t="str">
            <v>201015cc</v>
          </cell>
          <cell r="BL29" t="str">
            <v>2010</v>
          </cell>
          <cell r="BM29" t="str">
            <v>ACL2010-1</v>
          </cell>
          <cell r="BN29" t="str">
            <v>ACL2010-1</v>
          </cell>
          <cell r="BO29" t="str">
            <v>1Chambre</v>
          </cell>
          <cell r="BP29" t="str">
            <v>1studio</v>
          </cell>
          <cell r="BQ29" t="str">
            <v>11CC</v>
          </cell>
          <cell r="BR29" t="str">
            <v>12CC</v>
          </cell>
          <cell r="BS29" t="str">
            <v>13CC</v>
          </cell>
          <cell r="BT29" t="str">
            <v>14CC</v>
          </cell>
          <cell r="BU29" t="str">
            <v>15CC</v>
          </cell>
          <cell r="BV29" t="str">
            <v>COOP-1</v>
          </cell>
          <cell r="BW29" t="str">
            <v>COOP-1</v>
          </cell>
          <cell r="BX29" t="str">
            <v xml:space="preserve"> </v>
          </cell>
          <cell r="BY29" t="str">
            <v xml:space="preserve"> </v>
          </cell>
          <cell r="BZ29" t="str">
            <v>COOP</v>
          </cell>
          <cell r="CA29" t="str">
            <v>20101COOP</v>
          </cell>
          <cell r="CB29" t="str">
            <v>COOP-1</v>
          </cell>
          <cell r="CC29" t="str">
            <v>COOP-1</v>
          </cell>
          <cell r="CD29" t="str">
            <v>2010CDH</v>
          </cell>
          <cell r="CE29" t="str">
            <v>2010CDH</v>
          </cell>
          <cell r="CF29" t="str">
            <v>CDH-1</v>
          </cell>
          <cell r="CG29" t="str">
            <v>CDH-1</v>
          </cell>
          <cell r="CH29" t="str">
            <v>20101CDH</v>
          </cell>
          <cell r="CI29" t="str">
            <v>CDH</v>
          </cell>
          <cell r="CJ29" t="str">
            <v>CDH-1</v>
          </cell>
          <cell r="CK29" t="str">
            <v>CDH-1</v>
          </cell>
          <cell r="CL29" t="str">
            <v>R1</v>
          </cell>
          <cell r="CM29" t="str">
            <v>R1</v>
          </cell>
          <cell r="CN29" t="str">
            <v>R1</v>
          </cell>
          <cell r="CO29" t="str">
            <v>20101R</v>
          </cell>
          <cell r="CP29" t="str">
            <v>R</v>
          </cell>
          <cell r="CQ29" t="str">
            <v>2011</v>
          </cell>
          <cell r="CR29" t="str">
            <v xml:space="preserve"> </v>
          </cell>
          <cell r="CS29" t="str">
            <v>2011-01</v>
          </cell>
          <cell r="CT29" t="str">
            <v>OCPierrefonds — Roxboro</v>
          </cell>
          <cell r="CU29" t="str">
            <v>CDHOC</v>
          </cell>
          <cell r="CV29" t="str">
            <v>CDHOCPierrefonds — Roxboro</v>
          </cell>
          <cell r="CW29" t="str">
            <v>CDHPierrefonds — Roxboro</v>
          </cell>
          <cell r="CX29" t="str">
            <v>CDHPierrefonds — Roxboro</v>
          </cell>
          <cell r="CY29" t="str">
            <v>Pierrefonds — Roxboro</v>
          </cell>
          <cell r="CZ29" t="str">
            <v>1Pierrefonds — Roxboro</v>
          </cell>
          <cell r="DA29" t="str">
            <v>RPierrefonds — Roxboro</v>
          </cell>
          <cell r="DB29">
            <v>0</v>
          </cell>
          <cell r="DC29" t="str">
            <v>1OC</v>
          </cell>
          <cell r="DD29" t="str">
            <v>ACL1OC</v>
          </cell>
          <cell r="DE29">
            <v>1</v>
          </cell>
          <cell r="DG29" t="str">
            <v xml:space="preserve"> </v>
          </cell>
          <cell r="DH29" t="str">
            <v>2011ACL</v>
          </cell>
          <cell r="DI29" t="str">
            <v xml:space="preserve"> </v>
          </cell>
          <cell r="DJ29" t="str">
            <v>2010ACLOC</v>
          </cell>
          <cell r="DK29" t="str">
            <v>2011oc</v>
          </cell>
          <cell r="DL29" t="str">
            <v>ACL2011oc2011ed</v>
          </cell>
          <cell r="DM29" t="str">
            <v>2011ed</v>
          </cell>
          <cell r="DN29" t="str">
            <v>2010ec</v>
          </cell>
          <cell r="DO29" t="str">
            <v>2010ap</v>
          </cell>
          <cell r="DP29" t="str">
            <v>2011ed</v>
          </cell>
          <cell r="DQ29" t="str">
            <v>2010ec</v>
          </cell>
          <cell r="DR29" t="str">
            <v>1OC</v>
          </cell>
          <cell r="DS29" t="str">
            <v>20111OC</v>
          </cell>
          <cell r="DT29" t="str">
            <v>2011</v>
          </cell>
          <cell r="DU29" t="str">
            <v>2010</v>
          </cell>
          <cell r="DV29" t="str">
            <v>ACLED 2011 from ec 2010</v>
          </cell>
          <cell r="DW29" t="str">
            <v>2010ec1Chambre</v>
          </cell>
          <cell r="DX29" t="str">
            <v>2010</v>
          </cell>
          <cell r="DY29" t="str">
            <v>ACL</v>
          </cell>
          <cell r="DZ29" t="str">
            <v>2011CDH</v>
          </cell>
          <cell r="EA29" t="str">
            <v>1Chambre</v>
          </cell>
          <cell r="EB29" t="str">
            <v>1Studio</v>
          </cell>
          <cell r="EC29" t="str">
            <v>11CC</v>
          </cell>
          <cell r="ED29" t="str">
            <v>12CC</v>
          </cell>
          <cell r="EE29" t="str">
            <v>13CC</v>
          </cell>
          <cell r="EF29" t="str">
            <v>14CC</v>
          </cell>
          <cell r="EG29" t="str">
            <v>15CC</v>
          </cell>
          <cell r="EH29" t="str">
            <v>1Chambre</v>
          </cell>
          <cell r="EI29" t="str">
            <v>1studio</v>
          </cell>
          <cell r="EJ29" t="str">
            <v>11CC</v>
          </cell>
          <cell r="EK29" t="str">
            <v>12CC</v>
          </cell>
          <cell r="EL29" t="str">
            <v>13CC</v>
          </cell>
          <cell r="EM29" t="str">
            <v>14CC</v>
          </cell>
          <cell r="EN29" t="str">
            <v>15CC</v>
          </cell>
          <cell r="EO29" t="str">
            <v>COOP-1</v>
          </cell>
          <cell r="EP29" t="str">
            <v>CDH-1</v>
          </cell>
          <cell r="EQ29" t="str">
            <v>R1</v>
          </cell>
          <cell r="ER29">
            <v>157</v>
          </cell>
          <cell r="ES29" t="str">
            <v>OC</v>
          </cell>
          <cell r="ET29">
            <v>317</v>
          </cell>
          <cell r="EU29" t="str">
            <v>ACLCOOP</v>
          </cell>
          <cell r="EV29" t="str">
            <v>ACL1</v>
          </cell>
          <cell r="EW29" t="str">
            <v>ACLR</v>
          </cell>
          <cell r="EX29" t="str">
            <v>ACLCOOP</v>
          </cell>
          <cell r="EY29" t="str">
            <v xml:space="preserve"> </v>
          </cell>
          <cell r="EZ29" t="str">
            <v xml:space="preserve"> </v>
          </cell>
          <cell r="FA29" t="str">
            <v>ACLCOOP1R</v>
          </cell>
          <cell r="FB29" t="str">
            <v xml:space="preserve"> 1R</v>
          </cell>
          <cell r="FC29" t="str">
            <v xml:space="preserve"> 1R</v>
          </cell>
          <cell r="FD29" t="str">
            <v>ACL12010</v>
          </cell>
          <cell r="FE29" t="str">
            <v>1Pierrefonds — Roxboro</v>
          </cell>
          <cell r="FF29">
            <v>2011</v>
          </cell>
          <cell r="FG29" t="str">
            <v>2011</v>
          </cell>
          <cell r="FH29" t="str">
            <v>20111</v>
          </cell>
          <cell r="FI29">
            <v>9.7039473684210531</v>
          </cell>
          <cell r="FJ29" t="str">
            <v>COOPPierrefonds — Roxboro</v>
          </cell>
          <cell r="FK29" t="str">
            <v>Pierrefonds — RoxboroR2011</v>
          </cell>
          <cell r="FL29" t="str">
            <v>2011</v>
          </cell>
          <cell r="FM29" t="str">
            <v>2010</v>
          </cell>
          <cell r="FN29" t="str">
            <v>2011ACL</v>
          </cell>
          <cell r="FO29" t="str">
            <v>1Chambre</v>
          </cell>
          <cell r="FP29" t="str">
            <v>1studio</v>
          </cell>
          <cell r="FQ29" t="str">
            <v>11CC</v>
          </cell>
          <cell r="FR29" t="str">
            <v>12CC</v>
          </cell>
          <cell r="FS29" t="str">
            <v>13CC</v>
          </cell>
          <cell r="FT29" t="str">
            <v>14CC</v>
          </cell>
          <cell r="FU29" t="str">
            <v>15CC</v>
          </cell>
        </row>
        <row r="30">
          <cell r="B30" t="str">
            <v>ACL-5372</v>
          </cell>
          <cell r="C30" t="str">
            <v>930089721</v>
          </cell>
          <cell r="D30" t="str">
            <v>C.H. LUANGPHRABANG-MONTRÉAL</v>
          </cell>
          <cell r="E30" t="str">
            <v>8310 avenue Christophe-Colomb (MTL)</v>
          </cell>
          <cell r="F30">
            <v>19</v>
          </cell>
          <cell r="G30" t="str">
            <v>1</v>
          </cell>
          <cell r="K30" t="str">
            <v>CDH</v>
          </cell>
          <cell r="L30" t="str">
            <v>COOP</v>
          </cell>
          <cell r="M30" t="str">
            <v>R</v>
          </cell>
          <cell r="N30" t="str">
            <v>2010</v>
          </cell>
          <cell r="O30" t="str">
            <v>DA</v>
          </cell>
          <cell r="P30" t="str">
            <v>OC</v>
          </cell>
          <cell r="Q30" t="str">
            <v>UGOULFR</v>
          </cell>
          <cell r="R30" t="str">
            <v>ULEDOSE</v>
          </cell>
          <cell r="S30">
            <v>41570.518009259256</v>
          </cell>
          <cell r="T30">
            <v>40388</v>
          </cell>
          <cell r="U30">
            <v>40421</v>
          </cell>
          <cell r="V30">
            <v>40466</v>
          </cell>
          <cell r="W30">
            <v>40602</v>
          </cell>
          <cell r="X30">
            <v>40709</v>
          </cell>
          <cell r="Y30">
            <v>41089</v>
          </cell>
          <cell r="Z30">
            <v>41334</v>
          </cell>
          <cell r="AA30">
            <v>0</v>
          </cell>
          <cell r="AB30">
            <v>0</v>
          </cell>
          <cell r="AC30">
            <v>7</v>
          </cell>
          <cell r="AD30">
            <v>7</v>
          </cell>
          <cell r="AE30">
            <v>5</v>
          </cell>
          <cell r="AF30">
            <v>0</v>
          </cell>
          <cell r="AG30">
            <v>0</v>
          </cell>
          <cell r="AH30" t="str">
            <v>PAH</v>
          </cell>
          <cell r="AL30" t="str">
            <v>COOP</v>
          </cell>
          <cell r="AM30" t="str">
            <v>ACL-5372</v>
          </cell>
          <cell r="AN30" t="str">
            <v>ACLOC</v>
          </cell>
          <cell r="AO30" t="str">
            <v>ACL2010-1</v>
          </cell>
          <cell r="AP30" t="str">
            <v>1Chambre</v>
          </cell>
          <cell r="AQ30" t="str">
            <v>1studio</v>
          </cell>
          <cell r="AR30" t="str">
            <v>11CC</v>
          </cell>
          <cell r="AS30" t="str">
            <v>12CC</v>
          </cell>
          <cell r="AT30" t="str">
            <v>13CC</v>
          </cell>
          <cell r="AU30" t="str">
            <v>14CC</v>
          </cell>
          <cell r="AV30" t="str">
            <v>15CC</v>
          </cell>
          <cell r="AW30" t="str">
            <v>1Chambre</v>
          </cell>
          <cell r="AX30" t="str">
            <v>1studio</v>
          </cell>
          <cell r="AY30" t="str">
            <v>11CC</v>
          </cell>
          <cell r="AZ30" t="str">
            <v>12CC</v>
          </cell>
          <cell r="BA30" t="str">
            <v>13CC</v>
          </cell>
          <cell r="BB30" t="str">
            <v>14CC</v>
          </cell>
          <cell r="BC30" t="str">
            <v>15CC</v>
          </cell>
          <cell r="BD30" t="str">
            <v>engagé</v>
          </cell>
          <cell r="BE30" t="str">
            <v>20101chambre</v>
          </cell>
          <cell r="BF30" t="str">
            <v>20101studio</v>
          </cell>
          <cell r="BG30" t="str">
            <v>201011cc</v>
          </cell>
          <cell r="BH30" t="str">
            <v>201012cc</v>
          </cell>
          <cell r="BI30" t="str">
            <v>201013cc</v>
          </cell>
          <cell r="BJ30" t="str">
            <v>201014cc</v>
          </cell>
          <cell r="BK30" t="str">
            <v>201015cc</v>
          </cell>
          <cell r="BL30" t="str">
            <v>2010</v>
          </cell>
          <cell r="BM30" t="str">
            <v>ACL2010-1</v>
          </cell>
          <cell r="BN30" t="str">
            <v>ACL2010-1</v>
          </cell>
          <cell r="BO30" t="str">
            <v>1Chambre</v>
          </cell>
          <cell r="BP30" t="str">
            <v>1studio</v>
          </cell>
          <cell r="BQ30" t="str">
            <v>11CC</v>
          </cell>
          <cell r="BR30" t="str">
            <v>12CC</v>
          </cell>
          <cell r="BS30" t="str">
            <v>13CC</v>
          </cell>
          <cell r="BT30" t="str">
            <v>14CC</v>
          </cell>
          <cell r="BU30" t="str">
            <v>15CC</v>
          </cell>
          <cell r="BV30" t="str">
            <v>COOP-1</v>
          </cell>
          <cell r="BW30" t="str">
            <v>COOP-1</v>
          </cell>
          <cell r="BX30" t="str">
            <v xml:space="preserve"> </v>
          </cell>
          <cell r="BY30" t="str">
            <v xml:space="preserve"> </v>
          </cell>
          <cell r="BZ30" t="str">
            <v>COOP</v>
          </cell>
          <cell r="CA30" t="str">
            <v>20101COOP</v>
          </cell>
          <cell r="CB30" t="str">
            <v>COOP-1</v>
          </cell>
          <cell r="CC30" t="str">
            <v>COOP-1</v>
          </cell>
          <cell r="CD30" t="str">
            <v>2010CDH</v>
          </cell>
          <cell r="CE30" t="str">
            <v>2010CDH</v>
          </cell>
          <cell r="CF30" t="str">
            <v>CDH-1</v>
          </cell>
          <cell r="CG30" t="str">
            <v>CDH-1</v>
          </cell>
          <cell r="CH30" t="str">
            <v>20101CDH</v>
          </cell>
          <cell r="CI30" t="str">
            <v>CDH</v>
          </cell>
          <cell r="CJ30" t="str">
            <v>CDH-1</v>
          </cell>
          <cell r="CK30" t="str">
            <v>CDH-1</v>
          </cell>
          <cell r="CL30" t="str">
            <v>R1</v>
          </cell>
          <cell r="CM30" t="str">
            <v>R1</v>
          </cell>
          <cell r="CN30" t="str">
            <v>R1</v>
          </cell>
          <cell r="CO30" t="str">
            <v>20101R</v>
          </cell>
          <cell r="CP30" t="str">
            <v>R</v>
          </cell>
          <cell r="CQ30" t="str">
            <v>2011</v>
          </cell>
          <cell r="CR30" t="str">
            <v xml:space="preserve"> </v>
          </cell>
          <cell r="CS30" t="str">
            <v>2011-02</v>
          </cell>
          <cell r="CT30" t="str">
            <v>OCVilleray — Saint-Michel — Parc-Extension</v>
          </cell>
          <cell r="CU30" t="str">
            <v>CDHOC</v>
          </cell>
          <cell r="CV30" t="str">
            <v>CDHOCVilleray — Saint-Michel — Parc-Extension</v>
          </cell>
          <cell r="CW30" t="str">
            <v>CDHVilleray — Saint-Michel — Parc-Extension</v>
          </cell>
          <cell r="CX30" t="str">
            <v>CDHVilleray — Saint-Michel — Parc-Extension</v>
          </cell>
          <cell r="CY30" t="str">
            <v>Villeray — Saint-Michel — Parc-Extension</v>
          </cell>
          <cell r="CZ30" t="str">
            <v>1Villeray — Saint-Michel — Parc-Extension</v>
          </cell>
          <cell r="DA30" t="str">
            <v>RVilleray — Saint-Michel — Parc-Extension</v>
          </cell>
          <cell r="DB30">
            <v>0</v>
          </cell>
          <cell r="DC30" t="str">
            <v>1OC</v>
          </cell>
          <cell r="DD30" t="str">
            <v>ACL1OC</v>
          </cell>
          <cell r="DE30">
            <v>1</v>
          </cell>
          <cell r="DG30" t="str">
            <v xml:space="preserve"> </v>
          </cell>
          <cell r="DH30" t="str">
            <v>2012ACL</v>
          </cell>
          <cell r="DI30" t="str">
            <v xml:space="preserve"> </v>
          </cell>
          <cell r="DJ30" t="str">
            <v>2010ACLOC</v>
          </cell>
          <cell r="DK30" t="str">
            <v>2012oc</v>
          </cell>
          <cell r="DL30" t="str">
            <v>ACL2012oc2011ed</v>
          </cell>
          <cell r="DM30" t="str">
            <v>2011ed</v>
          </cell>
          <cell r="DN30" t="str">
            <v>2010ec</v>
          </cell>
          <cell r="DO30" t="str">
            <v>2010ap</v>
          </cell>
          <cell r="DP30" t="str">
            <v>2011ed</v>
          </cell>
          <cell r="DQ30" t="str">
            <v>2010ec</v>
          </cell>
          <cell r="DR30" t="str">
            <v>1OC</v>
          </cell>
          <cell r="DS30" t="str">
            <v>20111OC</v>
          </cell>
          <cell r="DT30" t="str">
            <v>2011</v>
          </cell>
          <cell r="DU30" t="str">
            <v>2010</v>
          </cell>
          <cell r="DV30" t="str">
            <v>ACLED 2011 from ec 2010</v>
          </cell>
          <cell r="DW30" t="str">
            <v>2010ec1Chambre</v>
          </cell>
          <cell r="DX30" t="str">
            <v>2010</v>
          </cell>
          <cell r="DY30" t="str">
            <v>ACL</v>
          </cell>
          <cell r="DZ30" t="str">
            <v>2011CDH</v>
          </cell>
          <cell r="EA30" t="str">
            <v>1Chambre</v>
          </cell>
          <cell r="EB30" t="str">
            <v>1Studio</v>
          </cell>
          <cell r="EC30" t="str">
            <v>11CC</v>
          </cell>
          <cell r="ED30" t="str">
            <v>12CC</v>
          </cell>
          <cell r="EE30" t="str">
            <v>13CC</v>
          </cell>
          <cell r="EF30" t="str">
            <v>14CC</v>
          </cell>
          <cell r="EG30" t="str">
            <v>15CC</v>
          </cell>
          <cell r="EH30" t="str">
            <v>1Chambre</v>
          </cell>
          <cell r="EI30" t="str">
            <v>1studio</v>
          </cell>
          <cell r="EJ30" t="str">
            <v>11CC</v>
          </cell>
          <cell r="EK30" t="str">
            <v>12CC</v>
          </cell>
          <cell r="EL30" t="str">
            <v>13CC</v>
          </cell>
          <cell r="EM30" t="str">
            <v>14CC</v>
          </cell>
          <cell r="EN30" t="str">
            <v>15CC</v>
          </cell>
          <cell r="EO30" t="str">
            <v>COOP-1</v>
          </cell>
          <cell r="EP30" t="str">
            <v>CDH-1</v>
          </cell>
          <cell r="EQ30" t="str">
            <v>R1</v>
          </cell>
          <cell r="ER30">
            <v>136</v>
          </cell>
          <cell r="ES30" t="str">
            <v>OC</v>
          </cell>
          <cell r="ET30">
            <v>487</v>
          </cell>
          <cell r="EU30" t="str">
            <v>ACLCOOP</v>
          </cell>
          <cell r="EV30" t="str">
            <v>ACL1</v>
          </cell>
          <cell r="EW30" t="str">
            <v>ACLR</v>
          </cell>
          <cell r="EX30" t="str">
            <v>ACLCOOP</v>
          </cell>
          <cell r="EY30" t="str">
            <v xml:space="preserve"> </v>
          </cell>
          <cell r="EZ30" t="str">
            <v xml:space="preserve"> </v>
          </cell>
          <cell r="FA30" t="str">
            <v>ACLCOOP1R</v>
          </cell>
          <cell r="FB30" t="str">
            <v xml:space="preserve"> 1R</v>
          </cell>
          <cell r="FC30" t="str">
            <v xml:space="preserve"> 1R</v>
          </cell>
          <cell r="FD30" t="str">
            <v>ACL12010</v>
          </cell>
          <cell r="FE30" t="str">
            <v>1Villeray — Saint-Michel — Parc-Extension</v>
          </cell>
          <cell r="FF30">
            <v>2012</v>
          </cell>
          <cell r="FG30" t="str">
            <v>2011</v>
          </cell>
          <cell r="FH30" t="str">
            <v>20121</v>
          </cell>
          <cell r="FI30">
            <v>12.5</v>
          </cell>
          <cell r="FJ30" t="str">
            <v>COOPVilleray — Saint-Michel — Parc-Extension</v>
          </cell>
          <cell r="FK30" t="str">
            <v>Villeray — Saint-Michel — Parc-ExtensionR2011</v>
          </cell>
          <cell r="FL30" t="str">
            <v>2011</v>
          </cell>
          <cell r="FM30" t="str">
            <v>2010</v>
          </cell>
          <cell r="FN30" t="str">
            <v>2012ACL</v>
          </cell>
          <cell r="FO30" t="str">
            <v>1Chambre</v>
          </cell>
          <cell r="FP30" t="str">
            <v>1studio</v>
          </cell>
          <cell r="FQ30" t="str">
            <v>11CC</v>
          </cell>
          <cell r="FR30" t="str">
            <v>12CC</v>
          </cell>
          <cell r="FS30" t="str">
            <v>13CC</v>
          </cell>
          <cell r="FT30" t="str">
            <v>14CC</v>
          </cell>
          <cell r="FU30" t="str">
            <v>15CC</v>
          </cell>
        </row>
        <row r="31">
          <cell r="B31" t="str">
            <v>ACL-5373</v>
          </cell>
          <cell r="C31" t="str">
            <v>930090284</v>
          </cell>
          <cell r="D31" t="str">
            <v>C.H. LES SAGES DE VERDUN</v>
          </cell>
          <cell r="E31" t="str">
            <v xml:space="preserve">665 rue Galt </v>
          </cell>
          <cell r="F31">
            <v>46</v>
          </cell>
          <cell r="G31" t="str">
            <v>1</v>
          </cell>
          <cell r="H31" t="str">
            <v>X</v>
          </cell>
          <cell r="J31" t="str">
            <v>X</v>
          </cell>
          <cell r="K31" t="str">
            <v>BSQ</v>
          </cell>
          <cell r="L31" t="str">
            <v>COOP</v>
          </cell>
          <cell r="M31" t="str">
            <v>C</v>
          </cell>
          <cell r="N31" t="str">
            <v>2011</v>
          </cell>
          <cell r="O31" t="str">
            <v>DA</v>
          </cell>
          <cell r="P31" t="str">
            <v>OC</v>
          </cell>
          <cell r="Q31" t="str">
            <v>UBOIVJA</v>
          </cell>
          <cell r="R31" t="str">
            <v>UTREMXU</v>
          </cell>
          <cell r="S31">
            <v>42621.398668981485</v>
          </cell>
          <cell r="T31">
            <v>40431</v>
          </cell>
          <cell r="U31">
            <v>40962</v>
          </cell>
          <cell r="V31">
            <v>41135.641851851855</v>
          </cell>
          <cell r="W31">
            <v>41695.367025462961</v>
          </cell>
          <cell r="X31">
            <v>41799</v>
          </cell>
          <cell r="Y31">
            <v>42320</v>
          </cell>
          <cell r="Z31">
            <v>42491</v>
          </cell>
          <cell r="AA31">
            <v>0</v>
          </cell>
          <cell r="AB31">
            <v>0</v>
          </cell>
          <cell r="AC31">
            <v>21</v>
          </cell>
          <cell r="AD31">
            <v>17</v>
          </cell>
          <cell r="AE31">
            <v>2</v>
          </cell>
          <cell r="AF31">
            <v>5</v>
          </cell>
          <cell r="AG31">
            <v>1</v>
          </cell>
          <cell r="AH31" t="str">
            <v>PAH</v>
          </cell>
          <cell r="AI31">
            <v>4</v>
          </cell>
          <cell r="AJ31">
            <v>8</v>
          </cell>
          <cell r="AK31" t="str">
            <v>Ascenseur</v>
          </cell>
          <cell r="AL31" t="str">
            <v>COOP</v>
          </cell>
          <cell r="AM31" t="str">
            <v>ACL-5373</v>
          </cell>
          <cell r="AN31" t="str">
            <v>ACLOC</v>
          </cell>
          <cell r="AO31" t="str">
            <v>ACL2011-1</v>
          </cell>
          <cell r="AP31" t="str">
            <v>1Chambre</v>
          </cell>
          <cell r="AQ31" t="str">
            <v>1studio</v>
          </cell>
          <cell r="AR31" t="str">
            <v>11CC</v>
          </cell>
          <cell r="AS31" t="str">
            <v>12CC</v>
          </cell>
          <cell r="AT31" t="str">
            <v>13CC</v>
          </cell>
          <cell r="AU31" t="str">
            <v>14CC</v>
          </cell>
          <cell r="AV31" t="str">
            <v>15CC</v>
          </cell>
          <cell r="AW31" t="str">
            <v>1Chambre</v>
          </cell>
          <cell r="AX31" t="str">
            <v>1studio</v>
          </cell>
          <cell r="AY31" t="str">
            <v>11CC</v>
          </cell>
          <cell r="AZ31" t="str">
            <v>12CC</v>
          </cell>
          <cell r="BA31" t="str">
            <v>13CC</v>
          </cell>
          <cell r="BB31" t="str">
            <v>14CC</v>
          </cell>
          <cell r="BC31" t="str">
            <v>15CC</v>
          </cell>
          <cell r="BD31" t="str">
            <v>engagé</v>
          </cell>
          <cell r="BE31" t="str">
            <v>20121chambre</v>
          </cell>
          <cell r="BF31" t="str">
            <v>20121studio</v>
          </cell>
          <cell r="BG31" t="str">
            <v>201211cc</v>
          </cell>
          <cell r="BH31" t="str">
            <v>201212cc</v>
          </cell>
          <cell r="BI31" t="str">
            <v>201213cc</v>
          </cell>
          <cell r="BJ31" t="str">
            <v>201214cc</v>
          </cell>
          <cell r="BK31" t="str">
            <v>201215cc</v>
          </cell>
          <cell r="BL31" t="str">
            <v>2011</v>
          </cell>
          <cell r="BM31" t="str">
            <v>ACL2011-1</v>
          </cell>
          <cell r="BN31" t="str">
            <v>ACL2011-1</v>
          </cell>
          <cell r="BO31" t="str">
            <v>1Chambre</v>
          </cell>
          <cell r="BP31" t="str">
            <v>1studio</v>
          </cell>
          <cell r="BQ31" t="str">
            <v>11CC</v>
          </cell>
          <cell r="BR31" t="str">
            <v>12CC</v>
          </cell>
          <cell r="BS31" t="str">
            <v>13CC</v>
          </cell>
          <cell r="BT31" t="str">
            <v>14CC</v>
          </cell>
          <cell r="BU31" t="str">
            <v>15CC</v>
          </cell>
          <cell r="BV31" t="str">
            <v>COOP-1</v>
          </cell>
          <cell r="BW31" t="str">
            <v>COOP-1</v>
          </cell>
          <cell r="BX31" t="str">
            <v xml:space="preserve"> </v>
          </cell>
          <cell r="BY31" t="str">
            <v xml:space="preserve"> </v>
          </cell>
          <cell r="BZ31" t="str">
            <v>COOP</v>
          </cell>
          <cell r="CA31" t="str">
            <v>20121COOP</v>
          </cell>
          <cell r="CB31" t="str">
            <v>COOP-1</v>
          </cell>
          <cell r="CC31" t="str">
            <v>COOP-1</v>
          </cell>
          <cell r="CD31" t="str">
            <v>2012BSQ</v>
          </cell>
          <cell r="CE31" t="str">
            <v>2012BSQ</v>
          </cell>
          <cell r="CF31" t="str">
            <v>BSQ-1</v>
          </cell>
          <cell r="CG31" t="str">
            <v>BSQ-1</v>
          </cell>
          <cell r="CH31" t="str">
            <v>20121BSQ</v>
          </cell>
          <cell r="CI31" t="str">
            <v>BSQ</v>
          </cell>
          <cell r="CJ31" t="str">
            <v>BSQ-1</v>
          </cell>
          <cell r="CK31" t="str">
            <v>BSQ-1</v>
          </cell>
          <cell r="CL31" t="str">
            <v>C1</v>
          </cell>
          <cell r="CM31" t="str">
            <v>C1</v>
          </cell>
          <cell r="CN31" t="str">
            <v>C1</v>
          </cell>
          <cell r="CO31" t="str">
            <v>20121C</v>
          </cell>
          <cell r="CP31" t="str">
            <v>C</v>
          </cell>
          <cell r="CQ31" t="str">
            <v>2014</v>
          </cell>
          <cell r="CR31" t="str">
            <v xml:space="preserve"> </v>
          </cell>
          <cell r="CS31" t="str">
            <v>2014-02</v>
          </cell>
          <cell r="CT31" t="str">
            <v>OCVerdun</v>
          </cell>
          <cell r="CU31" t="str">
            <v>BSQOC</v>
          </cell>
          <cell r="CV31" t="str">
            <v>BSQOCVerdun</v>
          </cell>
          <cell r="CW31" t="str">
            <v>BSQVerdun</v>
          </cell>
          <cell r="CX31" t="str">
            <v>BSQVerdun</v>
          </cell>
          <cell r="CY31" t="str">
            <v>Verdun</v>
          </cell>
          <cell r="CZ31" t="str">
            <v>1Verdun</v>
          </cell>
          <cell r="DA31" t="str">
            <v>CVerdun</v>
          </cell>
          <cell r="DB31">
            <v>0</v>
          </cell>
          <cell r="DC31" t="str">
            <v>1OC</v>
          </cell>
          <cell r="DD31" t="str">
            <v>ACL1OC</v>
          </cell>
          <cell r="DE31">
            <v>1</v>
          </cell>
          <cell r="DG31" t="str">
            <v xml:space="preserve"> </v>
          </cell>
          <cell r="DH31" t="str">
            <v>2015ACL</v>
          </cell>
          <cell r="DI31" t="str">
            <v xml:space="preserve"> </v>
          </cell>
          <cell r="DJ31" t="str">
            <v>2010ACLOC</v>
          </cell>
          <cell r="DK31" t="str">
            <v>2015oc</v>
          </cell>
          <cell r="DL31" t="str">
            <v>ACL2015oc2014ed</v>
          </cell>
          <cell r="DM31" t="str">
            <v>2014ed</v>
          </cell>
          <cell r="DN31" t="str">
            <v>2012ec</v>
          </cell>
          <cell r="DO31" t="str">
            <v>2012ap</v>
          </cell>
          <cell r="DP31" t="str">
            <v>2014ed</v>
          </cell>
          <cell r="DQ31" t="str">
            <v>2012ec</v>
          </cell>
          <cell r="DR31" t="str">
            <v>1OC</v>
          </cell>
          <cell r="DS31" t="str">
            <v>20141OC</v>
          </cell>
          <cell r="DT31" t="str">
            <v>2014</v>
          </cell>
          <cell r="DU31" t="str">
            <v>2012</v>
          </cell>
          <cell r="DV31" t="str">
            <v>ACLED 2014 from ec 2012</v>
          </cell>
          <cell r="DW31" t="str">
            <v>2012ec1Chambre</v>
          </cell>
          <cell r="DX31" t="str">
            <v>2012</v>
          </cell>
          <cell r="DY31" t="str">
            <v>ACL</v>
          </cell>
          <cell r="DZ31" t="str">
            <v>2014BSQ</v>
          </cell>
          <cell r="EA31" t="str">
            <v>1Chambre</v>
          </cell>
          <cell r="EB31" t="str">
            <v>1Studio</v>
          </cell>
          <cell r="EC31" t="str">
            <v>11CC</v>
          </cell>
          <cell r="ED31" t="str">
            <v>12CC</v>
          </cell>
          <cell r="EE31" t="str">
            <v>13CC</v>
          </cell>
          <cell r="EF31" t="str">
            <v>14CC</v>
          </cell>
          <cell r="EG31" t="str">
            <v>15CC</v>
          </cell>
          <cell r="EH31" t="str">
            <v>1Chambre</v>
          </cell>
          <cell r="EI31" t="str">
            <v>1studio</v>
          </cell>
          <cell r="EJ31" t="str">
            <v>11CC</v>
          </cell>
          <cell r="EK31" t="str">
            <v>12CC</v>
          </cell>
          <cell r="EL31" t="str">
            <v>13CC</v>
          </cell>
          <cell r="EM31" t="str">
            <v>14CC</v>
          </cell>
          <cell r="EN31" t="str">
            <v>15CC</v>
          </cell>
          <cell r="EO31" t="str">
            <v>COOP-1</v>
          </cell>
          <cell r="EP31" t="str">
            <v>BSQ-1</v>
          </cell>
          <cell r="EQ31" t="str">
            <v>C1</v>
          </cell>
          <cell r="ER31">
            <v>559.72517361110658</v>
          </cell>
          <cell r="ES31" t="str">
            <v>OC</v>
          </cell>
          <cell r="ET31">
            <v>624.63297453703854</v>
          </cell>
          <cell r="EU31" t="str">
            <v>ACLCOOP</v>
          </cell>
          <cell r="EV31" t="str">
            <v>ACL1</v>
          </cell>
          <cell r="EW31" t="str">
            <v>ACLC</v>
          </cell>
          <cell r="EX31" t="str">
            <v>ACLCOOP</v>
          </cell>
          <cell r="EY31" t="str">
            <v xml:space="preserve"> </v>
          </cell>
          <cell r="EZ31" t="str">
            <v xml:space="preserve"> </v>
          </cell>
          <cell r="FA31" t="str">
            <v>ACLCOOP1C</v>
          </cell>
          <cell r="FB31" t="str">
            <v xml:space="preserve"> 1C</v>
          </cell>
          <cell r="FC31" t="str">
            <v xml:space="preserve"> 1C</v>
          </cell>
          <cell r="FD31" t="str">
            <v>ACL12011</v>
          </cell>
          <cell r="FE31" t="str">
            <v>1Verdun</v>
          </cell>
          <cell r="FF31">
            <v>2015</v>
          </cell>
          <cell r="FG31" t="str">
            <v>2014</v>
          </cell>
          <cell r="FH31" t="str">
            <v>20151</v>
          </cell>
          <cell r="FI31">
            <v>17.138157894736842</v>
          </cell>
          <cell r="FJ31" t="str">
            <v>COOPVerdun</v>
          </cell>
          <cell r="FK31" t="str">
            <v>VerdunC2014</v>
          </cell>
          <cell r="FL31" t="str">
            <v>2014</v>
          </cell>
          <cell r="FM31" t="str">
            <v>2012</v>
          </cell>
          <cell r="FN31" t="str">
            <v>2015ACL</v>
          </cell>
          <cell r="FO31" t="str">
            <v>1Chambre</v>
          </cell>
          <cell r="FP31" t="str">
            <v>1studio</v>
          </cell>
          <cell r="FQ31" t="str">
            <v>11CC</v>
          </cell>
          <cell r="FR31" t="str">
            <v>12CC</v>
          </cell>
          <cell r="FS31" t="str">
            <v>13CC</v>
          </cell>
          <cell r="FT31" t="str">
            <v>14CC</v>
          </cell>
          <cell r="FU31" t="str">
            <v>15CC</v>
          </cell>
        </row>
        <row r="32">
          <cell r="B32" t="str">
            <v>ACL-5374</v>
          </cell>
          <cell r="C32" t="str">
            <v>930089720</v>
          </cell>
          <cell r="D32" t="str">
            <v>C.H. LA FRATERNITÉ MICHELOISE</v>
          </cell>
          <cell r="E32" t="str">
            <v xml:space="preserve">8401 boulevard Pie-IX </v>
          </cell>
          <cell r="F32">
            <v>35</v>
          </cell>
          <cell r="G32" t="str">
            <v>1</v>
          </cell>
          <cell r="K32" t="str">
            <v>CDH</v>
          </cell>
          <cell r="L32" t="str">
            <v>COOP</v>
          </cell>
          <cell r="M32" t="str">
            <v>C</v>
          </cell>
          <cell r="N32" t="str">
            <v>2010</v>
          </cell>
          <cell r="O32" t="str">
            <v>DA</v>
          </cell>
          <cell r="P32" t="str">
            <v>OC</v>
          </cell>
          <cell r="Q32" t="str">
            <v>UGOULFR</v>
          </cell>
          <cell r="R32" t="str">
            <v>UTREMXU</v>
          </cell>
          <cell r="S32">
            <v>42276.583067129628</v>
          </cell>
          <cell r="T32">
            <v>40388</v>
          </cell>
          <cell r="U32">
            <v>40417</v>
          </cell>
          <cell r="V32">
            <v>40885</v>
          </cell>
          <cell r="W32">
            <v>41612.603900462964</v>
          </cell>
          <cell r="X32">
            <v>41697</v>
          </cell>
          <cell r="Y32">
            <v>42185</v>
          </cell>
          <cell r="Z32">
            <v>42248</v>
          </cell>
          <cell r="AA32">
            <v>0</v>
          </cell>
          <cell r="AB32">
            <v>0</v>
          </cell>
          <cell r="AC32">
            <v>12</v>
          </cell>
          <cell r="AD32">
            <v>10</v>
          </cell>
          <cell r="AE32">
            <v>12</v>
          </cell>
          <cell r="AF32">
            <v>1</v>
          </cell>
          <cell r="AG32">
            <v>0</v>
          </cell>
          <cell r="AH32" t="str">
            <v>PAH</v>
          </cell>
          <cell r="AI32">
            <v>4</v>
          </cell>
          <cell r="AJ32">
            <v>0</v>
          </cell>
          <cell r="AK32" t="str">
            <v>0</v>
          </cell>
          <cell r="AL32" t="str">
            <v>COOP</v>
          </cell>
          <cell r="AM32" t="str">
            <v>ACL-5374</v>
          </cell>
          <cell r="AN32" t="str">
            <v>ACLOC</v>
          </cell>
          <cell r="AO32" t="str">
            <v>ACL2010-1</v>
          </cell>
          <cell r="AP32" t="str">
            <v>1Chambre</v>
          </cell>
          <cell r="AQ32" t="str">
            <v>1studio</v>
          </cell>
          <cell r="AR32" t="str">
            <v>11CC</v>
          </cell>
          <cell r="AS32" t="str">
            <v>12CC</v>
          </cell>
          <cell r="AT32" t="str">
            <v>13CC</v>
          </cell>
          <cell r="AU32" t="str">
            <v>14CC</v>
          </cell>
          <cell r="AV32" t="str">
            <v>15CC</v>
          </cell>
          <cell r="AW32" t="str">
            <v>1Chambre</v>
          </cell>
          <cell r="AX32" t="str">
            <v>1studio</v>
          </cell>
          <cell r="AY32" t="str">
            <v>11CC</v>
          </cell>
          <cell r="AZ32" t="str">
            <v>12CC</v>
          </cell>
          <cell r="BA32" t="str">
            <v>13CC</v>
          </cell>
          <cell r="BB32" t="str">
            <v>14CC</v>
          </cell>
          <cell r="BC32" t="str">
            <v>15CC</v>
          </cell>
          <cell r="BD32" t="str">
            <v>engagé</v>
          </cell>
          <cell r="BE32" t="str">
            <v>20111chambre</v>
          </cell>
          <cell r="BF32" t="str">
            <v>20111studio</v>
          </cell>
          <cell r="BG32" t="str">
            <v>201111cc</v>
          </cell>
          <cell r="BH32" t="str">
            <v>201112cc</v>
          </cell>
          <cell r="BI32" t="str">
            <v>201113cc</v>
          </cell>
          <cell r="BJ32" t="str">
            <v>201114cc</v>
          </cell>
          <cell r="BK32" t="str">
            <v>201115cc</v>
          </cell>
          <cell r="BL32" t="str">
            <v>2010</v>
          </cell>
          <cell r="BM32" t="str">
            <v>ACL2010-1</v>
          </cell>
          <cell r="BN32" t="str">
            <v>ACL2010-1</v>
          </cell>
          <cell r="BO32" t="str">
            <v>1Chambre</v>
          </cell>
          <cell r="BP32" t="str">
            <v>1studio</v>
          </cell>
          <cell r="BQ32" t="str">
            <v>11CC</v>
          </cell>
          <cell r="BR32" t="str">
            <v>12CC</v>
          </cell>
          <cell r="BS32" t="str">
            <v>13CC</v>
          </cell>
          <cell r="BT32" t="str">
            <v>14CC</v>
          </cell>
          <cell r="BU32" t="str">
            <v>15CC</v>
          </cell>
          <cell r="BV32" t="str">
            <v>COOP-1</v>
          </cell>
          <cell r="BW32" t="str">
            <v>COOP-1</v>
          </cell>
          <cell r="BX32" t="str">
            <v xml:space="preserve"> </v>
          </cell>
          <cell r="BY32" t="str">
            <v xml:space="preserve"> </v>
          </cell>
          <cell r="BZ32" t="str">
            <v>COOP</v>
          </cell>
          <cell r="CA32" t="str">
            <v>20111COOP</v>
          </cell>
          <cell r="CB32" t="str">
            <v>COOP-1</v>
          </cell>
          <cell r="CC32" t="str">
            <v>COOP-1</v>
          </cell>
          <cell r="CD32" t="str">
            <v>2010CDH</v>
          </cell>
          <cell r="CE32" t="str">
            <v>2011CDH</v>
          </cell>
          <cell r="CF32" t="str">
            <v>CDH-1</v>
          </cell>
          <cell r="CG32" t="str">
            <v>CDH-1</v>
          </cell>
          <cell r="CH32" t="str">
            <v>20111CDH</v>
          </cell>
          <cell r="CI32" t="str">
            <v>CDH</v>
          </cell>
          <cell r="CJ32" t="str">
            <v>CDH-1</v>
          </cell>
          <cell r="CK32" t="str">
            <v>CDH-1</v>
          </cell>
          <cell r="CL32" t="str">
            <v>C1</v>
          </cell>
          <cell r="CM32" t="str">
            <v>C1</v>
          </cell>
          <cell r="CN32" t="str">
            <v>C1</v>
          </cell>
          <cell r="CO32" t="str">
            <v>20111C</v>
          </cell>
          <cell r="CP32" t="str">
            <v>C</v>
          </cell>
          <cell r="CQ32" t="str">
            <v>2013</v>
          </cell>
          <cell r="CR32" t="str">
            <v xml:space="preserve"> </v>
          </cell>
          <cell r="CS32" t="str">
            <v>2013-12</v>
          </cell>
          <cell r="CT32" t="str">
            <v>OCVilleray — Saint-Michel — Parc-Extension</v>
          </cell>
          <cell r="CU32" t="str">
            <v>CDHOC</v>
          </cell>
          <cell r="CV32" t="str">
            <v>CDHOCVilleray — Saint-Michel — Parc-Extension</v>
          </cell>
          <cell r="CW32" t="str">
            <v>CDHVilleray — Saint-Michel — Parc-Extension</v>
          </cell>
          <cell r="CX32" t="str">
            <v>CDHVilleray — Saint-Michel — Parc-Extension</v>
          </cell>
          <cell r="CY32" t="str">
            <v>Villeray — Saint-Michel — Parc-Extension</v>
          </cell>
          <cell r="CZ32" t="str">
            <v>1Villeray — Saint-Michel — Parc-Extension</v>
          </cell>
          <cell r="DA32" t="str">
            <v>CVilleray — Saint-Michel — Parc-Extension</v>
          </cell>
          <cell r="DB32">
            <v>0</v>
          </cell>
          <cell r="DC32" t="str">
            <v>1OC</v>
          </cell>
          <cell r="DD32" t="str">
            <v>ACL1OC</v>
          </cell>
          <cell r="DE32">
            <v>1</v>
          </cell>
          <cell r="DG32" t="str">
            <v xml:space="preserve"> </v>
          </cell>
          <cell r="DH32" t="str">
            <v>2015ACL</v>
          </cell>
          <cell r="DI32" t="str">
            <v xml:space="preserve"> </v>
          </cell>
          <cell r="DJ32" t="str">
            <v>2010ACLOC</v>
          </cell>
          <cell r="DK32" t="str">
            <v>2015oc</v>
          </cell>
          <cell r="DL32" t="str">
            <v>ACL2015oc2013ed</v>
          </cell>
          <cell r="DM32" t="str">
            <v>2013ed</v>
          </cell>
          <cell r="DN32" t="str">
            <v>2011ec</v>
          </cell>
          <cell r="DO32" t="str">
            <v>2010ap</v>
          </cell>
          <cell r="DP32" t="str">
            <v>2013ed</v>
          </cell>
          <cell r="DQ32" t="str">
            <v>2011ec</v>
          </cell>
          <cell r="DR32" t="str">
            <v>1OC</v>
          </cell>
          <cell r="DS32" t="str">
            <v>20131OC</v>
          </cell>
          <cell r="DT32" t="str">
            <v>2013</v>
          </cell>
          <cell r="DU32" t="str">
            <v>2011</v>
          </cell>
          <cell r="DV32" t="str">
            <v>ACLED 2013 from ec 2011</v>
          </cell>
          <cell r="DW32" t="str">
            <v>2011ec1Chambre</v>
          </cell>
          <cell r="DX32" t="str">
            <v>2011</v>
          </cell>
          <cell r="DY32" t="str">
            <v>ACL</v>
          </cell>
          <cell r="DZ32" t="str">
            <v>2013CDH</v>
          </cell>
          <cell r="EA32" t="str">
            <v>1Chambre</v>
          </cell>
          <cell r="EB32" t="str">
            <v>1Studio</v>
          </cell>
          <cell r="EC32" t="str">
            <v>11CC</v>
          </cell>
          <cell r="ED32" t="str">
            <v>12CC</v>
          </cell>
          <cell r="EE32" t="str">
            <v>13CC</v>
          </cell>
          <cell r="EF32" t="str">
            <v>14CC</v>
          </cell>
          <cell r="EG32" t="str">
            <v>15CC</v>
          </cell>
          <cell r="EH32" t="str">
            <v>1Chambre</v>
          </cell>
          <cell r="EI32" t="str">
            <v>1studio</v>
          </cell>
          <cell r="EJ32" t="str">
            <v>11CC</v>
          </cell>
          <cell r="EK32" t="str">
            <v>12CC</v>
          </cell>
          <cell r="EL32" t="str">
            <v>13CC</v>
          </cell>
          <cell r="EM32" t="str">
            <v>14CC</v>
          </cell>
          <cell r="EN32" t="str">
            <v>15CC</v>
          </cell>
          <cell r="EO32" t="str">
            <v>COOP-1</v>
          </cell>
          <cell r="EP32" t="str">
            <v>CDH-1</v>
          </cell>
          <cell r="EQ32" t="str">
            <v>C1</v>
          </cell>
          <cell r="ER32">
            <v>727.60390046296379</v>
          </cell>
          <cell r="ES32" t="str">
            <v>OC</v>
          </cell>
          <cell r="ET32">
            <v>572.39609953703621</v>
          </cell>
          <cell r="EU32" t="str">
            <v>ACLCOOP</v>
          </cell>
          <cell r="EV32" t="str">
            <v>ACL1</v>
          </cell>
          <cell r="EW32" t="str">
            <v>ACLC</v>
          </cell>
          <cell r="EX32" t="str">
            <v>ACLCOOP</v>
          </cell>
          <cell r="EY32" t="str">
            <v xml:space="preserve"> </v>
          </cell>
          <cell r="EZ32" t="str">
            <v xml:space="preserve"> </v>
          </cell>
          <cell r="FA32" t="str">
            <v>ACLCOOP1C</v>
          </cell>
          <cell r="FB32" t="str">
            <v xml:space="preserve"> 1C</v>
          </cell>
          <cell r="FC32" t="str">
            <v xml:space="preserve"> 1C</v>
          </cell>
          <cell r="FD32" t="str">
            <v>ACL12010</v>
          </cell>
          <cell r="FE32" t="str">
            <v>1Villeray — Saint-Michel — Parc-Extension</v>
          </cell>
          <cell r="FF32">
            <v>2015</v>
          </cell>
          <cell r="FG32" t="str">
            <v>2013</v>
          </cell>
          <cell r="FH32" t="str">
            <v>20151</v>
          </cell>
          <cell r="FI32">
            <v>16.05263157894737</v>
          </cell>
          <cell r="FJ32" t="str">
            <v>COOPVilleray — Saint-Michel — Parc-Extension</v>
          </cell>
          <cell r="FK32" t="str">
            <v>Villeray — Saint-Michel — Parc-ExtensionC2014</v>
          </cell>
          <cell r="FL32" t="str">
            <v>2014</v>
          </cell>
          <cell r="FM32" t="str">
            <v>2011</v>
          </cell>
          <cell r="FN32" t="str">
            <v>2015ACL</v>
          </cell>
          <cell r="FO32" t="str">
            <v>1Chambre</v>
          </cell>
          <cell r="FP32" t="str">
            <v>1studio</v>
          </cell>
          <cell r="FQ32" t="str">
            <v>11CC</v>
          </cell>
          <cell r="FR32" t="str">
            <v>12CC</v>
          </cell>
          <cell r="FS32" t="str">
            <v>13CC</v>
          </cell>
          <cell r="FT32" t="str">
            <v>14CC</v>
          </cell>
          <cell r="FU32" t="str">
            <v>15CC</v>
          </cell>
        </row>
        <row r="33">
          <cell r="B33" t="str">
            <v>ACL-5375</v>
          </cell>
          <cell r="C33" t="str">
            <v>930090853</v>
          </cell>
          <cell r="D33" t="str">
            <v>RÊVANOUS</v>
          </cell>
          <cell r="E33" t="str">
            <v>9870 rue Laverdure (MTL)</v>
          </cell>
          <cell r="F33">
            <v>54</v>
          </cell>
          <cell r="G33">
            <v>1</v>
          </cell>
          <cell r="K33" t="str">
            <v>BSQ</v>
          </cell>
          <cell r="L33" t="str">
            <v>OBNL</v>
          </cell>
          <cell r="M33" t="str">
            <v>C</v>
          </cell>
          <cell r="N33" t="str">
            <v>2010</v>
          </cell>
          <cell r="O33" t="str">
            <v>DA</v>
          </cell>
          <cell r="P33" t="str">
            <v>OC</v>
          </cell>
          <cell r="Q33" t="str">
            <v>UBOIVJA</v>
          </cell>
          <cell r="R33" t="str">
            <v>UTREMXU</v>
          </cell>
          <cell r="S33">
            <v>42192</v>
          </cell>
          <cell r="U33">
            <v>40449</v>
          </cell>
          <cell r="V33">
            <v>40956</v>
          </cell>
          <cell r="W33">
            <v>41575.578275462962</v>
          </cell>
          <cell r="X33">
            <v>41562</v>
          </cell>
          <cell r="Y33">
            <v>42020</v>
          </cell>
          <cell r="Z33">
            <v>42064</v>
          </cell>
          <cell r="AA33">
            <v>0</v>
          </cell>
          <cell r="AB33">
            <v>5</v>
          </cell>
          <cell r="AC33">
            <v>37</v>
          </cell>
          <cell r="AD33">
            <v>12</v>
          </cell>
          <cell r="AE33">
            <v>0</v>
          </cell>
          <cell r="AF33">
            <v>0</v>
          </cell>
          <cell r="AG33">
            <v>0</v>
          </cell>
          <cell r="AH33" t="str">
            <v>PAH</v>
          </cell>
          <cell r="AI33">
            <v>13</v>
          </cell>
          <cell r="AJ33">
            <v>11</v>
          </cell>
          <cell r="AK33" t="str">
            <v>Ascenseur</v>
          </cell>
          <cell r="AL33" t="str">
            <v>OBNL</v>
          </cell>
          <cell r="AM33" t="str">
            <v>ACL-5375</v>
          </cell>
          <cell r="AN33" t="str">
            <v>ACLOC</v>
          </cell>
          <cell r="AO33" t="str">
            <v>ACL2010-1</v>
          </cell>
          <cell r="AP33" t="str">
            <v>1Chambre</v>
          </cell>
          <cell r="AQ33" t="str">
            <v>1studio</v>
          </cell>
          <cell r="AR33" t="str">
            <v>11CC</v>
          </cell>
          <cell r="AS33" t="str">
            <v>12CC</v>
          </cell>
          <cell r="AT33" t="str">
            <v>13CC</v>
          </cell>
          <cell r="AU33" t="str">
            <v>14CC</v>
          </cell>
          <cell r="AV33" t="str">
            <v>15CC</v>
          </cell>
          <cell r="AW33" t="str">
            <v>1Chambre</v>
          </cell>
          <cell r="AX33" t="str">
            <v>1studio</v>
          </cell>
          <cell r="AY33" t="str">
            <v>11CC</v>
          </cell>
          <cell r="AZ33" t="str">
            <v>12CC</v>
          </cell>
          <cell r="BA33" t="str">
            <v>13CC</v>
          </cell>
          <cell r="BB33" t="str">
            <v>14CC</v>
          </cell>
          <cell r="BC33" t="str">
            <v>15CC</v>
          </cell>
          <cell r="BD33" t="str">
            <v>engagé</v>
          </cell>
          <cell r="BE33" t="str">
            <v>20121chambre</v>
          </cell>
          <cell r="BF33" t="str">
            <v>20121studio</v>
          </cell>
          <cell r="BG33" t="str">
            <v>201211cc</v>
          </cell>
          <cell r="BH33" t="str">
            <v>201212cc</v>
          </cell>
          <cell r="BI33" t="str">
            <v>201213cc</v>
          </cell>
          <cell r="BJ33" t="str">
            <v>201214cc</v>
          </cell>
          <cell r="BK33" t="str">
            <v>201215cc</v>
          </cell>
          <cell r="BL33" t="str">
            <v>2010</v>
          </cell>
          <cell r="BM33" t="str">
            <v>ACL2010-1</v>
          </cell>
          <cell r="BN33" t="str">
            <v>ACL2010-1</v>
          </cell>
          <cell r="BO33" t="str">
            <v>1Chambre</v>
          </cell>
          <cell r="BP33" t="str">
            <v>1studio</v>
          </cell>
          <cell r="BQ33" t="str">
            <v>11CC</v>
          </cell>
          <cell r="BR33" t="str">
            <v>12CC</v>
          </cell>
          <cell r="BS33" t="str">
            <v>13CC</v>
          </cell>
          <cell r="BT33" t="str">
            <v>14CC</v>
          </cell>
          <cell r="BU33" t="str">
            <v>15CC</v>
          </cell>
          <cell r="BV33" t="str">
            <v>OBNL-1</v>
          </cell>
          <cell r="BW33" t="str">
            <v>OBNL-1</v>
          </cell>
          <cell r="BX33" t="str">
            <v xml:space="preserve"> </v>
          </cell>
          <cell r="BY33" t="str">
            <v xml:space="preserve"> </v>
          </cell>
          <cell r="BZ33" t="str">
            <v>OBNL</v>
          </cell>
          <cell r="CA33" t="str">
            <v>20121OBNL</v>
          </cell>
          <cell r="CB33" t="str">
            <v>OBNL-1</v>
          </cell>
          <cell r="CC33" t="str">
            <v>OBNL-1</v>
          </cell>
          <cell r="CD33" t="str">
            <v>2010BSQ</v>
          </cell>
          <cell r="CE33" t="str">
            <v>2012BSQ</v>
          </cell>
          <cell r="CF33" t="str">
            <v>BSQ-1</v>
          </cell>
          <cell r="CG33" t="str">
            <v>BSQ-1</v>
          </cell>
          <cell r="CH33" t="str">
            <v>20121BSQ</v>
          </cell>
          <cell r="CI33" t="str">
            <v>BSQ</v>
          </cell>
          <cell r="CJ33" t="str">
            <v>BSQ-1</v>
          </cell>
          <cell r="CK33" t="str">
            <v>BSQ-1</v>
          </cell>
          <cell r="CL33" t="str">
            <v>C1</v>
          </cell>
          <cell r="CM33" t="str">
            <v>C1</v>
          </cell>
          <cell r="CN33" t="str">
            <v>C1</v>
          </cell>
          <cell r="CO33" t="str">
            <v>20121C</v>
          </cell>
          <cell r="CP33" t="str">
            <v>C</v>
          </cell>
          <cell r="CQ33" t="str">
            <v>2013</v>
          </cell>
          <cell r="CR33" t="str">
            <v xml:space="preserve"> </v>
          </cell>
          <cell r="CS33" t="str">
            <v>2013-10</v>
          </cell>
          <cell r="CT33" t="str">
            <v>OCAhuntsic — Cartierville</v>
          </cell>
          <cell r="CU33" t="str">
            <v>BSQOC</v>
          </cell>
          <cell r="CV33" t="str">
            <v>BSQOCAhuntsic — Cartierville</v>
          </cell>
          <cell r="CW33" t="str">
            <v>BSQAhuntsic — Cartierville</v>
          </cell>
          <cell r="CX33" t="str">
            <v>BSQAhuntsic — Cartierville</v>
          </cell>
          <cell r="CY33" t="str">
            <v>Ahuntsic — Cartierville</v>
          </cell>
          <cell r="CZ33" t="str">
            <v>1Ahuntsic — Cartierville</v>
          </cell>
          <cell r="DA33" t="str">
            <v>CAhuntsic — Cartierville</v>
          </cell>
          <cell r="DB33">
            <v>0</v>
          </cell>
          <cell r="DC33" t="str">
            <v>1OC</v>
          </cell>
          <cell r="DD33" t="str">
            <v>ACL1OC</v>
          </cell>
          <cell r="DE33">
            <v>1</v>
          </cell>
          <cell r="DG33" t="str">
            <v xml:space="preserve"> </v>
          </cell>
          <cell r="DH33" t="str">
            <v>2015ACL</v>
          </cell>
          <cell r="DI33" t="str">
            <v xml:space="preserve"> </v>
          </cell>
          <cell r="DJ33" t="str">
            <v>1900ACLOC</v>
          </cell>
          <cell r="DK33" t="str">
            <v>2015oc</v>
          </cell>
          <cell r="DL33" t="str">
            <v>ACL2015oc2013ed</v>
          </cell>
          <cell r="DM33" t="str">
            <v>2013ed</v>
          </cell>
          <cell r="DN33" t="str">
            <v>2012ec</v>
          </cell>
          <cell r="DO33" t="str">
            <v>2010ap</v>
          </cell>
          <cell r="DP33" t="str">
            <v>2013ed</v>
          </cell>
          <cell r="DQ33" t="str">
            <v>2012ec</v>
          </cell>
          <cell r="DR33" t="str">
            <v>1OC</v>
          </cell>
          <cell r="DS33" t="str">
            <v>20131OC</v>
          </cell>
          <cell r="DT33" t="str">
            <v>2013</v>
          </cell>
          <cell r="DU33" t="str">
            <v>2012</v>
          </cell>
          <cell r="DV33" t="str">
            <v>ACLED 2013 from ec 2012</v>
          </cell>
          <cell r="DW33" t="str">
            <v>2012ec1Chambre</v>
          </cell>
          <cell r="DX33" t="str">
            <v>2012</v>
          </cell>
          <cell r="DY33" t="str">
            <v>ACL</v>
          </cell>
          <cell r="DZ33" t="str">
            <v>2013BSQ</v>
          </cell>
          <cell r="EA33" t="str">
            <v>1Chambre</v>
          </cell>
          <cell r="EB33" t="str">
            <v>1Studio</v>
          </cell>
          <cell r="EC33" t="str">
            <v>11CC</v>
          </cell>
          <cell r="ED33" t="str">
            <v>12CC</v>
          </cell>
          <cell r="EE33" t="str">
            <v>13CC</v>
          </cell>
          <cell r="EF33" t="str">
            <v>14CC</v>
          </cell>
          <cell r="EG33" t="str">
            <v>15CC</v>
          </cell>
          <cell r="EH33" t="str">
            <v>1Chambre</v>
          </cell>
          <cell r="EI33" t="str">
            <v>1studio</v>
          </cell>
          <cell r="EJ33" t="str">
            <v>11CC</v>
          </cell>
          <cell r="EK33" t="str">
            <v>12CC</v>
          </cell>
          <cell r="EL33" t="str">
            <v>13CC</v>
          </cell>
          <cell r="EM33" t="str">
            <v>14CC</v>
          </cell>
          <cell r="EN33" t="str">
            <v>15CC</v>
          </cell>
          <cell r="EO33" t="str">
            <v>OBNL-1</v>
          </cell>
          <cell r="EP33" t="str">
            <v>BSQ-1</v>
          </cell>
          <cell r="EQ33" t="str">
            <v>C1</v>
          </cell>
          <cell r="ER33">
            <v>619.57827546296176</v>
          </cell>
          <cell r="ES33" t="str">
            <v>OC</v>
          </cell>
          <cell r="ET33">
            <v>444.42172453703824</v>
          </cell>
          <cell r="EU33" t="str">
            <v>ACLOBNL</v>
          </cell>
          <cell r="EV33" t="str">
            <v>ACL1</v>
          </cell>
          <cell r="EW33" t="str">
            <v>ACLC</v>
          </cell>
          <cell r="EX33" t="str">
            <v>ACLOBNL</v>
          </cell>
          <cell r="EY33" t="str">
            <v xml:space="preserve"> </v>
          </cell>
          <cell r="EZ33" t="str">
            <v xml:space="preserve"> </v>
          </cell>
          <cell r="FA33" t="str">
            <v>ACLOBNL1C</v>
          </cell>
          <cell r="FB33" t="str">
            <v xml:space="preserve"> 1C</v>
          </cell>
          <cell r="FC33" t="str">
            <v xml:space="preserve"> 1C</v>
          </cell>
          <cell r="FD33" t="str">
            <v>ACL12010</v>
          </cell>
          <cell r="FE33" t="str">
            <v>1Ahuntsic — Cartierville</v>
          </cell>
          <cell r="FF33">
            <v>2015</v>
          </cell>
          <cell r="FG33" t="str">
            <v>2013</v>
          </cell>
          <cell r="FH33" t="str">
            <v>20151</v>
          </cell>
          <cell r="FI33">
            <v>15.065789473684211</v>
          </cell>
          <cell r="FJ33" t="str">
            <v>OBNLAhuntsic — Cartierville</v>
          </cell>
          <cell r="FK33" t="str">
            <v>Ahuntsic — CartiervilleC2013</v>
          </cell>
          <cell r="FL33" t="str">
            <v>2013</v>
          </cell>
          <cell r="FM33" t="str">
            <v>2012</v>
          </cell>
          <cell r="FN33" t="str">
            <v>2015ACL</v>
          </cell>
          <cell r="FO33" t="str">
            <v>1Chambre</v>
          </cell>
          <cell r="FP33" t="str">
            <v>1studio</v>
          </cell>
          <cell r="FQ33" t="str">
            <v>11CC</v>
          </cell>
          <cell r="FR33" t="str">
            <v>12CC</v>
          </cell>
          <cell r="FS33" t="str">
            <v>13CC</v>
          </cell>
          <cell r="FT33" t="str">
            <v>14CC</v>
          </cell>
          <cell r="FU33" t="str">
            <v>15CC</v>
          </cell>
        </row>
        <row r="34">
          <cell r="B34" t="str">
            <v>ACL-5375a</v>
          </cell>
          <cell r="C34" t="str">
            <v>930090853</v>
          </cell>
          <cell r="D34" t="str">
            <v>RÊVANOUS</v>
          </cell>
          <cell r="E34" t="str">
            <v>9870 rue Laverdure (MTL)</v>
          </cell>
          <cell r="F34">
            <v>25</v>
          </cell>
          <cell r="G34">
            <v>3</v>
          </cell>
          <cell r="K34" t="str">
            <v>BSQ</v>
          </cell>
          <cell r="L34" t="str">
            <v>OBNL</v>
          </cell>
          <cell r="M34" t="str">
            <v>C</v>
          </cell>
          <cell r="N34" t="str">
            <v>2010</v>
          </cell>
          <cell r="O34" t="str">
            <v>DA</v>
          </cell>
          <cell r="P34" t="str">
            <v>OC</v>
          </cell>
          <cell r="Q34" t="str">
            <v>UBOIVJA</v>
          </cell>
          <cell r="R34" t="str">
            <v>UTREMXU</v>
          </cell>
          <cell r="S34">
            <v>42192</v>
          </cell>
          <cell r="U34">
            <v>40449</v>
          </cell>
          <cell r="V34">
            <v>40956</v>
          </cell>
          <cell r="W34">
            <v>41575.578275462962</v>
          </cell>
          <cell r="X34">
            <v>41562</v>
          </cell>
          <cell r="Y34">
            <v>42020</v>
          </cell>
          <cell r="Z34">
            <v>42064</v>
          </cell>
          <cell r="AA34">
            <v>0</v>
          </cell>
          <cell r="AB34">
            <v>0</v>
          </cell>
          <cell r="AC34">
            <v>25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 t="str">
            <v>PAH</v>
          </cell>
          <cell r="AK34" t="str">
            <v>Ascenseur</v>
          </cell>
          <cell r="AL34" t="str">
            <v>OBNL</v>
          </cell>
          <cell r="AM34" t="str">
            <v>ACL-5375a</v>
          </cell>
          <cell r="AN34" t="str">
            <v>ACLOC</v>
          </cell>
          <cell r="AO34" t="str">
            <v>ACL2010-3</v>
          </cell>
          <cell r="AP34" t="str">
            <v>3Chambre</v>
          </cell>
          <cell r="AQ34" t="str">
            <v>3studio</v>
          </cell>
          <cell r="AR34" t="str">
            <v>31CC</v>
          </cell>
          <cell r="AS34" t="str">
            <v>32CC</v>
          </cell>
          <cell r="AT34" t="str">
            <v>33CC</v>
          </cell>
          <cell r="AU34" t="str">
            <v>34CC</v>
          </cell>
          <cell r="AV34" t="str">
            <v>35CC</v>
          </cell>
          <cell r="AW34" t="str">
            <v>3Chambre</v>
          </cell>
          <cell r="AX34" t="str">
            <v>3studio</v>
          </cell>
          <cell r="AY34" t="str">
            <v>31CC</v>
          </cell>
          <cell r="AZ34" t="str">
            <v>32CC</v>
          </cell>
          <cell r="BA34" t="str">
            <v>33CC</v>
          </cell>
          <cell r="BB34" t="str">
            <v>34CC</v>
          </cell>
          <cell r="BC34" t="str">
            <v>35CC</v>
          </cell>
          <cell r="BD34" t="str">
            <v>engagé</v>
          </cell>
          <cell r="BE34" t="str">
            <v>20123chambre</v>
          </cell>
          <cell r="BF34" t="str">
            <v>20123studio</v>
          </cell>
          <cell r="BG34" t="str">
            <v>201231cc</v>
          </cell>
          <cell r="BH34" t="str">
            <v>201232cc</v>
          </cell>
          <cell r="BI34" t="str">
            <v>201233cc</v>
          </cell>
          <cell r="BJ34" t="str">
            <v>201234cc</v>
          </cell>
          <cell r="BK34" t="str">
            <v>201235cc</v>
          </cell>
          <cell r="BL34" t="str">
            <v>2010</v>
          </cell>
          <cell r="BM34" t="str">
            <v>ACL2010-3</v>
          </cell>
          <cell r="BN34" t="str">
            <v>ACL2010-3</v>
          </cell>
          <cell r="BO34" t="str">
            <v>3Chambre</v>
          </cell>
          <cell r="BP34" t="str">
            <v>3studio</v>
          </cell>
          <cell r="BQ34" t="str">
            <v>31CC</v>
          </cell>
          <cell r="BR34" t="str">
            <v>32CC</v>
          </cell>
          <cell r="BS34" t="str">
            <v>33CC</v>
          </cell>
          <cell r="BT34" t="str">
            <v>34CC</v>
          </cell>
          <cell r="BU34" t="str">
            <v>35CC</v>
          </cell>
          <cell r="BV34" t="str">
            <v>OBNL-3</v>
          </cell>
          <cell r="BW34" t="str">
            <v>OBNL-3</v>
          </cell>
          <cell r="BX34" t="str">
            <v xml:space="preserve"> </v>
          </cell>
          <cell r="BY34" t="str">
            <v xml:space="preserve"> </v>
          </cell>
          <cell r="BZ34" t="str">
            <v>OBNL</v>
          </cell>
          <cell r="CA34" t="str">
            <v>20123OBNL</v>
          </cell>
          <cell r="CB34" t="str">
            <v>OBNL-3</v>
          </cell>
          <cell r="CC34" t="str">
            <v>OBNL-3</v>
          </cell>
          <cell r="CD34" t="str">
            <v>2010BSQ</v>
          </cell>
          <cell r="CE34" t="str">
            <v>2012BSQ</v>
          </cell>
          <cell r="CF34" t="str">
            <v>BSQ-3</v>
          </cell>
          <cell r="CG34" t="str">
            <v>BSQ-3</v>
          </cell>
          <cell r="CH34" t="str">
            <v>20123BSQ</v>
          </cell>
          <cell r="CI34" t="str">
            <v>BSQ</v>
          </cell>
          <cell r="CJ34" t="str">
            <v>BSQ-3</v>
          </cell>
          <cell r="CK34" t="str">
            <v>BSQ-3</v>
          </cell>
          <cell r="CL34" t="str">
            <v>C3</v>
          </cell>
          <cell r="CM34" t="str">
            <v>C3</v>
          </cell>
          <cell r="CN34" t="str">
            <v>C3</v>
          </cell>
          <cell r="CO34" t="str">
            <v>20123C</v>
          </cell>
          <cell r="CP34" t="str">
            <v>C</v>
          </cell>
          <cell r="CQ34" t="str">
            <v>2013</v>
          </cell>
          <cell r="CR34" t="str">
            <v xml:space="preserve"> </v>
          </cell>
          <cell r="CS34" t="str">
            <v>2013-10</v>
          </cell>
          <cell r="CT34" t="str">
            <v>OCAhuntsic — Cartierville</v>
          </cell>
          <cell r="CU34" t="str">
            <v>BSQOC</v>
          </cell>
          <cell r="CV34" t="str">
            <v>BSQOCAhuntsic — Cartierville</v>
          </cell>
          <cell r="CW34" t="str">
            <v>BSQAhuntsic — Cartierville</v>
          </cell>
          <cell r="CX34" t="str">
            <v>BSQAhuntsic — Cartierville</v>
          </cell>
          <cell r="CY34" t="str">
            <v>Ahuntsic — Cartierville</v>
          </cell>
          <cell r="CZ34" t="str">
            <v>3Ahuntsic — Cartierville</v>
          </cell>
          <cell r="DA34" t="str">
            <v>CAhuntsic — Cartierville</v>
          </cell>
          <cell r="DB34">
            <v>0</v>
          </cell>
          <cell r="DC34" t="str">
            <v>3OC</v>
          </cell>
          <cell r="DD34" t="str">
            <v>ACL3OC</v>
          </cell>
          <cell r="DE34">
            <v>1</v>
          </cell>
          <cell r="DG34" t="str">
            <v xml:space="preserve"> </v>
          </cell>
          <cell r="DH34" t="str">
            <v>2015ACL</v>
          </cell>
          <cell r="DI34" t="str">
            <v xml:space="preserve"> </v>
          </cell>
          <cell r="DJ34" t="str">
            <v>1900ACLOC</v>
          </cell>
          <cell r="DK34" t="str">
            <v>2015oc</v>
          </cell>
          <cell r="DL34" t="str">
            <v>ACL2015oc2013ed</v>
          </cell>
          <cell r="DM34" t="str">
            <v>2013ed</v>
          </cell>
          <cell r="DN34" t="str">
            <v>2012ec</v>
          </cell>
          <cell r="DO34" t="str">
            <v>2010ap</v>
          </cell>
          <cell r="DP34" t="str">
            <v>2013ed</v>
          </cell>
          <cell r="DQ34" t="str">
            <v>2012ec</v>
          </cell>
          <cell r="DR34" t="str">
            <v>3OC</v>
          </cell>
          <cell r="DS34" t="str">
            <v>20133OC</v>
          </cell>
          <cell r="DT34" t="str">
            <v>2013</v>
          </cell>
          <cell r="DU34" t="str">
            <v>2012</v>
          </cell>
          <cell r="DV34" t="str">
            <v>ACLED 2013 from ec 2012</v>
          </cell>
          <cell r="DW34" t="str">
            <v>2012ec3Chambre</v>
          </cell>
          <cell r="DX34" t="str">
            <v>2012</v>
          </cell>
          <cell r="DY34" t="str">
            <v>ACL</v>
          </cell>
          <cell r="DZ34" t="str">
            <v>2013BSQ</v>
          </cell>
          <cell r="EA34" t="str">
            <v>3Chambre</v>
          </cell>
          <cell r="EB34" t="str">
            <v>3Studio</v>
          </cell>
          <cell r="EC34" t="str">
            <v>31CC</v>
          </cell>
          <cell r="ED34" t="str">
            <v>32CC</v>
          </cell>
          <cell r="EE34" t="str">
            <v>33CC</v>
          </cell>
          <cell r="EF34" t="str">
            <v>34CC</v>
          </cell>
          <cell r="EG34" t="str">
            <v>35CC</v>
          </cell>
          <cell r="EH34" t="str">
            <v>3Chambre</v>
          </cell>
          <cell r="EI34" t="str">
            <v>3studio</v>
          </cell>
          <cell r="EJ34" t="str">
            <v>31CC</v>
          </cell>
          <cell r="EK34" t="str">
            <v>32CC</v>
          </cell>
          <cell r="EL34" t="str">
            <v>33CC</v>
          </cell>
          <cell r="EM34" t="str">
            <v>34CC</v>
          </cell>
          <cell r="EN34" t="str">
            <v>35CC</v>
          </cell>
          <cell r="EO34" t="str">
            <v>OBNL-3</v>
          </cell>
          <cell r="EP34" t="str">
            <v>BSQ-3</v>
          </cell>
          <cell r="EQ34" t="str">
            <v>C3</v>
          </cell>
          <cell r="ER34">
            <v>619.57827546296176</v>
          </cell>
          <cell r="ES34" t="str">
            <v>OC</v>
          </cell>
          <cell r="ET34">
            <v>444.42172453703824</v>
          </cell>
          <cell r="EU34" t="str">
            <v>ACLOBNL</v>
          </cell>
          <cell r="EV34" t="str">
            <v>ACL3</v>
          </cell>
          <cell r="EW34" t="str">
            <v>ACLC</v>
          </cell>
          <cell r="EX34" t="str">
            <v>ACLOBNL</v>
          </cell>
          <cell r="EY34" t="str">
            <v xml:space="preserve"> </v>
          </cell>
          <cell r="EZ34" t="str">
            <v xml:space="preserve"> </v>
          </cell>
          <cell r="FA34" t="str">
            <v>ACLOBNL3C</v>
          </cell>
          <cell r="FB34" t="str">
            <v xml:space="preserve"> 3C</v>
          </cell>
          <cell r="FC34" t="str">
            <v xml:space="preserve"> 3C</v>
          </cell>
          <cell r="FD34" t="str">
            <v>ACL32010</v>
          </cell>
          <cell r="FE34" t="str">
            <v>3Ahuntsic — Cartierville</v>
          </cell>
          <cell r="FF34">
            <v>2015</v>
          </cell>
          <cell r="FG34" t="str">
            <v>2013</v>
          </cell>
          <cell r="FH34" t="str">
            <v>20153</v>
          </cell>
          <cell r="FI34">
            <v>15.065789473684211</v>
          </cell>
          <cell r="FJ34" t="str">
            <v>OBNLAhuntsic — Cartierville</v>
          </cell>
          <cell r="FK34" t="str">
            <v>Ahuntsic — CartiervilleC2013</v>
          </cell>
          <cell r="FL34" t="str">
            <v>2013</v>
          </cell>
          <cell r="FM34" t="str">
            <v>2012</v>
          </cell>
          <cell r="FN34" t="str">
            <v>2015ACL</v>
          </cell>
          <cell r="FO34" t="str">
            <v>3Chambre</v>
          </cell>
          <cell r="FP34" t="str">
            <v>3studio</v>
          </cell>
          <cell r="FQ34" t="str">
            <v>31CC</v>
          </cell>
          <cell r="FR34" t="str">
            <v>32CC</v>
          </cell>
          <cell r="FS34" t="str">
            <v>33CC</v>
          </cell>
          <cell r="FT34" t="str">
            <v>34CC</v>
          </cell>
          <cell r="FU34" t="str">
            <v>35CC</v>
          </cell>
        </row>
        <row r="35">
          <cell r="B35" t="str">
            <v>ACL-5376</v>
          </cell>
          <cell r="C35" t="str">
            <v>930084172</v>
          </cell>
          <cell r="D35" t="str">
            <v>MAISON L'OCEANE</v>
          </cell>
          <cell r="E35" t="str">
            <v>2290-2294 avenue De Lorimier (MTL)</v>
          </cell>
          <cell r="F35">
            <v>8</v>
          </cell>
          <cell r="G35" t="str">
            <v>3</v>
          </cell>
          <cell r="K35" t="str">
            <v>CDH</v>
          </cell>
          <cell r="L35" t="str">
            <v>OBNL</v>
          </cell>
          <cell r="M35" t="str">
            <v>R</v>
          </cell>
          <cell r="N35" t="str">
            <v>2010</v>
          </cell>
          <cell r="O35" t="str">
            <v>DA</v>
          </cell>
          <cell r="P35" t="str">
            <v>OC</v>
          </cell>
          <cell r="Q35" t="str">
            <v>UGOULFR</v>
          </cell>
          <cell r="R35" t="str">
            <v>ULABADE</v>
          </cell>
          <cell r="S35">
            <v>41109</v>
          </cell>
          <cell r="T35">
            <v>40331</v>
          </cell>
          <cell r="U35">
            <v>40469</v>
          </cell>
          <cell r="V35">
            <v>40591</v>
          </cell>
          <cell r="W35">
            <v>40751</v>
          </cell>
          <cell r="X35">
            <v>40806</v>
          </cell>
          <cell r="Y35">
            <v>41030</v>
          </cell>
          <cell r="Z35">
            <v>41061</v>
          </cell>
          <cell r="AA35">
            <v>0</v>
          </cell>
          <cell r="AB35">
            <v>0</v>
          </cell>
          <cell r="AC35">
            <v>0</v>
          </cell>
          <cell r="AD35">
            <v>4</v>
          </cell>
          <cell r="AE35">
            <v>4</v>
          </cell>
          <cell r="AF35">
            <v>0</v>
          </cell>
          <cell r="AG35">
            <v>0</v>
          </cell>
          <cell r="AH35" t="str">
            <v>PAH</v>
          </cell>
          <cell r="AL35" t="str">
            <v>OBNL</v>
          </cell>
          <cell r="AM35" t="str">
            <v>ACL-5376</v>
          </cell>
          <cell r="AN35" t="str">
            <v>ACLOC</v>
          </cell>
          <cell r="AO35" t="str">
            <v>ACL2010-3</v>
          </cell>
          <cell r="AP35" t="str">
            <v>3Chambre</v>
          </cell>
          <cell r="AQ35" t="str">
            <v>3studio</v>
          </cell>
          <cell r="AR35" t="str">
            <v>31CC</v>
          </cell>
          <cell r="AS35" t="str">
            <v>32CC</v>
          </cell>
          <cell r="AT35" t="str">
            <v>33CC</v>
          </cell>
          <cell r="AU35" t="str">
            <v>34CC</v>
          </cell>
          <cell r="AV35" t="str">
            <v>35CC</v>
          </cell>
          <cell r="AW35" t="str">
            <v>3Chambre</v>
          </cell>
          <cell r="AX35" t="str">
            <v>3studio</v>
          </cell>
          <cell r="AY35" t="str">
            <v>31CC</v>
          </cell>
          <cell r="AZ35" t="str">
            <v>32CC</v>
          </cell>
          <cell r="BA35" t="str">
            <v>33CC</v>
          </cell>
          <cell r="BB35" t="str">
            <v>34CC</v>
          </cell>
          <cell r="BC35" t="str">
            <v>35CC</v>
          </cell>
          <cell r="BD35" t="str">
            <v>engagé</v>
          </cell>
          <cell r="BE35" t="str">
            <v>20113chambre</v>
          </cell>
          <cell r="BF35" t="str">
            <v>20113studio</v>
          </cell>
          <cell r="BG35" t="str">
            <v>201131cc</v>
          </cell>
          <cell r="BH35" t="str">
            <v>201132cc</v>
          </cell>
          <cell r="BI35" t="str">
            <v>201133cc</v>
          </cell>
          <cell r="BJ35" t="str">
            <v>201134cc</v>
          </cell>
          <cell r="BK35" t="str">
            <v>201135cc</v>
          </cell>
          <cell r="BL35" t="str">
            <v>2010</v>
          </cell>
          <cell r="BM35" t="str">
            <v>ACL2010-3</v>
          </cell>
          <cell r="BN35" t="str">
            <v>ACL2010-3</v>
          </cell>
          <cell r="BO35" t="str">
            <v>3Chambre</v>
          </cell>
          <cell r="BP35" t="str">
            <v>3studio</v>
          </cell>
          <cell r="BQ35" t="str">
            <v>31CC</v>
          </cell>
          <cell r="BR35" t="str">
            <v>32CC</v>
          </cell>
          <cell r="BS35" t="str">
            <v>33CC</v>
          </cell>
          <cell r="BT35" t="str">
            <v>34CC</v>
          </cell>
          <cell r="BU35" t="str">
            <v>35CC</v>
          </cell>
          <cell r="BV35" t="str">
            <v>OBNL-3</v>
          </cell>
          <cell r="BW35" t="str">
            <v>OBNL-3</v>
          </cell>
          <cell r="BX35" t="str">
            <v xml:space="preserve"> </v>
          </cell>
          <cell r="BY35" t="str">
            <v xml:space="preserve"> </v>
          </cell>
          <cell r="BZ35" t="str">
            <v>OBNL</v>
          </cell>
          <cell r="CA35" t="str">
            <v>20113OBNL</v>
          </cell>
          <cell r="CB35" t="str">
            <v>OBNL-3</v>
          </cell>
          <cell r="CC35" t="str">
            <v>OBNL-3</v>
          </cell>
          <cell r="CD35" t="str">
            <v>2010CDH</v>
          </cell>
          <cell r="CE35" t="str">
            <v>2011CDH</v>
          </cell>
          <cell r="CF35" t="str">
            <v>CDH-3</v>
          </cell>
          <cell r="CG35" t="str">
            <v>CDH-3</v>
          </cell>
          <cell r="CH35" t="str">
            <v>20113CDH</v>
          </cell>
          <cell r="CI35" t="str">
            <v>CDH</v>
          </cell>
          <cell r="CJ35" t="str">
            <v>CDH-3</v>
          </cell>
          <cell r="CK35" t="str">
            <v>CDH-3</v>
          </cell>
          <cell r="CL35" t="str">
            <v>R3</v>
          </cell>
          <cell r="CM35" t="str">
            <v>R3</v>
          </cell>
          <cell r="CN35" t="str">
            <v>R3</v>
          </cell>
          <cell r="CO35" t="str">
            <v>20113R</v>
          </cell>
          <cell r="CP35" t="str">
            <v>R</v>
          </cell>
          <cell r="CQ35" t="str">
            <v>2011</v>
          </cell>
          <cell r="CR35" t="str">
            <v xml:space="preserve"> </v>
          </cell>
          <cell r="CS35" t="str">
            <v>2011-07</v>
          </cell>
          <cell r="CT35" t="str">
            <v>OCVille-Marie</v>
          </cell>
          <cell r="CU35" t="str">
            <v>CDHOC</v>
          </cell>
          <cell r="CV35" t="str">
            <v>CDHOCVille-Marie</v>
          </cell>
          <cell r="CW35" t="str">
            <v>CDHVille-Marie</v>
          </cell>
          <cell r="CX35" t="str">
            <v>CDHVille-Marie</v>
          </cell>
          <cell r="CY35" t="str">
            <v>Ville-Marie</v>
          </cell>
          <cell r="CZ35" t="str">
            <v>3Ville-Marie</v>
          </cell>
          <cell r="DA35" t="str">
            <v>RVille-Marie</v>
          </cell>
          <cell r="DB35">
            <v>0</v>
          </cell>
          <cell r="DC35" t="str">
            <v>3OC</v>
          </cell>
          <cell r="DD35" t="str">
            <v>ACL3OC</v>
          </cell>
          <cell r="DE35">
            <v>1</v>
          </cell>
          <cell r="DG35" t="str">
            <v xml:space="preserve"> </v>
          </cell>
          <cell r="DH35" t="str">
            <v>2012ACL</v>
          </cell>
          <cell r="DI35" t="str">
            <v xml:space="preserve"> </v>
          </cell>
          <cell r="DJ35" t="str">
            <v>2010ACLOC</v>
          </cell>
          <cell r="DK35" t="str">
            <v>2012oc</v>
          </cell>
          <cell r="DL35" t="str">
            <v>ACL2012oc2011ed</v>
          </cell>
          <cell r="DM35" t="str">
            <v>2011ed</v>
          </cell>
          <cell r="DN35" t="str">
            <v>2011ec</v>
          </cell>
          <cell r="DO35" t="str">
            <v>2010ap</v>
          </cell>
          <cell r="DP35" t="str">
            <v>2011ed</v>
          </cell>
          <cell r="DQ35" t="str">
            <v xml:space="preserve"> </v>
          </cell>
          <cell r="DR35" t="str">
            <v>3OC</v>
          </cell>
          <cell r="DS35" t="str">
            <v>20113OC</v>
          </cell>
          <cell r="DT35" t="str">
            <v>2011</v>
          </cell>
          <cell r="DU35" t="str">
            <v>2011</v>
          </cell>
          <cell r="DV35" t="str">
            <v>ACLED 2011 from ec 2011</v>
          </cell>
          <cell r="DW35" t="str">
            <v>2011ec3Chambre</v>
          </cell>
          <cell r="DX35" t="str">
            <v>2011</v>
          </cell>
          <cell r="DY35" t="str">
            <v>ACL</v>
          </cell>
          <cell r="DZ35" t="str">
            <v>2011CDH</v>
          </cell>
          <cell r="EA35" t="str">
            <v>3Chambre</v>
          </cell>
          <cell r="EB35" t="str">
            <v>3Studio</v>
          </cell>
          <cell r="EC35" t="str">
            <v>31CC</v>
          </cell>
          <cell r="ED35" t="str">
            <v>32CC</v>
          </cell>
          <cell r="EE35" t="str">
            <v>33CC</v>
          </cell>
          <cell r="EF35" t="str">
            <v>34CC</v>
          </cell>
          <cell r="EG35" t="str">
            <v>35CC</v>
          </cell>
          <cell r="EH35" t="str">
            <v>3Chambre</v>
          </cell>
          <cell r="EI35" t="str">
            <v>3studio</v>
          </cell>
          <cell r="EJ35" t="str">
            <v>31CC</v>
          </cell>
          <cell r="EK35" t="str">
            <v>32CC</v>
          </cell>
          <cell r="EL35" t="str">
            <v>33CC</v>
          </cell>
          <cell r="EM35" t="str">
            <v>34CC</v>
          </cell>
          <cell r="EN35" t="str">
            <v>35CC</v>
          </cell>
          <cell r="EO35" t="str">
            <v>OBNL-3</v>
          </cell>
          <cell r="EP35" t="str">
            <v>CDH-3</v>
          </cell>
          <cell r="EQ35" t="str">
            <v>R3</v>
          </cell>
          <cell r="ER35">
            <v>160</v>
          </cell>
          <cell r="ES35" t="str">
            <v>OC</v>
          </cell>
          <cell r="ET35">
            <v>279</v>
          </cell>
          <cell r="EU35" t="str">
            <v>ACLOBNL</v>
          </cell>
          <cell r="EV35" t="str">
            <v>ACL3</v>
          </cell>
          <cell r="EW35" t="str">
            <v>ACLR</v>
          </cell>
          <cell r="EX35" t="str">
            <v>ACLOBNL</v>
          </cell>
          <cell r="EY35" t="str">
            <v xml:space="preserve"> </v>
          </cell>
          <cell r="EZ35" t="str">
            <v xml:space="preserve"> </v>
          </cell>
          <cell r="FA35" t="str">
            <v>ACLOBNL3R</v>
          </cell>
          <cell r="FB35" t="str">
            <v xml:space="preserve"> 3R</v>
          </cell>
          <cell r="FC35" t="str">
            <v xml:space="preserve"> 3R</v>
          </cell>
          <cell r="FD35" t="str">
            <v>ACL32010</v>
          </cell>
          <cell r="FE35" t="str">
            <v>3Ville-Marie</v>
          </cell>
          <cell r="FF35">
            <v>2012</v>
          </cell>
          <cell r="FG35" t="str">
            <v>2011</v>
          </cell>
          <cell r="FH35" t="str">
            <v>20123</v>
          </cell>
          <cell r="FI35">
            <v>7.3684210526315796</v>
          </cell>
          <cell r="FJ35" t="str">
            <v>OBNLVille-Marie</v>
          </cell>
          <cell r="FK35" t="str">
            <v>Ville-MarieR2011</v>
          </cell>
          <cell r="FL35" t="str">
            <v>2011</v>
          </cell>
          <cell r="FM35" t="str">
            <v>2011</v>
          </cell>
          <cell r="FN35" t="str">
            <v>2012ACL</v>
          </cell>
          <cell r="FO35" t="str">
            <v>3Chambre</v>
          </cell>
          <cell r="FP35" t="str">
            <v>3studio</v>
          </cell>
          <cell r="FQ35" t="str">
            <v>31CC</v>
          </cell>
          <cell r="FR35" t="str">
            <v>32CC</v>
          </cell>
          <cell r="FS35" t="str">
            <v>33CC</v>
          </cell>
          <cell r="FT35" t="str">
            <v>34CC</v>
          </cell>
          <cell r="FU35" t="str">
            <v>35CC</v>
          </cell>
        </row>
        <row r="36">
          <cell r="B36" t="str">
            <v>ACL-5377</v>
          </cell>
          <cell r="C36" t="str">
            <v>930084176</v>
          </cell>
          <cell r="D36" t="str">
            <v>HAPOPEX - 6950 CÔTE-DES-NEIGES</v>
          </cell>
          <cell r="E36" t="str">
            <v xml:space="preserve">6950 chemin de la Côte-des-Neiges </v>
          </cell>
          <cell r="F36">
            <v>34</v>
          </cell>
          <cell r="G36" t="str">
            <v>3</v>
          </cell>
          <cell r="J36" t="str">
            <v>X</v>
          </cell>
          <cell r="K36" t="str">
            <v>CDH</v>
          </cell>
          <cell r="L36" t="str">
            <v>OBNL</v>
          </cell>
          <cell r="M36" t="str">
            <v>R</v>
          </cell>
          <cell r="N36" t="str">
            <v>2010</v>
          </cell>
          <cell r="O36" t="str">
            <v>DA</v>
          </cell>
          <cell r="P36" t="str">
            <v>OC</v>
          </cell>
          <cell r="Q36" t="str">
            <v>UBOIVJA</v>
          </cell>
          <cell r="R36" t="str">
            <v>ULEDOSE</v>
          </cell>
          <cell r="S36">
            <v>41318.432164351849</v>
          </cell>
          <cell r="T36">
            <v>39870</v>
          </cell>
          <cell r="U36">
            <v>40499</v>
          </cell>
          <cell r="V36">
            <v>40515</v>
          </cell>
          <cell r="W36">
            <v>40632</v>
          </cell>
          <cell r="X36">
            <v>40678</v>
          </cell>
          <cell r="Y36">
            <v>41182</v>
          </cell>
          <cell r="Z36">
            <v>41183</v>
          </cell>
          <cell r="AA36">
            <v>0</v>
          </cell>
          <cell r="AB36">
            <v>32</v>
          </cell>
          <cell r="AC36">
            <v>0</v>
          </cell>
          <cell r="AD36">
            <v>2</v>
          </cell>
          <cell r="AE36">
            <v>0</v>
          </cell>
          <cell r="AF36">
            <v>0</v>
          </cell>
          <cell r="AG36">
            <v>0</v>
          </cell>
          <cell r="AH36" t="str">
            <v>PAH</v>
          </cell>
          <cell r="AL36" t="str">
            <v>OBNL</v>
          </cell>
          <cell r="AM36" t="str">
            <v>ACL-5377</v>
          </cell>
          <cell r="AN36" t="str">
            <v>ACLOC</v>
          </cell>
          <cell r="AO36" t="str">
            <v>ACL2010-3</v>
          </cell>
          <cell r="AP36" t="str">
            <v>3Chambre</v>
          </cell>
          <cell r="AQ36" t="str">
            <v>3studio</v>
          </cell>
          <cell r="AR36" t="str">
            <v>31CC</v>
          </cell>
          <cell r="AS36" t="str">
            <v>32CC</v>
          </cell>
          <cell r="AT36" t="str">
            <v>33CC</v>
          </cell>
          <cell r="AU36" t="str">
            <v>34CC</v>
          </cell>
          <cell r="AV36" t="str">
            <v>35CC</v>
          </cell>
          <cell r="AW36" t="str">
            <v>3Chambre</v>
          </cell>
          <cell r="AX36" t="str">
            <v>3studio</v>
          </cell>
          <cell r="AY36" t="str">
            <v>31CC</v>
          </cell>
          <cell r="AZ36" t="str">
            <v>32CC</v>
          </cell>
          <cell r="BA36" t="str">
            <v>33CC</v>
          </cell>
          <cell r="BB36" t="str">
            <v>34CC</v>
          </cell>
          <cell r="BC36" t="str">
            <v>35CC</v>
          </cell>
          <cell r="BD36" t="str">
            <v>engagé</v>
          </cell>
          <cell r="BE36" t="str">
            <v>20103chambre</v>
          </cell>
          <cell r="BF36" t="str">
            <v>20103studio</v>
          </cell>
          <cell r="BG36" t="str">
            <v>201031cc</v>
          </cell>
          <cell r="BH36" t="str">
            <v>201032cc</v>
          </cell>
          <cell r="BI36" t="str">
            <v>201033cc</v>
          </cell>
          <cell r="BJ36" t="str">
            <v>201034cc</v>
          </cell>
          <cell r="BK36" t="str">
            <v>201035cc</v>
          </cell>
          <cell r="BL36" t="str">
            <v>2010</v>
          </cell>
          <cell r="BM36" t="str">
            <v>ACL2010-3</v>
          </cell>
          <cell r="BN36" t="str">
            <v>ACL2010-3</v>
          </cell>
          <cell r="BO36" t="str">
            <v>3Chambre</v>
          </cell>
          <cell r="BP36" t="str">
            <v>3studio</v>
          </cell>
          <cell r="BQ36" t="str">
            <v>31CC</v>
          </cell>
          <cell r="BR36" t="str">
            <v>32CC</v>
          </cell>
          <cell r="BS36" t="str">
            <v>33CC</v>
          </cell>
          <cell r="BT36" t="str">
            <v>34CC</v>
          </cell>
          <cell r="BU36" t="str">
            <v>35CC</v>
          </cell>
          <cell r="BV36" t="str">
            <v>OBNL-3</v>
          </cell>
          <cell r="BW36" t="str">
            <v>OBNL-3</v>
          </cell>
          <cell r="BX36" t="str">
            <v xml:space="preserve"> </v>
          </cell>
          <cell r="BY36" t="str">
            <v xml:space="preserve"> </v>
          </cell>
          <cell r="BZ36" t="str">
            <v>OBNL</v>
          </cell>
          <cell r="CA36" t="str">
            <v>20103OBNL</v>
          </cell>
          <cell r="CB36" t="str">
            <v>OBNL-3</v>
          </cell>
          <cell r="CC36" t="str">
            <v>OBNL-3</v>
          </cell>
          <cell r="CD36" t="str">
            <v>2010CDH</v>
          </cell>
          <cell r="CE36" t="str">
            <v>2010CDH</v>
          </cell>
          <cell r="CF36" t="str">
            <v>CDH-3</v>
          </cell>
          <cell r="CG36" t="str">
            <v>CDH-3</v>
          </cell>
          <cell r="CH36" t="str">
            <v>20103CDH</v>
          </cell>
          <cell r="CI36" t="str">
            <v>CDH</v>
          </cell>
          <cell r="CJ36" t="str">
            <v>CDH-3</v>
          </cell>
          <cell r="CK36" t="str">
            <v>CDH-3</v>
          </cell>
          <cell r="CL36" t="str">
            <v>R3</v>
          </cell>
          <cell r="CM36" t="str">
            <v>R3</v>
          </cell>
          <cell r="CN36" t="str">
            <v>R3</v>
          </cell>
          <cell r="CO36" t="str">
            <v>20103R</v>
          </cell>
          <cell r="CP36" t="str">
            <v>R</v>
          </cell>
          <cell r="CQ36" t="str">
            <v>2011</v>
          </cell>
          <cell r="CR36" t="str">
            <v xml:space="preserve"> </v>
          </cell>
          <cell r="CS36" t="str">
            <v>2011-03</v>
          </cell>
          <cell r="CT36" t="str">
            <v>OCCôte-des-Neiges — Notre-Dame-de-Grâce</v>
          </cell>
          <cell r="CU36" t="str">
            <v>CDHOC</v>
          </cell>
          <cell r="CV36" t="str">
            <v>CDHOCCôte-des-Neiges — Notre-Dame-de-Grâce</v>
          </cell>
          <cell r="CW36" t="str">
            <v>CDHCôte-des-Neiges — Notre-Dame-de-Grâce</v>
          </cell>
          <cell r="CX36" t="str">
            <v>CDHCôte-des-Neiges — Notre-Dame-de-Grâce</v>
          </cell>
          <cell r="CY36" t="str">
            <v>Côte-des-Neiges — Notre-Dame-de-Grâce</v>
          </cell>
          <cell r="CZ36" t="str">
            <v>3Côte-des-Neiges — Notre-Dame-de-Grâce</v>
          </cell>
          <cell r="DA36" t="str">
            <v>RCôte-des-Neiges — Notre-Dame-de-Grâce</v>
          </cell>
          <cell r="DB36">
            <v>0</v>
          </cell>
          <cell r="DC36" t="str">
            <v>3OC</v>
          </cell>
          <cell r="DD36" t="str">
            <v>ACL3OC</v>
          </cell>
          <cell r="DE36">
            <v>1</v>
          </cell>
          <cell r="DG36" t="str">
            <v xml:space="preserve"> </v>
          </cell>
          <cell r="DH36" t="str">
            <v>2012ACL</v>
          </cell>
          <cell r="DI36" t="str">
            <v xml:space="preserve"> </v>
          </cell>
          <cell r="DJ36" t="str">
            <v>2009ACLOC</v>
          </cell>
          <cell r="DK36" t="str">
            <v>2012oc</v>
          </cell>
          <cell r="DL36" t="str">
            <v>ACL2012oc2011ed</v>
          </cell>
          <cell r="DM36" t="str">
            <v>2011ed</v>
          </cell>
          <cell r="DN36" t="str">
            <v>2010ec</v>
          </cell>
          <cell r="DO36" t="str">
            <v>2010ap</v>
          </cell>
          <cell r="DP36" t="str">
            <v>2011ed</v>
          </cell>
          <cell r="DQ36" t="str">
            <v>2010ec</v>
          </cell>
          <cell r="DR36" t="str">
            <v>3OC</v>
          </cell>
          <cell r="DS36" t="str">
            <v>20113OC</v>
          </cell>
          <cell r="DT36" t="str">
            <v>2011</v>
          </cell>
          <cell r="DU36" t="str">
            <v>2010</v>
          </cell>
          <cell r="DV36" t="str">
            <v>ACLED 2011 from ec 2010</v>
          </cell>
          <cell r="DW36" t="str">
            <v>2010ec3Chambre</v>
          </cell>
          <cell r="DX36" t="str">
            <v>2010</v>
          </cell>
          <cell r="DY36" t="str">
            <v>ACL</v>
          </cell>
          <cell r="DZ36" t="str">
            <v>2011CDH</v>
          </cell>
          <cell r="EA36" t="str">
            <v>3Chambre</v>
          </cell>
          <cell r="EB36" t="str">
            <v>3Studio</v>
          </cell>
          <cell r="EC36" t="str">
            <v>31CC</v>
          </cell>
          <cell r="ED36" t="str">
            <v>32CC</v>
          </cell>
          <cell r="EE36" t="str">
            <v>33CC</v>
          </cell>
          <cell r="EF36" t="str">
            <v>34CC</v>
          </cell>
          <cell r="EG36" t="str">
            <v>35CC</v>
          </cell>
          <cell r="EH36" t="str">
            <v>3Chambre</v>
          </cell>
          <cell r="EI36" t="str">
            <v>3studio</v>
          </cell>
          <cell r="EJ36" t="str">
            <v>31CC</v>
          </cell>
          <cell r="EK36" t="str">
            <v>32CC</v>
          </cell>
          <cell r="EL36" t="str">
            <v>33CC</v>
          </cell>
          <cell r="EM36" t="str">
            <v>34CC</v>
          </cell>
          <cell r="EN36" t="str">
            <v>35CC</v>
          </cell>
          <cell r="EO36" t="str">
            <v>OBNL-3</v>
          </cell>
          <cell r="EP36" t="str">
            <v>CDH-3</v>
          </cell>
          <cell r="EQ36" t="str">
            <v>R3</v>
          </cell>
          <cell r="ER36">
            <v>117</v>
          </cell>
          <cell r="ES36" t="str">
            <v>OC</v>
          </cell>
          <cell r="ET36">
            <v>550</v>
          </cell>
          <cell r="EU36" t="str">
            <v>ACLOBNL</v>
          </cell>
          <cell r="EV36" t="str">
            <v>ACL3</v>
          </cell>
          <cell r="EW36" t="str">
            <v>ACLR</v>
          </cell>
          <cell r="EX36" t="str">
            <v>ACLOBNL</v>
          </cell>
          <cell r="EY36" t="str">
            <v xml:space="preserve"> </v>
          </cell>
          <cell r="EZ36" t="str">
            <v xml:space="preserve"> </v>
          </cell>
          <cell r="FA36" t="str">
            <v>ACLOBNL3R</v>
          </cell>
          <cell r="FB36" t="str">
            <v xml:space="preserve"> 3R</v>
          </cell>
          <cell r="FC36" t="str">
            <v xml:space="preserve"> 3R</v>
          </cell>
          <cell r="FD36" t="str">
            <v>ACL32010</v>
          </cell>
          <cell r="FE36" t="str">
            <v>3Côte-des-Neiges — Notre-Dame-de-Grâce</v>
          </cell>
          <cell r="FF36">
            <v>2012</v>
          </cell>
          <cell r="FG36" t="str">
            <v>2011</v>
          </cell>
          <cell r="FH36" t="str">
            <v>20123</v>
          </cell>
          <cell r="FI36">
            <v>16.578947368421055</v>
          </cell>
          <cell r="FJ36" t="str">
            <v>OBNLCôte-des-Neiges — Notre-Dame-de-Grâce</v>
          </cell>
          <cell r="FK36" t="str">
            <v>Côte-des-Neiges — Notre-Dame-de-GrâceR2011</v>
          </cell>
          <cell r="FL36" t="str">
            <v>2011</v>
          </cell>
          <cell r="FM36" t="str">
            <v>2010</v>
          </cell>
          <cell r="FN36" t="str">
            <v>2012ACL</v>
          </cell>
          <cell r="FO36" t="str">
            <v>3Chambre</v>
          </cell>
          <cell r="FP36" t="str">
            <v>3studio</v>
          </cell>
          <cell r="FQ36" t="str">
            <v>31CC</v>
          </cell>
          <cell r="FR36" t="str">
            <v>32CC</v>
          </cell>
          <cell r="FS36" t="str">
            <v>33CC</v>
          </cell>
          <cell r="FT36" t="str">
            <v>34CC</v>
          </cell>
          <cell r="FU36" t="str">
            <v>35CC</v>
          </cell>
        </row>
        <row r="37">
          <cell r="B37" t="str">
            <v>ACL-5378</v>
          </cell>
          <cell r="C37" t="str">
            <v>930079186</v>
          </cell>
          <cell r="D37" t="str">
            <v>AUBERGE MADELEINE</v>
          </cell>
          <cell r="E37" t="str">
            <v>5035 rue De La Roche (MTL)</v>
          </cell>
          <cell r="F37">
            <v>27</v>
          </cell>
          <cell r="G37" t="str">
            <v>3</v>
          </cell>
          <cell r="J37" t="str">
            <v>X</v>
          </cell>
          <cell r="K37" t="str">
            <v>AHM</v>
          </cell>
          <cell r="L37" t="str">
            <v>OBNL</v>
          </cell>
          <cell r="M37" t="str">
            <v>T</v>
          </cell>
          <cell r="N37" t="str">
            <v>2010</v>
          </cell>
          <cell r="O37" t="str">
            <v>DA</v>
          </cell>
          <cell r="P37" t="str">
            <v>OC</v>
          </cell>
          <cell r="Q37" t="str">
            <v>UBOIVJA</v>
          </cell>
          <cell r="R37" t="str">
            <v>UTREMXU</v>
          </cell>
          <cell r="S37">
            <v>41913</v>
          </cell>
          <cell r="T37">
            <v>40478</v>
          </cell>
          <cell r="U37">
            <v>40499</v>
          </cell>
          <cell r="V37">
            <v>40802</v>
          </cell>
          <cell r="W37">
            <v>41073.624861111108</v>
          </cell>
          <cell r="X37">
            <v>41044</v>
          </cell>
          <cell r="Y37">
            <v>41901</v>
          </cell>
          <cell r="Z37">
            <v>41913</v>
          </cell>
          <cell r="AA37">
            <v>27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 t="str">
            <v>PAH</v>
          </cell>
          <cell r="AL37" t="str">
            <v>OBNL</v>
          </cell>
          <cell r="AM37" t="str">
            <v>ACL-5378</v>
          </cell>
          <cell r="AN37" t="str">
            <v>ACLOC</v>
          </cell>
          <cell r="AO37" t="str">
            <v>ACL2010-3</v>
          </cell>
          <cell r="AP37" t="str">
            <v>3Chambre</v>
          </cell>
          <cell r="AQ37" t="str">
            <v>3studio</v>
          </cell>
          <cell r="AR37" t="str">
            <v>31CC</v>
          </cell>
          <cell r="AS37" t="str">
            <v>32CC</v>
          </cell>
          <cell r="AT37" t="str">
            <v>33CC</v>
          </cell>
          <cell r="AU37" t="str">
            <v>34CC</v>
          </cell>
          <cell r="AV37" t="str">
            <v>35CC</v>
          </cell>
          <cell r="AW37" t="str">
            <v>3Chambre</v>
          </cell>
          <cell r="AX37" t="str">
            <v>3studio</v>
          </cell>
          <cell r="AY37" t="str">
            <v>31CC</v>
          </cell>
          <cell r="AZ37" t="str">
            <v>32CC</v>
          </cell>
          <cell r="BA37" t="str">
            <v>33CC</v>
          </cell>
          <cell r="BB37" t="str">
            <v>34CC</v>
          </cell>
          <cell r="BC37" t="str">
            <v>35CC</v>
          </cell>
          <cell r="BD37" t="str">
            <v>engagé</v>
          </cell>
          <cell r="BE37" t="str">
            <v>20113chambre</v>
          </cell>
          <cell r="BF37" t="str">
            <v>20113studio</v>
          </cell>
          <cell r="BG37" t="str">
            <v>201131cc</v>
          </cell>
          <cell r="BH37" t="str">
            <v>201132cc</v>
          </cell>
          <cell r="BI37" t="str">
            <v>201133cc</v>
          </cell>
          <cell r="BJ37" t="str">
            <v>201134cc</v>
          </cell>
          <cell r="BK37" t="str">
            <v>201135cc</v>
          </cell>
          <cell r="BL37" t="str">
            <v>2010</v>
          </cell>
          <cell r="BM37" t="str">
            <v>ACL2010-3</v>
          </cell>
          <cell r="BN37" t="str">
            <v>ACL2010-3</v>
          </cell>
          <cell r="BO37" t="str">
            <v>3Chambre</v>
          </cell>
          <cell r="BP37" t="str">
            <v>3studio</v>
          </cell>
          <cell r="BQ37" t="str">
            <v>31CC</v>
          </cell>
          <cell r="BR37" t="str">
            <v>32CC</v>
          </cell>
          <cell r="BS37" t="str">
            <v>33CC</v>
          </cell>
          <cell r="BT37" t="str">
            <v>34CC</v>
          </cell>
          <cell r="BU37" t="str">
            <v>35CC</v>
          </cell>
          <cell r="BV37" t="str">
            <v>OBNL-3</v>
          </cell>
          <cell r="BW37" t="str">
            <v>OBNL-3</v>
          </cell>
          <cell r="BX37" t="str">
            <v xml:space="preserve"> </v>
          </cell>
          <cell r="BY37" t="str">
            <v xml:space="preserve"> </v>
          </cell>
          <cell r="BZ37" t="str">
            <v>OBNL</v>
          </cell>
          <cell r="CA37" t="str">
            <v>20113OBNL</v>
          </cell>
          <cell r="CB37" t="str">
            <v>OBNL-3</v>
          </cell>
          <cell r="CC37" t="str">
            <v>OBNL-3</v>
          </cell>
          <cell r="CD37" t="str">
            <v>2010AHM</v>
          </cell>
          <cell r="CE37" t="str">
            <v>2011AHM</v>
          </cell>
          <cell r="CF37" t="str">
            <v>AHM-3</v>
          </cell>
          <cell r="CG37" t="str">
            <v>AHM-3</v>
          </cell>
          <cell r="CH37" t="str">
            <v>20113AHM</v>
          </cell>
          <cell r="CI37" t="str">
            <v>AHM</v>
          </cell>
          <cell r="CJ37" t="str">
            <v>AHM-3</v>
          </cell>
          <cell r="CK37" t="str">
            <v>AHM-3</v>
          </cell>
          <cell r="CL37" t="str">
            <v>T3</v>
          </cell>
          <cell r="CM37" t="str">
            <v>T3</v>
          </cell>
          <cell r="CN37" t="str">
            <v>T3</v>
          </cell>
          <cell r="CO37" t="str">
            <v>20113T</v>
          </cell>
          <cell r="CP37" t="str">
            <v>T</v>
          </cell>
          <cell r="CQ37" t="str">
            <v>2012</v>
          </cell>
          <cell r="CR37" t="str">
            <v xml:space="preserve"> </v>
          </cell>
          <cell r="CS37" t="str">
            <v>2012-06</v>
          </cell>
          <cell r="CT37" t="str">
            <v>OCLe Plateau-Mont-Royal</v>
          </cell>
          <cell r="CU37" t="str">
            <v>AHMOC</v>
          </cell>
          <cell r="CV37" t="str">
            <v>AHMOCLe Plateau-Mont-Royal</v>
          </cell>
          <cell r="CW37" t="str">
            <v>AHMLe Plateau-Mont-Royal</v>
          </cell>
          <cell r="CX37" t="str">
            <v>AHMLe Plateau-Mont-Royal</v>
          </cell>
          <cell r="CY37" t="str">
            <v>Le Plateau-Mont-Royal</v>
          </cell>
          <cell r="CZ37" t="str">
            <v>3Le Plateau-Mont-Royal</v>
          </cell>
          <cell r="DA37" t="str">
            <v>TLe Plateau-Mont-Royal</v>
          </cell>
          <cell r="DB37">
            <v>0</v>
          </cell>
          <cell r="DC37" t="str">
            <v>3OC</v>
          </cell>
          <cell r="DD37" t="str">
            <v>ACL3OC</v>
          </cell>
          <cell r="DE37">
            <v>1</v>
          </cell>
          <cell r="DG37" t="str">
            <v xml:space="preserve"> </v>
          </cell>
          <cell r="DH37" t="str">
            <v>2014ACL</v>
          </cell>
          <cell r="DI37" t="str">
            <v xml:space="preserve"> </v>
          </cell>
          <cell r="DJ37" t="str">
            <v>2010ACLOC</v>
          </cell>
          <cell r="DK37" t="str">
            <v>2014oc</v>
          </cell>
          <cell r="DL37" t="str">
            <v>ACL2014oc2012ed</v>
          </cell>
          <cell r="DM37" t="str">
            <v>2012ed</v>
          </cell>
          <cell r="DN37" t="str">
            <v>2011ec</v>
          </cell>
          <cell r="DO37" t="str">
            <v>2010ap</v>
          </cell>
          <cell r="DP37" t="str">
            <v>2012ed</v>
          </cell>
          <cell r="DQ37" t="str">
            <v>2011ec</v>
          </cell>
          <cell r="DR37" t="str">
            <v>3OC</v>
          </cell>
          <cell r="DS37" t="str">
            <v>20123OC</v>
          </cell>
          <cell r="DT37" t="str">
            <v>2012</v>
          </cell>
          <cell r="DU37" t="str">
            <v>2011</v>
          </cell>
          <cell r="DV37" t="str">
            <v>ACLED 2012 from ec 2011</v>
          </cell>
          <cell r="DW37" t="str">
            <v>2011ec3Chambre</v>
          </cell>
          <cell r="DX37" t="str">
            <v>2011</v>
          </cell>
          <cell r="DY37" t="str">
            <v>ACL</v>
          </cell>
          <cell r="DZ37" t="str">
            <v>2012AHM</v>
          </cell>
          <cell r="EA37" t="str">
            <v>3Chambre</v>
          </cell>
          <cell r="EB37" t="str">
            <v>3Studio</v>
          </cell>
          <cell r="EC37" t="str">
            <v>31CC</v>
          </cell>
          <cell r="ED37" t="str">
            <v>32CC</v>
          </cell>
          <cell r="EE37" t="str">
            <v>33CC</v>
          </cell>
          <cell r="EF37" t="str">
            <v>34CC</v>
          </cell>
          <cell r="EG37" t="str">
            <v>35CC</v>
          </cell>
          <cell r="EH37" t="str">
            <v>3Chambre</v>
          </cell>
          <cell r="EI37" t="str">
            <v>3studio</v>
          </cell>
          <cell r="EJ37" t="str">
            <v>31CC</v>
          </cell>
          <cell r="EK37" t="str">
            <v>32CC</v>
          </cell>
          <cell r="EL37" t="str">
            <v>33CC</v>
          </cell>
          <cell r="EM37" t="str">
            <v>34CC</v>
          </cell>
          <cell r="EN37" t="str">
            <v>35CC</v>
          </cell>
          <cell r="EO37" t="str">
            <v>OBNL-3</v>
          </cell>
          <cell r="EP37" t="str">
            <v>AHM-3</v>
          </cell>
          <cell r="EQ37" t="str">
            <v>T3</v>
          </cell>
          <cell r="ER37">
            <v>271.62486111110775</v>
          </cell>
          <cell r="ES37" t="str">
            <v>OC</v>
          </cell>
          <cell r="ET37">
            <v>827.37513888889225</v>
          </cell>
          <cell r="EU37" t="str">
            <v>ACLOBNL</v>
          </cell>
          <cell r="EV37" t="str">
            <v>ACL3</v>
          </cell>
          <cell r="EW37" t="str">
            <v>ACLT</v>
          </cell>
          <cell r="EX37" t="str">
            <v>ACLOBNL</v>
          </cell>
          <cell r="EY37" t="str">
            <v xml:space="preserve"> </v>
          </cell>
          <cell r="EZ37" t="str">
            <v xml:space="preserve"> </v>
          </cell>
          <cell r="FA37" t="str">
            <v>ACLOBNL3T</v>
          </cell>
          <cell r="FB37" t="str">
            <v xml:space="preserve"> 3T</v>
          </cell>
          <cell r="FC37" t="str">
            <v xml:space="preserve"> 3T</v>
          </cell>
          <cell r="FD37" t="str">
            <v>ACL32010</v>
          </cell>
          <cell r="FE37" t="str">
            <v>3Le Plateau-Mont-Royal</v>
          </cell>
          <cell r="FF37">
            <v>2014</v>
          </cell>
          <cell r="FG37" t="str">
            <v>2012</v>
          </cell>
          <cell r="FH37" t="str">
            <v>20143</v>
          </cell>
          <cell r="FI37">
            <v>28.190789473684212</v>
          </cell>
          <cell r="FJ37" t="str">
            <v>OBNLLe Plateau-Mont-Royal</v>
          </cell>
          <cell r="FK37" t="str">
            <v>Le Plateau-Mont-RoyalT2012</v>
          </cell>
          <cell r="FL37" t="str">
            <v>2012</v>
          </cell>
          <cell r="FM37" t="str">
            <v>2011</v>
          </cell>
          <cell r="FN37" t="str">
            <v>2014ACL</v>
          </cell>
          <cell r="FO37" t="str">
            <v>3Chambre</v>
          </cell>
          <cell r="FP37" t="str">
            <v>3studio</v>
          </cell>
          <cell r="FQ37" t="str">
            <v>31CC</v>
          </cell>
          <cell r="FR37" t="str">
            <v>32CC</v>
          </cell>
          <cell r="FS37" t="str">
            <v>33CC</v>
          </cell>
          <cell r="FT37" t="str">
            <v>34CC</v>
          </cell>
          <cell r="FU37" t="str">
            <v>35CC</v>
          </cell>
        </row>
        <row r="38">
          <cell r="B38" t="str">
            <v>ACL-5383</v>
          </cell>
          <cell r="C38" t="str">
            <v>930092386</v>
          </cell>
          <cell r="D38" t="str">
            <v>AUBERGE SHALOM POUR FEMMES</v>
          </cell>
          <cell r="E38" t="str">
            <v>5290-5292 rue Légaré (MTL)</v>
          </cell>
          <cell r="F38">
            <v>10</v>
          </cell>
          <cell r="G38" t="str">
            <v>3</v>
          </cell>
          <cell r="K38" t="str">
            <v>BSQ</v>
          </cell>
          <cell r="L38" t="str">
            <v>OBNL</v>
          </cell>
          <cell r="M38" t="str">
            <v>R</v>
          </cell>
          <cell r="N38" t="str">
            <v>2011</v>
          </cell>
          <cell r="O38" t="str">
            <v>DA</v>
          </cell>
          <cell r="P38" t="str">
            <v>OC</v>
          </cell>
          <cell r="Q38" t="str">
            <v>UGOULFR</v>
          </cell>
          <cell r="R38" t="str">
            <v>ULEDOSE</v>
          </cell>
          <cell r="S38">
            <v>41619.508622685185</v>
          </cell>
          <cell r="T38">
            <v>40564</v>
          </cell>
          <cell r="U38">
            <v>40566</v>
          </cell>
          <cell r="V38">
            <v>40802</v>
          </cell>
          <cell r="W38">
            <v>40877</v>
          </cell>
          <cell r="X38">
            <v>40925</v>
          </cell>
          <cell r="Y38">
            <v>41295</v>
          </cell>
          <cell r="Z38">
            <v>41292.698020833333</v>
          </cell>
          <cell r="AA38">
            <v>10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 t="str">
            <v>PAH</v>
          </cell>
          <cell r="AL38" t="str">
            <v>OBNL</v>
          </cell>
          <cell r="AM38" t="str">
            <v>ACL-5383</v>
          </cell>
          <cell r="AN38" t="str">
            <v>ACLOC</v>
          </cell>
          <cell r="AO38" t="str">
            <v>ACL2011-3</v>
          </cell>
          <cell r="AP38" t="str">
            <v>3Chambre</v>
          </cell>
          <cell r="AQ38" t="str">
            <v>3studio</v>
          </cell>
          <cell r="AR38" t="str">
            <v>31CC</v>
          </cell>
          <cell r="AS38" t="str">
            <v>32CC</v>
          </cell>
          <cell r="AT38" t="str">
            <v>33CC</v>
          </cell>
          <cell r="AU38" t="str">
            <v>34CC</v>
          </cell>
          <cell r="AV38" t="str">
            <v>35CC</v>
          </cell>
          <cell r="AW38" t="str">
            <v>3Chambre</v>
          </cell>
          <cell r="AX38" t="str">
            <v>3studio</v>
          </cell>
          <cell r="AY38" t="str">
            <v>31CC</v>
          </cell>
          <cell r="AZ38" t="str">
            <v>32CC</v>
          </cell>
          <cell r="BA38" t="str">
            <v>33CC</v>
          </cell>
          <cell r="BB38" t="str">
            <v>34CC</v>
          </cell>
          <cell r="BC38" t="str">
            <v>35CC</v>
          </cell>
          <cell r="BD38" t="str">
            <v>engagé</v>
          </cell>
          <cell r="BE38" t="str">
            <v>20113chambre</v>
          </cell>
          <cell r="BF38" t="str">
            <v>20113studio</v>
          </cell>
          <cell r="BG38" t="str">
            <v>201131cc</v>
          </cell>
          <cell r="BH38" t="str">
            <v>201132cc</v>
          </cell>
          <cell r="BI38" t="str">
            <v>201133cc</v>
          </cell>
          <cell r="BJ38" t="str">
            <v>201134cc</v>
          </cell>
          <cell r="BK38" t="str">
            <v>201135cc</v>
          </cell>
          <cell r="BL38" t="str">
            <v>2011</v>
          </cell>
          <cell r="BM38" t="str">
            <v>ACL2011-3</v>
          </cell>
          <cell r="BN38" t="str">
            <v>ACL2011-3</v>
          </cell>
          <cell r="BO38" t="str">
            <v>3Chambre</v>
          </cell>
          <cell r="BP38" t="str">
            <v>3studio</v>
          </cell>
          <cell r="BQ38" t="str">
            <v>31CC</v>
          </cell>
          <cell r="BR38" t="str">
            <v>32CC</v>
          </cell>
          <cell r="BS38" t="str">
            <v>33CC</v>
          </cell>
          <cell r="BT38" t="str">
            <v>34CC</v>
          </cell>
          <cell r="BU38" t="str">
            <v>35CC</v>
          </cell>
          <cell r="BV38" t="str">
            <v>OBNL-3</v>
          </cell>
          <cell r="BW38" t="str">
            <v>OBNL-3</v>
          </cell>
          <cell r="BX38" t="str">
            <v xml:space="preserve"> </v>
          </cell>
          <cell r="BY38" t="str">
            <v xml:space="preserve"> </v>
          </cell>
          <cell r="BZ38" t="str">
            <v>OBNL</v>
          </cell>
          <cell r="CA38" t="str">
            <v>20113OBNL</v>
          </cell>
          <cell r="CB38" t="str">
            <v>OBNL-3</v>
          </cell>
          <cell r="CC38" t="str">
            <v>OBNL-3</v>
          </cell>
          <cell r="CD38" t="str">
            <v>2011BSQ</v>
          </cell>
          <cell r="CE38" t="str">
            <v>2011BSQ</v>
          </cell>
          <cell r="CF38" t="str">
            <v>BSQ-3</v>
          </cell>
          <cell r="CG38" t="str">
            <v>BSQ-3</v>
          </cell>
          <cell r="CH38" t="str">
            <v>20113BSQ</v>
          </cell>
          <cell r="CI38" t="str">
            <v>BSQ</v>
          </cell>
          <cell r="CJ38" t="str">
            <v>BSQ-3</v>
          </cell>
          <cell r="CK38" t="str">
            <v>BSQ-3</v>
          </cell>
          <cell r="CL38" t="str">
            <v>R3</v>
          </cell>
          <cell r="CM38" t="str">
            <v>R3</v>
          </cell>
          <cell r="CN38" t="str">
            <v>R3</v>
          </cell>
          <cell r="CO38" t="str">
            <v>20113R</v>
          </cell>
          <cell r="CP38" t="str">
            <v>R</v>
          </cell>
          <cell r="CQ38" t="str">
            <v>2011</v>
          </cell>
          <cell r="CR38" t="str">
            <v xml:space="preserve"> </v>
          </cell>
          <cell r="CS38" t="str">
            <v>2011-11</v>
          </cell>
          <cell r="CT38" t="str">
            <v>OCCôte-des-Neiges — Notre-Dame-de-Grâce</v>
          </cell>
          <cell r="CU38" t="str">
            <v>BSQOC</v>
          </cell>
          <cell r="CV38" t="str">
            <v>BSQOCCôte-des-Neiges — Notre-Dame-de-Grâce</v>
          </cell>
          <cell r="CW38" t="str">
            <v>BSQCôte-des-Neiges — Notre-Dame-de-Grâce</v>
          </cell>
          <cell r="CX38" t="str">
            <v>BSQCôte-des-Neiges — Notre-Dame-de-Grâce</v>
          </cell>
          <cell r="CY38" t="str">
            <v>Côte-des-Neiges — Notre-Dame-de-Grâce</v>
          </cell>
          <cell r="CZ38" t="str">
            <v>3Côte-des-Neiges — Notre-Dame-de-Grâce</v>
          </cell>
          <cell r="DA38" t="str">
            <v>RCôte-des-Neiges — Notre-Dame-de-Grâce</v>
          </cell>
          <cell r="DB38">
            <v>0</v>
          </cell>
          <cell r="DC38" t="str">
            <v>3OC</v>
          </cell>
          <cell r="DD38" t="str">
            <v>ACL3OC</v>
          </cell>
          <cell r="DE38">
            <v>1</v>
          </cell>
          <cell r="DG38" t="str">
            <v xml:space="preserve"> </v>
          </cell>
          <cell r="DH38" t="str">
            <v>2013ACL</v>
          </cell>
          <cell r="DI38" t="str">
            <v xml:space="preserve"> </v>
          </cell>
          <cell r="DJ38" t="str">
            <v>2011ACLOC</v>
          </cell>
          <cell r="DK38" t="str">
            <v>2013oc</v>
          </cell>
          <cell r="DL38" t="str">
            <v>ACL2013oc2011ed</v>
          </cell>
          <cell r="DM38" t="str">
            <v>2011ed</v>
          </cell>
          <cell r="DN38" t="str">
            <v>2011ec</v>
          </cell>
          <cell r="DO38" t="str">
            <v>2011ap</v>
          </cell>
          <cell r="DP38" t="str">
            <v>2011ed</v>
          </cell>
          <cell r="DQ38" t="str">
            <v xml:space="preserve"> </v>
          </cell>
          <cell r="DR38" t="str">
            <v>3OC</v>
          </cell>
          <cell r="DS38" t="str">
            <v>20113OC</v>
          </cell>
          <cell r="DT38" t="str">
            <v>2011</v>
          </cell>
          <cell r="DU38" t="str">
            <v>2011</v>
          </cell>
          <cell r="DV38" t="str">
            <v>ACLED 2011 from ec 2011</v>
          </cell>
          <cell r="DW38" t="str">
            <v>2011ec3Chambre</v>
          </cell>
          <cell r="DX38" t="str">
            <v>2011</v>
          </cell>
          <cell r="DY38" t="str">
            <v>ACL</v>
          </cell>
          <cell r="DZ38" t="str">
            <v>2011BSQ</v>
          </cell>
          <cell r="EA38" t="str">
            <v>3Chambre</v>
          </cell>
          <cell r="EB38" t="str">
            <v>3Studio</v>
          </cell>
          <cell r="EC38" t="str">
            <v>31CC</v>
          </cell>
          <cell r="ED38" t="str">
            <v>32CC</v>
          </cell>
          <cell r="EE38" t="str">
            <v>33CC</v>
          </cell>
          <cell r="EF38" t="str">
            <v>34CC</v>
          </cell>
          <cell r="EG38" t="str">
            <v>35CC</v>
          </cell>
          <cell r="EH38" t="str">
            <v>3Chambre</v>
          </cell>
          <cell r="EI38" t="str">
            <v>3studio</v>
          </cell>
          <cell r="EJ38" t="str">
            <v>31CC</v>
          </cell>
          <cell r="EK38" t="str">
            <v>32CC</v>
          </cell>
          <cell r="EL38" t="str">
            <v>33CC</v>
          </cell>
          <cell r="EM38" t="str">
            <v>34CC</v>
          </cell>
          <cell r="EN38" t="str">
            <v>35CC</v>
          </cell>
          <cell r="EO38" t="str">
            <v>OBNL-3</v>
          </cell>
          <cell r="EP38" t="str">
            <v>BSQ-3</v>
          </cell>
          <cell r="EQ38" t="str">
            <v>R3</v>
          </cell>
          <cell r="ER38">
            <v>75</v>
          </cell>
          <cell r="ES38" t="str">
            <v>OC</v>
          </cell>
          <cell r="ET38">
            <v>418</v>
          </cell>
          <cell r="EU38" t="str">
            <v>ACLOBNL</v>
          </cell>
          <cell r="EV38" t="str">
            <v>ACL3</v>
          </cell>
          <cell r="EW38" t="str">
            <v>ACLR</v>
          </cell>
          <cell r="EX38" t="str">
            <v>ACLOBNL</v>
          </cell>
          <cell r="EY38" t="str">
            <v xml:space="preserve"> </v>
          </cell>
          <cell r="EZ38" t="str">
            <v xml:space="preserve"> </v>
          </cell>
          <cell r="FA38" t="str">
            <v>ACLOBNL3R</v>
          </cell>
          <cell r="FB38" t="str">
            <v xml:space="preserve"> 3R</v>
          </cell>
          <cell r="FC38" t="str">
            <v xml:space="preserve"> 3R</v>
          </cell>
          <cell r="FD38" t="str">
            <v>ACL32011</v>
          </cell>
          <cell r="FE38" t="str">
            <v>3Côte-des-Neiges — Notre-Dame-de-Grâce</v>
          </cell>
          <cell r="FF38">
            <v>2013</v>
          </cell>
          <cell r="FG38" t="str">
            <v>2011</v>
          </cell>
          <cell r="FH38" t="str">
            <v>20133</v>
          </cell>
          <cell r="FI38">
            <v>12.171052631578949</v>
          </cell>
          <cell r="FJ38" t="str">
            <v>OBNLCôte-des-Neiges — Notre-Dame-de-Grâce</v>
          </cell>
          <cell r="FK38" t="str">
            <v>Côte-des-Neiges — Notre-Dame-de-GrâceR2012</v>
          </cell>
          <cell r="FL38" t="str">
            <v>2012</v>
          </cell>
          <cell r="FM38" t="str">
            <v>2011</v>
          </cell>
          <cell r="FN38" t="str">
            <v>2013ACL</v>
          </cell>
          <cell r="FO38" t="str">
            <v>3Chambre</v>
          </cell>
          <cell r="FP38" t="str">
            <v>3studio</v>
          </cell>
          <cell r="FQ38" t="str">
            <v>31CC</v>
          </cell>
          <cell r="FR38" t="str">
            <v>32CC</v>
          </cell>
          <cell r="FS38" t="str">
            <v>33CC</v>
          </cell>
          <cell r="FT38" t="str">
            <v>34CC</v>
          </cell>
          <cell r="FU38" t="str">
            <v>35CC</v>
          </cell>
        </row>
        <row r="39">
          <cell r="B39" t="str">
            <v>ACL-5384</v>
          </cell>
          <cell r="C39" t="str">
            <v>930091847</v>
          </cell>
          <cell r="D39" t="str">
            <v>CAP ST-BARNABÉ/ MAISON STE-CATHERINE</v>
          </cell>
          <cell r="E39" t="str">
            <v xml:space="preserve">3997-4001 rue Sainte-Catherine Est </v>
          </cell>
          <cell r="F39">
            <v>14</v>
          </cell>
          <cell r="G39" t="str">
            <v>3</v>
          </cell>
          <cell r="J39" t="str">
            <v>X</v>
          </cell>
          <cell r="K39" t="str">
            <v>BSQ</v>
          </cell>
          <cell r="L39" t="str">
            <v>OBNL</v>
          </cell>
          <cell r="M39" t="str">
            <v>R</v>
          </cell>
          <cell r="N39" t="str">
            <v>2011</v>
          </cell>
          <cell r="O39" t="str">
            <v>DA</v>
          </cell>
          <cell r="P39" t="str">
            <v>OC</v>
          </cell>
          <cell r="Q39" t="str">
            <v>UTHIBVK</v>
          </cell>
          <cell r="R39" t="str">
            <v>ULEDOSE</v>
          </cell>
          <cell r="S39">
            <v>41318.427071759259</v>
          </cell>
          <cell r="U39">
            <v>40564</v>
          </cell>
          <cell r="V39">
            <v>40702</v>
          </cell>
          <cell r="W39">
            <v>40892</v>
          </cell>
          <cell r="X39">
            <v>40924</v>
          </cell>
          <cell r="Y39">
            <v>41212</v>
          </cell>
          <cell r="Z39">
            <v>41236</v>
          </cell>
          <cell r="AA39">
            <v>14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 t="str">
            <v>PAH</v>
          </cell>
          <cell r="AL39" t="str">
            <v>OBNL</v>
          </cell>
          <cell r="AM39" t="str">
            <v>ACL-5384</v>
          </cell>
          <cell r="AN39" t="str">
            <v>ACLOC</v>
          </cell>
          <cell r="AO39" t="str">
            <v>ACL2011-3</v>
          </cell>
          <cell r="AP39" t="str">
            <v>3Chambre</v>
          </cell>
          <cell r="AQ39" t="str">
            <v>3studio</v>
          </cell>
          <cell r="AR39" t="str">
            <v>31CC</v>
          </cell>
          <cell r="AS39" t="str">
            <v>32CC</v>
          </cell>
          <cell r="AT39" t="str">
            <v>33CC</v>
          </cell>
          <cell r="AU39" t="str">
            <v>34CC</v>
          </cell>
          <cell r="AV39" t="str">
            <v>35CC</v>
          </cell>
          <cell r="AW39" t="str">
            <v>3Chambre</v>
          </cell>
          <cell r="AX39" t="str">
            <v>3studio</v>
          </cell>
          <cell r="AY39" t="str">
            <v>31CC</v>
          </cell>
          <cell r="AZ39" t="str">
            <v>32CC</v>
          </cell>
          <cell r="BA39" t="str">
            <v>33CC</v>
          </cell>
          <cell r="BB39" t="str">
            <v>34CC</v>
          </cell>
          <cell r="BC39" t="str">
            <v>35CC</v>
          </cell>
          <cell r="BD39" t="str">
            <v>engagé</v>
          </cell>
          <cell r="BE39" t="str">
            <v>20113chambre</v>
          </cell>
          <cell r="BF39" t="str">
            <v>20113studio</v>
          </cell>
          <cell r="BG39" t="str">
            <v>201131cc</v>
          </cell>
          <cell r="BH39" t="str">
            <v>201132cc</v>
          </cell>
          <cell r="BI39" t="str">
            <v>201133cc</v>
          </cell>
          <cell r="BJ39" t="str">
            <v>201134cc</v>
          </cell>
          <cell r="BK39" t="str">
            <v>201135cc</v>
          </cell>
          <cell r="BL39" t="str">
            <v>2011</v>
          </cell>
          <cell r="BM39" t="str">
            <v>ACL2011-3</v>
          </cell>
          <cell r="BN39" t="str">
            <v>ACL2011-3</v>
          </cell>
          <cell r="BO39" t="str">
            <v>3Chambre</v>
          </cell>
          <cell r="BP39" t="str">
            <v>3studio</v>
          </cell>
          <cell r="BQ39" t="str">
            <v>31CC</v>
          </cell>
          <cell r="BR39" t="str">
            <v>32CC</v>
          </cell>
          <cell r="BS39" t="str">
            <v>33CC</v>
          </cell>
          <cell r="BT39" t="str">
            <v>34CC</v>
          </cell>
          <cell r="BU39" t="str">
            <v>35CC</v>
          </cell>
          <cell r="BV39" t="str">
            <v>OBNL-3</v>
          </cell>
          <cell r="BW39" t="str">
            <v>OBNL-3</v>
          </cell>
          <cell r="BX39" t="str">
            <v xml:space="preserve"> </v>
          </cell>
          <cell r="BY39" t="str">
            <v xml:space="preserve"> </v>
          </cell>
          <cell r="BZ39" t="str">
            <v>OBNL</v>
          </cell>
          <cell r="CA39" t="str">
            <v>20113OBNL</v>
          </cell>
          <cell r="CB39" t="str">
            <v>OBNL-3</v>
          </cell>
          <cell r="CC39" t="str">
            <v>OBNL-3</v>
          </cell>
          <cell r="CD39" t="str">
            <v>2011BSQ</v>
          </cell>
          <cell r="CE39" t="str">
            <v>2011BSQ</v>
          </cell>
          <cell r="CF39" t="str">
            <v>BSQ-3</v>
          </cell>
          <cell r="CG39" t="str">
            <v>BSQ-3</v>
          </cell>
          <cell r="CH39" t="str">
            <v>20113BSQ</v>
          </cell>
          <cell r="CI39" t="str">
            <v>BSQ</v>
          </cell>
          <cell r="CJ39" t="str">
            <v>BSQ-3</v>
          </cell>
          <cell r="CK39" t="str">
            <v>BSQ-3</v>
          </cell>
          <cell r="CL39" t="str">
            <v>R3</v>
          </cell>
          <cell r="CM39" t="str">
            <v>R3</v>
          </cell>
          <cell r="CN39" t="str">
            <v>R3</v>
          </cell>
          <cell r="CO39" t="str">
            <v>20113R</v>
          </cell>
          <cell r="CP39" t="str">
            <v>R</v>
          </cell>
          <cell r="CQ39" t="str">
            <v>2011</v>
          </cell>
          <cell r="CR39" t="str">
            <v xml:space="preserve"> </v>
          </cell>
          <cell r="CS39" t="str">
            <v>2011-12</v>
          </cell>
          <cell r="CT39" t="str">
            <v>OCMercier — Hochelaga-Maisonneuve</v>
          </cell>
          <cell r="CU39" t="str">
            <v>BSQOC</v>
          </cell>
          <cell r="CV39" t="str">
            <v>BSQOCMercier — Hochelaga-Maisonneuve</v>
          </cell>
          <cell r="CW39" t="str">
            <v>BSQMercier — Hochelaga-Maisonneuve</v>
          </cell>
          <cell r="CX39" t="str">
            <v>BSQMercier — Hochelaga-Maisonneuve</v>
          </cell>
          <cell r="CY39" t="str">
            <v>Mercier — Hochelaga-Maisonneuve</v>
          </cell>
          <cell r="CZ39" t="str">
            <v>3Mercier — Hochelaga-Maisonneuve</v>
          </cell>
          <cell r="DA39" t="str">
            <v>RMercier — Hochelaga-Maisonneuve</v>
          </cell>
          <cell r="DB39">
            <v>0</v>
          </cell>
          <cell r="DC39" t="str">
            <v>3OC</v>
          </cell>
          <cell r="DD39" t="str">
            <v>ACL3OC</v>
          </cell>
          <cell r="DE39">
            <v>1</v>
          </cell>
          <cell r="DG39" t="str">
            <v xml:space="preserve"> </v>
          </cell>
          <cell r="DH39" t="str">
            <v>2012ACL</v>
          </cell>
          <cell r="DI39" t="str">
            <v xml:space="preserve"> </v>
          </cell>
          <cell r="DJ39" t="str">
            <v>1900ACLOC</v>
          </cell>
          <cell r="DK39" t="str">
            <v>2012oc</v>
          </cell>
          <cell r="DL39" t="str">
            <v>ACL2012oc2011ed</v>
          </cell>
          <cell r="DM39" t="str">
            <v>2011ed</v>
          </cell>
          <cell r="DN39" t="str">
            <v>2011ec</v>
          </cell>
          <cell r="DO39" t="str">
            <v>2011ap</v>
          </cell>
          <cell r="DP39" t="str">
            <v>2011ed</v>
          </cell>
          <cell r="DQ39" t="str">
            <v xml:space="preserve"> </v>
          </cell>
          <cell r="DR39" t="str">
            <v>3OC</v>
          </cell>
          <cell r="DS39" t="str">
            <v>20113OC</v>
          </cell>
          <cell r="DT39" t="str">
            <v>2011</v>
          </cell>
          <cell r="DU39" t="str">
            <v>2011</v>
          </cell>
          <cell r="DV39" t="str">
            <v>ACLED 2011 from ec 2011</v>
          </cell>
          <cell r="DW39" t="str">
            <v>2011ec3Chambre</v>
          </cell>
          <cell r="DX39" t="str">
            <v>2011</v>
          </cell>
          <cell r="DY39" t="str">
            <v>ACL</v>
          </cell>
          <cell r="DZ39" t="str">
            <v>2011BSQ</v>
          </cell>
          <cell r="EA39" t="str">
            <v>3Chambre</v>
          </cell>
          <cell r="EB39" t="str">
            <v>3Studio</v>
          </cell>
          <cell r="EC39" t="str">
            <v>31CC</v>
          </cell>
          <cell r="ED39" t="str">
            <v>32CC</v>
          </cell>
          <cell r="EE39" t="str">
            <v>33CC</v>
          </cell>
          <cell r="EF39" t="str">
            <v>34CC</v>
          </cell>
          <cell r="EG39" t="str">
            <v>35CC</v>
          </cell>
          <cell r="EH39" t="str">
            <v>3Chambre</v>
          </cell>
          <cell r="EI39" t="str">
            <v>3studio</v>
          </cell>
          <cell r="EJ39" t="str">
            <v>31CC</v>
          </cell>
          <cell r="EK39" t="str">
            <v>32CC</v>
          </cell>
          <cell r="EL39" t="str">
            <v>33CC</v>
          </cell>
          <cell r="EM39" t="str">
            <v>34CC</v>
          </cell>
          <cell r="EN39" t="str">
            <v>35CC</v>
          </cell>
          <cell r="EO39" t="str">
            <v>OBNL-3</v>
          </cell>
          <cell r="EP39" t="str">
            <v>BSQ-3</v>
          </cell>
          <cell r="EQ39" t="str">
            <v>R3</v>
          </cell>
          <cell r="ER39">
            <v>190</v>
          </cell>
          <cell r="ES39" t="str">
            <v>OC</v>
          </cell>
          <cell r="ET39">
            <v>320</v>
          </cell>
          <cell r="EU39" t="str">
            <v>ACLOBNL</v>
          </cell>
          <cell r="EV39" t="str">
            <v>ACL3</v>
          </cell>
          <cell r="EW39" t="str">
            <v>ACLR</v>
          </cell>
          <cell r="EX39" t="str">
            <v>ACLOBNL</v>
          </cell>
          <cell r="EY39" t="str">
            <v xml:space="preserve"> </v>
          </cell>
          <cell r="EZ39" t="str">
            <v xml:space="preserve"> </v>
          </cell>
          <cell r="FA39" t="str">
            <v>ACLOBNL3R</v>
          </cell>
          <cell r="FB39" t="str">
            <v xml:space="preserve"> 3R</v>
          </cell>
          <cell r="FC39" t="str">
            <v xml:space="preserve"> 3R</v>
          </cell>
          <cell r="FD39" t="str">
            <v>ACL32011</v>
          </cell>
          <cell r="FE39" t="str">
            <v>3Mercier — Hochelaga-Maisonneuve</v>
          </cell>
          <cell r="FF39">
            <v>2012</v>
          </cell>
          <cell r="FG39" t="str">
            <v>2011</v>
          </cell>
          <cell r="FH39" t="str">
            <v>20123</v>
          </cell>
          <cell r="FI39">
            <v>9.4736842105263168</v>
          </cell>
          <cell r="FJ39" t="str">
            <v>OBNLMercier — Hochelaga-Maisonneuve</v>
          </cell>
          <cell r="FK39" t="str">
            <v>Mercier — Hochelaga-MaisonneuveR2012</v>
          </cell>
          <cell r="FL39" t="str">
            <v>2012</v>
          </cell>
          <cell r="FM39" t="str">
            <v>2011</v>
          </cell>
          <cell r="FN39" t="str">
            <v>2012ACL</v>
          </cell>
          <cell r="FO39" t="str">
            <v>3Chambre</v>
          </cell>
          <cell r="FP39" t="str">
            <v>3studio</v>
          </cell>
          <cell r="FQ39" t="str">
            <v>31CC</v>
          </cell>
          <cell r="FR39" t="str">
            <v>32CC</v>
          </cell>
          <cell r="FS39" t="str">
            <v>33CC</v>
          </cell>
          <cell r="FT39" t="str">
            <v>34CC</v>
          </cell>
          <cell r="FU39" t="str">
            <v>35CC</v>
          </cell>
        </row>
        <row r="40">
          <cell r="B40" t="str">
            <v>ACL-5385a</v>
          </cell>
          <cell r="C40" t="str">
            <v>930090931</v>
          </cell>
          <cell r="D40" t="str">
            <v>HABITATIONS LOGGIA-PÉLICAN</v>
          </cell>
          <cell r="E40" t="str">
            <v>2535 place Pierre-Falardeau (MTL)</v>
          </cell>
          <cell r="F40">
            <v>108</v>
          </cell>
          <cell r="G40">
            <v>2</v>
          </cell>
          <cell r="I40" t="str">
            <v>CM</v>
          </cell>
          <cell r="K40" t="str">
            <v>BSQ</v>
          </cell>
          <cell r="L40" t="str">
            <v>OBNL</v>
          </cell>
          <cell r="M40" t="str">
            <v>C</v>
          </cell>
          <cell r="N40" t="str">
            <v>2011</v>
          </cell>
          <cell r="O40" t="str">
            <v>DA</v>
          </cell>
          <cell r="P40" t="str">
            <v>OC</v>
          </cell>
          <cell r="Q40" t="str">
            <v>UBOIVJA</v>
          </cell>
          <cell r="R40" t="str">
            <v>ULABADE</v>
          </cell>
          <cell r="S40">
            <v>42331.591643518521</v>
          </cell>
          <cell r="T40">
            <v>40470</v>
          </cell>
          <cell r="U40">
            <v>40574</v>
          </cell>
          <cell r="V40">
            <v>40967</v>
          </cell>
          <cell r="W40">
            <v>41920.549212962964</v>
          </cell>
          <cell r="X40">
            <v>41927</v>
          </cell>
          <cell r="Y40">
            <v>42246</v>
          </cell>
          <cell r="Z40">
            <v>42309</v>
          </cell>
          <cell r="AA40">
            <v>0</v>
          </cell>
          <cell r="AB40">
            <v>5</v>
          </cell>
          <cell r="AC40">
            <v>95</v>
          </cell>
          <cell r="AD40">
            <v>8</v>
          </cell>
          <cell r="AE40">
            <v>0</v>
          </cell>
          <cell r="AF40">
            <v>0</v>
          </cell>
          <cell r="AG40">
            <v>0</v>
          </cell>
          <cell r="AH40" t="str">
            <v>PAH</v>
          </cell>
          <cell r="AI40">
            <v>60</v>
          </cell>
          <cell r="AJ40">
            <v>10</v>
          </cell>
          <cell r="AK40" t="str">
            <v>Ascenseur</v>
          </cell>
          <cell r="AL40" t="str">
            <v>OBNL</v>
          </cell>
          <cell r="AM40" t="str">
            <v>ACL-5385a</v>
          </cell>
          <cell r="AN40" t="str">
            <v>ACLOC</v>
          </cell>
          <cell r="AO40" t="str">
            <v>ACL2011-2</v>
          </cell>
          <cell r="AP40" t="str">
            <v>2Chambre</v>
          </cell>
          <cell r="AQ40" t="str">
            <v>2studio</v>
          </cell>
          <cell r="AR40" t="str">
            <v>21CC</v>
          </cell>
          <cell r="AS40" t="str">
            <v>22CC</v>
          </cell>
          <cell r="AT40" t="str">
            <v>23CC</v>
          </cell>
          <cell r="AU40" t="str">
            <v>24CC</v>
          </cell>
          <cell r="AV40" t="str">
            <v>25CC</v>
          </cell>
          <cell r="AW40" t="str">
            <v>2Chambre</v>
          </cell>
          <cell r="AX40" t="str">
            <v>2studio</v>
          </cell>
          <cell r="AY40" t="str">
            <v>21CC</v>
          </cell>
          <cell r="AZ40" t="str">
            <v>22CC</v>
          </cell>
          <cell r="BA40" t="str">
            <v>23CC</v>
          </cell>
          <cell r="BB40" t="str">
            <v>24CC</v>
          </cell>
          <cell r="BC40" t="str">
            <v>25CC</v>
          </cell>
          <cell r="BD40" t="str">
            <v>engagé</v>
          </cell>
          <cell r="BE40" t="str">
            <v>20122chambre</v>
          </cell>
          <cell r="BF40" t="str">
            <v>20122studio</v>
          </cell>
          <cell r="BG40" t="str">
            <v>201221cc</v>
          </cell>
          <cell r="BH40" t="str">
            <v>201222cc</v>
          </cell>
          <cell r="BI40" t="str">
            <v>201223cc</v>
          </cell>
          <cell r="BJ40" t="str">
            <v>201224cc</v>
          </cell>
          <cell r="BK40" t="str">
            <v>201225cc</v>
          </cell>
          <cell r="BL40" t="str">
            <v>2011</v>
          </cell>
          <cell r="BM40" t="str">
            <v>ACL2011-2</v>
          </cell>
          <cell r="BN40" t="str">
            <v>ACL2011-2</v>
          </cell>
          <cell r="BO40" t="str">
            <v>2Chambre</v>
          </cell>
          <cell r="BP40" t="str">
            <v>2studio</v>
          </cell>
          <cell r="BQ40" t="str">
            <v>21CC</v>
          </cell>
          <cell r="BR40" t="str">
            <v>22CC</v>
          </cell>
          <cell r="BS40" t="str">
            <v>23CC</v>
          </cell>
          <cell r="BT40" t="str">
            <v>24CC</v>
          </cell>
          <cell r="BU40" t="str">
            <v>25CC</v>
          </cell>
          <cell r="BV40" t="str">
            <v>OBNL-2</v>
          </cell>
          <cell r="BW40" t="str">
            <v>OBNL-2</v>
          </cell>
          <cell r="BX40" t="str">
            <v xml:space="preserve"> </v>
          </cell>
          <cell r="BY40" t="str">
            <v xml:space="preserve"> </v>
          </cell>
          <cell r="BZ40" t="str">
            <v>OBNL</v>
          </cell>
          <cell r="CA40" t="str">
            <v>20122OBNL</v>
          </cell>
          <cell r="CB40" t="str">
            <v>OBNL-2</v>
          </cell>
          <cell r="CC40" t="str">
            <v>OBNL-2</v>
          </cell>
          <cell r="CD40" t="str">
            <v>2011BSQ</v>
          </cell>
          <cell r="CE40" t="str">
            <v>2012BSQ</v>
          </cell>
          <cell r="CF40" t="str">
            <v>BSQ-2</v>
          </cell>
          <cell r="CG40" t="str">
            <v>BSQ-2</v>
          </cell>
          <cell r="CH40" t="str">
            <v>20122BSQ</v>
          </cell>
          <cell r="CI40" t="str">
            <v>BSQ</v>
          </cell>
          <cell r="CJ40" t="str">
            <v>BSQ-2</v>
          </cell>
          <cell r="CK40" t="str">
            <v>BSQ-2</v>
          </cell>
          <cell r="CL40" t="str">
            <v>C2</v>
          </cell>
          <cell r="CM40" t="str">
            <v>C2</v>
          </cell>
          <cell r="CN40" t="str">
            <v>C2</v>
          </cell>
          <cell r="CO40" t="str">
            <v>20122C</v>
          </cell>
          <cell r="CP40" t="str">
            <v>C</v>
          </cell>
          <cell r="CQ40" t="str">
            <v>2014</v>
          </cell>
          <cell r="CR40" t="str">
            <v xml:space="preserve"> </v>
          </cell>
          <cell r="CS40" t="str">
            <v>2014-10</v>
          </cell>
          <cell r="CT40" t="str">
            <v>OCRosemont — La Petite-Patrie</v>
          </cell>
          <cell r="CU40" t="str">
            <v>BSQOC</v>
          </cell>
          <cell r="CV40" t="str">
            <v>BSQOCRosemont — La Petite-Patrie</v>
          </cell>
          <cell r="CW40" t="str">
            <v>BSQRosemont — La Petite-Patrie</v>
          </cell>
          <cell r="CX40" t="str">
            <v>BSQRosemont — La Petite-Patrie</v>
          </cell>
          <cell r="CY40" t="str">
            <v>Rosemont — La Petite-Patrie</v>
          </cell>
          <cell r="CZ40" t="str">
            <v>2Rosemont — La Petite-Patrie</v>
          </cell>
          <cell r="DA40" t="str">
            <v>CRosemont — La Petite-Patrie</v>
          </cell>
          <cell r="DB40">
            <v>0</v>
          </cell>
          <cell r="DC40" t="str">
            <v>2OC</v>
          </cell>
          <cell r="DD40" t="str">
            <v>ACL2OC</v>
          </cell>
          <cell r="DE40">
            <v>1</v>
          </cell>
          <cell r="DG40" t="str">
            <v xml:space="preserve"> </v>
          </cell>
          <cell r="DH40" t="str">
            <v>2015ACL</v>
          </cell>
          <cell r="DI40" t="str">
            <v xml:space="preserve"> </v>
          </cell>
          <cell r="DJ40" t="str">
            <v>2010ACLOC</v>
          </cell>
          <cell r="DK40" t="str">
            <v>2015oc</v>
          </cell>
          <cell r="DL40" t="str">
            <v>ACL2015oc2014ed</v>
          </cell>
          <cell r="DM40" t="str">
            <v>2014ed</v>
          </cell>
          <cell r="DN40" t="str">
            <v>2012ec</v>
          </cell>
          <cell r="DO40" t="str">
            <v>2011ap</v>
          </cell>
          <cell r="DP40" t="str">
            <v>2014ed</v>
          </cell>
          <cell r="DQ40" t="str">
            <v>2012ec</v>
          </cell>
          <cell r="DR40" t="str">
            <v>2OC</v>
          </cell>
          <cell r="DS40" t="str">
            <v>20142OC</v>
          </cell>
          <cell r="DT40" t="str">
            <v>2014</v>
          </cell>
          <cell r="DU40" t="str">
            <v>2012</v>
          </cell>
          <cell r="DV40" t="str">
            <v>ACLED 2014 from ec 2012</v>
          </cell>
          <cell r="DW40" t="str">
            <v>2012ec2Chambre</v>
          </cell>
          <cell r="DX40" t="str">
            <v>2012</v>
          </cell>
          <cell r="DY40" t="str">
            <v>ACL</v>
          </cell>
          <cell r="DZ40" t="str">
            <v>2014BSQ</v>
          </cell>
          <cell r="EA40" t="str">
            <v>2Chambre</v>
          </cell>
          <cell r="EB40" t="str">
            <v>2Studio</v>
          </cell>
          <cell r="EC40" t="str">
            <v>21CC</v>
          </cell>
          <cell r="ED40" t="str">
            <v>22CC</v>
          </cell>
          <cell r="EE40" t="str">
            <v>23CC</v>
          </cell>
          <cell r="EF40" t="str">
            <v>24CC</v>
          </cell>
          <cell r="EG40" t="str">
            <v>25CC</v>
          </cell>
          <cell r="EH40" t="str">
            <v>2Chambre</v>
          </cell>
          <cell r="EI40" t="str">
            <v>2studio</v>
          </cell>
          <cell r="EJ40" t="str">
            <v>21CC</v>
          </cell>
          <cell r="EK40" t="str">
            <v>22CC</v>
          </cell>
          <cell r="EL40" t="str">
            <v>23CC</v>
          </cell>
          <cell r="EM40" t="str">
            <v>24CC</v>
          </cell>
          <cell r="EN40" t="str">
            <v>25CC</v>
          </cell>
          <cell r="EO40" t="str">
            <v>OBNL-2</v>
          </cell>
          <cell r="EP40" t="str">
            <v>BSQ-2</v>
          </cell>
          <cell r="EQ40" t="str">
            <v>C2</v>
          </cell>
          <cell r="ER40">
            <v>953.54921296296379</v>
          </cell>
          <cell r="ES40" t="str">
            <v>CMOC</v>
          </cell>
          <cell r="ET40">
            <v>325.45078703703621</v>
          </cell>
          <cell r="EU40" t="str">
            <v>ACLOBNL</v>
          </cell>
          <cell r="EV40" t="str">
            <v>ACL2</v>
          </cell>
          <cell r="EW40" t="str">
            <v>ACLC</v>
          </cell>
          <cell r="EX40" t="str">
            <v>ACLOBNL</v>
          </cell>
          <cell r="EY40" t="str">
            <v xml:space="preserve"> </v>
          </cell>
          <cell r="EZ40" t="str">
            <v xml:space="preserve"> </v>
          </cell>
          <cell r="FA40" t="str">
            <v>ACLOBNL2C</v>
          </cell>
          <cell r="FB40" t="str">
            <v xml:space="preserve"> 2C</v>
          </cell>
          <cell r="FC40" t="str">
            <v xml:space="preserve"> 2C</v>
          </cell>
          <cell r="FD40" t="str">
            <v>ACL22011</v>
          </cell>
          <cell r="FE40" t="str">
            <v>2Rosemont — La Petite-Patrie</v>
          </cell>
          <cell r="FF40">
            <v>2015</v>
          </cell>
          <cell r="FG40" t="str">
            <v>2014</v>
          </cell>
          <cell r="FH40" t="str">
            <v>20152</v>
          </cell>
          <cell r="FI40">
            <v>10.493421052631579</v>
          </cell>
          <cell r="FJ40" t="str">
            <v>OBNLRosemont — La Petite-Patrie</v>
          </cell>
          <cell r="FK40" t="str">
            <v>Rosemont — La Petite-PatrieC2014</v>
          </cell>
          <cell r="FL40" t="str">
            <v>2014</v>
          </cell>
          <cell r="FM40" t="str">
            <v>2012</v>
          </cell>
          <cell r="FN40" t="str">
            <v>2015ACL</v>
          </cell>
          <cell r="FO40" t="str">
            <v>2Chambre</v>
          </cell>
          <cell r="FP40" t="str">
            <v>2studio</v>
          </cell>
          <cell r="FQ40" t="str">
            <v>21CC</v>
          </cell>
          <cell r="FR40" t="str">
            <v>22CC</v>
          </cell>
          <cell r="FS40" t="str">
            <v>23CC</v>
          </cell>
          <cell r="FT40" t="str">
            <v>24CC</v>
          </cell>
          <cell r="FU40" t="str">
            <v>25CC</v>
          </cell>
        </row>
        <row r="41">
          <cell r="B41" t="str">
            <v>ACL-5385b</v>
          </cell>
          <cell r="C41" t="str">
            <v>930090931</v>
          </cell>
          <cell r="D41" t="str">
            <v>HABITATIONS LOGGIA-PÉLICAN</v>
          </cell>
          <cell r="E41" t="str">
            <v>2535 place Pierre-Falardeau (MTL)</v>
          </cell>
          <cell r="F41">
            <v>61</v>
          </cell>
          <cell r="G41">
            <v>1</v>
          </cell>
          <cell r="I41" t="str">
            <v>CM</v>
          </cell>
          <cell r="K41" t="str">
            <v>BSQ</v>
          </cell>
          <cell r="L41" t="str">
            <v>OBNL</v>
          </cell>
          <cell r="M41" t="str">
            <v>C</v>
          </cell>
          <cell r="N41" t="str">
            <v>2011</v>
          </cell>
          <cell r="O41" t="str">
            <v>DA</v>
          </cell>
          <cell r="P41" t="str">
            <v>OC</v>
          </cell>
          <cell r="Q41" t="str">
            <v>UBOIVJA</v>
          </cell>
          <cell r="R41" t="str">
            <v>ULABADE</v>
          </cell>
          <cell r="S41">
            <v>42331.591643518521</v>
          </cell>
          <cell r="T41">
            <v>40470</v>
          </cell>
          <cell r="U41">
            <v>40574</v>
          </cell>
          <cell r="V41">
            <v>40967</v>
          </cell>
          <cell r="W41">
            <v>41920.549212962964</v>
          </cell>
          <cell r="X41">
            <v>41927</v>
          </cell>
          <cell r="Y41">
            <v>42246</v>
          </cell>
          <cell r="Z41">
            <v>42309</v>
          </cell>
          <cell r="AA41">
            <v>0</v>
          </cell>
          <cell r="AB41">
            <v>11</v>
          </cell>
          <cell r="AC41">
            <v>42</v>
          </cell>
          <cell r="AD41">
            <v>8</v>
          </cell>
          <cell r="AE41">
            <v>0</v>
          </cell>
          <cell r="AF41">
            <v>0</v>
          </cell>
          <cell r="AG41">
            <v>0</v>
          </cell>
          <cell r="AH41" t="str">
            <v>PAH</v>
          </cell>
          <cell r="AK41" t="str">
            <v>Ascenseur</v>
          </cell>
          <cell r="AL41" t="str">
            <v>OBNL</v>
          </cell>
          <cell r="AM41" t="str">
            <v>ACL-5385b</v>
          </cell>
          <cell r="AN41" t="str">
            <v>ACLOC</v>
          </cell>
          <cell r="AO41" t="str">
            <v>ACL2011-1</v>
          </cell>
          <cell r="AP41" t="str">
            <v>1Chambre</v>
          </cell>
          <cell r="AQ41" t="str">
            <v>1studio</v>
          </cell>
          <cell r="AR41" t="str">
            <v>11CC</v>
          </cell>
          <cell r="AS41" t="str">
            <v>12CC</v>
          </cell>
          <cell r="AT41" t="str">
            <v>13CC</v>
          </cell>
          <cell r="AU41" t="str">
            <v>14CC</v>
          </cell>
          <cell r="AV41" t="str">
            <v>15CC</v>
          </cell>
          <cell r="AW41" t="str">
            <v>1Chambre</v>
          </cell>
          <cell r="AX41" t="str">
            <v>1studio</v>
          </cell>
          <cell r="AY41" t="str">
            <v>11CC</v>
          </cell>
          <cell r="AZ41" t="str">
            <v>12CC</v>
          </cell>
          <cell r="BA41" t="str">
            <v>13CC</v>
          </cell>
          <cell r="BB41" t="str">
            <v>14CC</v>
          </cell>
          <cell r="BC41" t="str">
            <v>15CC</v>
          </cell>
          <cell r="BD41" t="str">
            <v>engagé</v>
          </cell>
          <cell r="BE41" t="str">
            <v>20121chambre</v>
          </cell>
          <cell r="BF41" t="str">
            <v>20121studio</v>
          </cell>
          <cell r="BG41" t="str">
            <v>201211cc</v>
          </cell>
          <cell r="BH41" t="str">
            <v>201212cc</v>
          </cell>
          <cell r="BI41" t="str">
            <v>201213cc</v>
          </cell>
          <cell r="BJ41" t="str">
            <v>201214cc</v>
          </cell>
          <cell r="BK41" t="str">
            <v>201215cc</v>
          </cell>
          <cell r="BL41" t="str">
            <v>2011</v>
          </cell>
          <cell r="BM41" t="str">
            <v>ACL2011-1</v>
          </cell>
          <cell r="BN41" t="str">
            <v>ACL2011-1</v>
          </cell>
          <cell r="BO41" t="str">
            <v>1Chambre</v>
          </cell>
          <cell r="BP41" t="str">
            <v>1studio</v>
          </cell>
          <cell r="BQ41" t="str">
            <v>11CC</v>
          </cell>
          <cell r="BR41" t="str">
            <v>12CC</v>
          </cell>
          <cell r="BS41" t="str">
            <v>13CC</v>
          </cell>
          <cell r="BT41" t="str">
            <v>14CC</v>
          </cell>
          <cell r="BU41" t="str">
            <v>15CC</v>
          </cell>
          <cell r="BV41" t="str">
            <v>OBNL-1</v>
          </cell>
          <cell r="BW41" t="str">
            <v>OBNL-1</v>
          </cell>
          <cell r="BX41" t="str">
            <v xml:space="preserve"> </v>
          </cell>
          <cell r="BY41" t="str">
            <v xml:space="preserve"> </v>
          </cell>
          <cell r="BZ41" t="str">
            <v>OBNL</v>
          </cell>
          <cell r="CA41" t="str">
            <v>20121OBNL</v>
          </cell>
          <cell r="CB41" t="str">
            <v>OBNL-1</v>
          </cell>
          <cell r="CC41" t="str">
            <v>OBNL-1</v>
          </cell>
          <cell r="CD41" t="str">
            <v>2011BSQ</v>
          </cell>
          <cell r="CE41" t="str">
            <v>2012BSQ</v>
          </cell>
          <cell r="CF41" t="str">
            <v>BSQ-1</v>
          </cell>
          <cell r="CG41" t="str">
            <v>BSQ-1</v>
          </cell>
          <cell r="CH41" t="str">
            <v>20121BSQ</v>
          </cell>
          <cell r="CI41" t="str">
            <v>BSQ</v>
          </cell>
          <cell r="CJ41" t="str">
            <v>BSQ-1</v>
          </cell>
          <cell r="CK41" t="str">
            <v>BSQ-1</v>
          </cell>
          <cell r="CL41" t="str">
            <v>C1</v>
          </cell>
          <cell r="CM41" t="str">
            <v>C1</v>
          </cell>
          <cell r="CN41" t="str">
            <v>C1</v>
          </cell>
          <cell r="CO41" t="str">
            <v>20121C</v>
          </cell>
          <cell r="CP41" t="str">
            <v>C</v>
          </cell>
          <cell r="CQ41" t="str">
            <v>2014</v>
          </cell>
          <cell r="CR41" t="str">
            <v xml:space="preserve"> </v>
          </cell>
          <cell r="CS41" t="str">
            <v>2014-10</v>
          </cell>
          <cell r="CT41" t="str">
            <v>OCRosemont — La Petite-Patrie</v>
          </cell>
          <cell r="CU41" t="str">
            <v>BSQOC</v>
          </cell>
          <cell r="CV41" t="str">
            <v>BSQOCRosemont — La Petite-Patrie</v>
          </cell>
          <cell r="CW41" t="str">
            <v>BSQRosemont — La Petite-Patrie</v>
          </cell>
          <cell r="CX41" t="str">
            <v>BSQRosemont — La Petite-Patrie</v>
          </cell>
          <cell r="CY41" t="str">
            <v>Rosemont — La Petite-Patrie</v>
          </cell>
          <cell r="CZ41" t="str">
            <v>1Rosemont — La Petite-Patrie</v>
          </cell>
          <cell r="DA41" t="str">
            <v>CRosemont — La Petite-Patrie</v>
          </cell>
          <cell r="DB41">
            <v>0</v>
          </cell>
          <cell r="DC41" t="str">
            <v>1OC</v>
          </cell>
          <cell r="DD41" t="str">
            <v>ACL1OC</v>
          </cell>
          <cell r="DE41">
            <v>1</v>
          </cell>
          <cell r="DG41" t="str">
            <v xml:space="preserve"> </v>
          </cell>
          <cell r="DH41" t="str">
            <v>2015ACL</v>
          </cell>
          <cell r="DI41" t="str">
            <v xml:space="preserve"> </v>
          </cell>
          <cell r="DJ41" t="str">
            <v>2010ACLOC</v>
          </cell>
          <cell r="DK41" t="str">
            <v>2015oc</v>
          </cell>
          <cell r="DL41" t="str">
            <v>ACL2015oc2014ed</v>
          </cell>
          <cell r="DM41" t="str">
            <v>2014ed</v>
          </cell>
          <cell r="DN41" t="str">
            <v>2012ec</v>
          </cell>
          <cell r="DO41" t="str">
            <v>2011ap</v>
          </cell>
          <cell r="DP41" t="str">
            <v>2014ed</v>
          </cell>
          <cell r="DQ41" t="str">
            <v>2012ec</v>
          </cell>
          <cell r="DR41" t="str">
            <v>1OC</v>
          </cell>
          <cell r="DS41" t="str">
            <v>20141OC</v>
          </cell>
          <cell r="DT41" t="str">
            <v>2014</v>
          </cell>
          <cell r="DU41" t="str">
            <v>2012</v>
          </cell>
          <cell r="DV41" t="str">
            <v>ACLED 2014 from ec 2012</v>
          </cell>
          <cell r="DW41" t="str">
            <v>2012ec1Chambre</v>
          </cell>
          <cell r="DX41" t="str">
            <v>2012</v>
          </cell>
          <cell r="DY41" t="str">
            <v>ACL</v>
          </cell>
          <cell r="DZ41" t="str">
            <v>2014BSQ</v>
          </cell>
          <cell r="EA41" t="str">
            <v>1Chambre</v>
          </cell>
          <cell r="EB41" t="str">
            <v>1Studio</v>
          </cell>
          <cell r="EC41" t="str">
            <v>11CC</v>
          </cell>
          <cell r="ED41" t="str">
            <v>12CC</v>
          </cell>
          <cell r="EE41" t="str">
            <v>13CC</v>
          </cell>
          <cell r="EF41" t="str">
            <v>14CC</v>
          </cell>
          <cell r="EG41" t="str">
            <v>15CC</v>
          </cell>
          <cell r="EH41" t="str">
            <v>1Chambre</v>
          </cell>
          <cell r="EI41" t="str">
            <v>1studio</v>
          </cell>
          <cell r="EJ41" t="str">
            <v>11CC</v>
          </cell>
          <cell r="EK41" t="str">
            <v>12CC</v>
          </cell>
          <cell r="EL41" t="str">
            <v>13CC</v>
          </cell>
          <cell r="EM41" t="str">
            <v>14CC</v>
          </cell>
          <cell r="EN41" t="str">
            <v>15CC</v>
          </cell>
          <cell r="EO41" t="str">
            <v>OBNL-1</v>
          </cell>
          <cell r="EP41" t="str">
            <v>BSQ-1</v>
          </cell>
          <cell r="EQ41" t="str">
            <v>C1</v>
          </cell>
          <cell r="ER41">
            <v>953.54921296296379</v>
          </cell>
          <cell r="ES41" t="str">
            <v>CMOC</v>
          </cell>
          <cell r="ET41">
            <v>325.45078703703621</v>
          </cell>
          <cell r="EU41" t="str">
            <v>ACLOBNL</v>
          </cell>
          <cell r="EV41" t="str">
            <v>ACL1</v>
          </cell>
          <cell r="EW41" t="str">
            <v>ACLC</v>
          </cell>
          <cell r="EX41" t="str">
            <v>ACLOBNL</v>
          </cell>
          <cell r="EY41" t="str">
            <v xml:space="preserve"> </v>
          </cell>
          <cell r="EZ41" t="str">
            <v xml:space="preserve"> </v>
          </cell>
          <cell r="FA41" t="str">
            <v>ACLOBNL1C</v>
          </cell>
          <cell r="FB41" t="str">
            <v xml:space="preserve"> 1C</v>
          </cell>
          <cell r="FC41" t="str">
            <v xml:space="preserve"> 1C</v>
          </cell>
          <cell r="FD41" t="str">
            <v>ACL12011</v>
          </cell>
          <cell r="FE41" t="str">
            <v>1Rosemont — La Petite-Patrie</v>
          </cell>
          <cell r="FF41">
            <v>2015</v>
          </cell>
          <cell r="FG41" t="str">
            <v>2014</v>
          </cell>
          <cell r="FH41" t="str">
            <v>20151</v>
          </cell>
          <cell r="FI41">
            <v>10.493421052631579</v>
          </cell>
          <cell r="FJ41" t="str">
            <v>OBNLRosemont — La Petite-Patrie</v>
          </cell>
          <cell r="FK41" t="str">
            <v>Rosemont — La Petite-PatrieC2014</v>
          </cell>
          <cell r="FL41" t="str">
            <v>2014</v>
          </cell>
          <cell r="FM41" t="str">
            <v>2012</v>
          </cell>
          <cell r="FN41" t="str">
            <v>2015ACL</v>
          </cell>
          <cell r="FO41" t="str">
            <v>1Chambre</v>
          </cell>
          <cell r="FP41" t="str">
            <v>1studio</v>
          </cell>
          <cell r="FQ41" t="str">
            <v>11CC</v>
          </cell>
          <cell r="FR41" t="str">
            <v>12CC</v>
          </cell>
          <cell r="FS41" t="str">
            <v>13CC</v>
          </cell>
          <cell r="FT41" t="str">
            <v>14CC</v>
          </cell>
          <cell r="FU41" t="str">
            <v>15CC</v>
          </cell>
        </row>
        <row r="42">
          <cell r="B42" t="str">
            <v>ACL-5385c</v>
          </cell>
          <cell r="C42" t="str">
            <v>930090931</v>
          </cell>
          <cell r="D42" t="str">
            <v>HABITATIONS LOGGIA-PÉLICAN</v>
          </cell>
          <cell r="E42" t="str">
            <v>2535 place Pierre-Falardeau (MTL)</v>
          </cell>
          <cell r="F42">
            <v>10</v>
          </cell>
          <cell r="G42">
            <v>3</v>
          </cell>
          <cell r="I42" t="str">
            <v>CM</v>
          </cell>
          <cell r="K42" t="str">
            <v>BSQ</v>
          </cell>
          <cell r="L42" t="str">
            <v>OBNL</v>
          </cell>
          <cell r="M42" t="str">
            <v>C</v>
          </cell>
          <cell r="N42" t="str">
            <v>2011</v>
          </cell>
          <cell r="O42" t="str">
            <v>DA</v>
          </cell>
          <cell r="P42" t="str">
            <v>OC</v>
          </cell>
          <cell r="Q42" t="str">
            <v>UBOIVJA</v>
          </cell>
          <cell r="R42" t="str">
            <v>ULABADE</v>
          </cell>
          <cell r="S42">
            <v>42331.591643518521</v>
          </cell>
          <cell r="T42">
            <v>40470</v>
          </cell>
          <cell r="U42">
            <v>40574</v>
          </cell>
          <cell r="V42">
            <v>40967</v>
          </cell>
          <cell r="W42">
            <v>41920.549212962964</v>
          </cell>
          <cell r="X42">
            <v>41927</v>
          </cell>
          <cell r="Y42">
            <v>42246</v>
          </cell>
          <cell r="Z42">
            <v>42309</v>
          </cell>
          <cell r="AA42">
            <v>0</v>
          </cell>
          <cell r="AB42">
            <v>0</v>
          </cell>
          <cell r="AC42">
            <v>10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 t="str">
            <v>PAH</v>
          </cell>
          <cell r="AK42" t="str">
            <v>Ascenseur</v>
          </cell>
          <cell r="AL42" t="str">
            <v>OBNL</v>
          </cell>
          <cell r="AM42" t="str">
            <v>ACL-5385c</v>
          </cell>
          <cell r="AN42" t="str">
            <v>ACLOC</v>
          </cell>
          <cell r="AO42" t="str">
            <v>ACL2011-3</v>
          </cell>
          <cell r="AP42" t="str">
            <v>3Chambre</v>
          </cell>
          <cell r="AQ42" t="str">
            <v>3studio</v>
          </cell>
          <cell r="AR42" t="str">
            <v>31CC</v>
          </cell>
          <cell r="AS42" t="str">
            <v>32CC</v>
          </cell>
          <cell r="AT42" t="str">
            <v>33CC</v>
          </cell>
          <cell r="AU42" t="str">
            <v>34CC</v>
          </cell>
          <cell r="AV42" t="str">
            <v>35CC</v>
          </cell>
          <cell r="AW42" t="str">
            <v>3Chambre</v>
          </cell>
          <cell r="AX42" t="str">
            <v>3studio</v>
          </cell>
          <cell r="AY42" t="str">
            <v>31CC</v>
          </cell>
          <cell r="AZ42" t="str">
            <v>32CC</v>
          </cell>
          <cell r="BA42" t="str">
            <v>33CC</v>
          </cell>
          <cell r="BB42" t="str">
            <v>34CC</v>
          </cell>
          <cell r="BC42" t="str">
            <v>35CC</v>
          </cell>
          <cell r="BD42" t="str">
            <v>engagé</v>
          </cell>
          <cell r="BE42" t="str">
            <v>20123chambre</v>
          </cell>
          <cell r="BF42" t="str">
            <v>20123studio</v>
          </cell>
          <cell r="BG42" t="str">
            <v>201231cc</v>
          </cell>
          <cell r="BH42" t="str">
            <v>201232cc</v>
          </cell>
          <cell r="BI42" t="str">
            <v>201233cc</v>
          </cell>
          <cell r="BJ42" t="str">
            <v>201234cc</v>
          </cell>
          <cell r="BK42" t="str">
            <v>201235cc</v>
          </cell>
          <cell r="BL42" t="str">
            <v>2011</v>
          </cell>
          <cell r="BM42" t="str">
            <v>ACL2011-3</v>
          </cell>
          <cell r="BN42" t="str">
            <v>ACL2011-3</v>
          </cell>
          <cell r="BO42" t="str">
            <v>3Chambre</v>
          </cell>
          <cell r="BP42" t="str">
            <v>3studio</v>
          </cell>
          <cell r="BQ42" t="str">
            <v>31CC</v>
          </cell>
          <cell r="BR42" t="str">
            <v>32CC</v>
          </cell>
          <cell r="BS42" t="str">
            <v>33CC</v>
          </cell>
          <cell r="BT42" t="str">
            <v>34CC</v>
          </cell>
          <cell r="BU42" t="str">
            <v>35CC</v>
          </cell>
          <cell r="BV42" t="str">
            <v>OBNL-3</v>
          </cell>
          <cell r="BW42" t="str">
            <v>OBNL-3</v>
          </cell>
          <cell r="BX42" t="str">
            <v xml:space="preserve"> </v>
          </cell>
          <cell r="BY42" t="str">
            <v xml:space="preserve"> </v>
          </cell>
          <cell r="BZ42" t="str">
            <v>OBNL</v>
          </cell>
          <cell r="CA42" t="str">
            <v>20123OBNL</v>
          </cell>
          <cell r="CB42" t="str">
            <v>OBNL-3</v>
          </cell>
          <cell r="CC42" t="str">
            <v>OBNL-3</v>
          </cell>
          <cell r="CD42" t="str">
            <v>2011BSQ</v>
          </cell>
          <cell r="CE42" t="str">
            <v>2012BSQ</v>
          </cell>
          <cell r="CF42" t="str">
            <v>BSQ-3</v>
          </cell>
          <cell r="CG42" t="str">
            <v>BSQ-3</v>
          </cell>
          <cell r="CH42" t="str">
            <v>20123BSQ</v>
          </cell>
          <cell r="CI42" t="str">
            <v>BSQ</v>
          </cell>
          <cell r="CJ42" t="str">
            <v>BSQ-3</v>
          </cell>
          <cell r="CK42" t="str">
            <v>BSQ-3</v>
          </cell>
          <cell r="CL42" t="str">
            <v>C3</v>
          </cell>
          <cell r="CM42" t="str">
            <v>C3</v>
          </cell>
          <cell r="CN42" t="str">
            <v>C3</v>
          </cell>
          <cell r="CO42" t="str">
            <v>20123C</v>
          </cell>
          <cell r="CP42" t="str">
            <v>C</v>
          </cell>
          <cell r="CQ42" t="str">
            <v>2014</v>
          </cell>
          <cell r="CR42" t="str">
            <v xml:space="preserve"> </v>
          </cell>
          <cell r="CS42" t="str">
            <v>2014-10</v>
          </cell>
          <cell r="CT42" t="str">
            <v>OCRosemont — La Petite-Patrie</v>
          </cell>
          <cell r="CU42" t="str">
            <v>BSQOC</v>
          </cell>
          <cell r="CV42" t="str">
            <v>BSQOCRosemont — La Petite-Patrie</v>
          </cell>
          <cell r="CW42" t="str">
            <v>BSQRosemont — La Petite-Patrie</v>
          </cell>
          <cell r="CX42" t="str">
            <v>BSQRosemont — La Petite-Patrie</v>
          </cell>
          <cell r="CY42" t="str">
            <v>Rosemont — La Petite-Patrie</v>
          </cell>
          <cell r="CZ42" t="str">
            <v>3Rosemont — La Petite-Patrie</v>
          </cell>
          <cell r="DA42" t="str">
            <v>CRosemont — La Petite-Patrie</v>
          </cell>
          <cell r="DB42">
            <v>0</v>
          </cell>
          <cell r="DC42" t="str">
            <v>3OC</v>
          </cell>
          <cell r="DD42" t="str">
            <v>ACL3OC</v>
          </cell>
          <cell r="DE42">
            <v>1</v>
          </cell>
          <cell r="DG42" t="str">
            <v xml:space="preserve"> </v>
          </cell>
          <cell r="DH42" t="str">
            <v>2015ACL</v>
          </cell>
          <cell r="DI42" t="str">
            <v xml:space="preserve"> </v>
          </cell>
          <cell r="DJ42" t="str">
            <v>2010ACLOC</v>
          </cell>
          <cell r="DK42" t="str">
            <v>2015oc</v>
          </cell>
          <cell r="DL42" t="str">
            <v>ACL2015oc2014ed</v>
          </cell>
          <cell r="DM42" t="str">
            <v>2014ed</v>
          </cell>
          <cell r="DN42" t="str">
            <v>2012ec</v>
          </cell>
          <cell r="DO42" t="str">
            <v>2011ap</v>
          </cell>
          <cell r="DP42" t="str">
            <v>2014ed</v>
          </cell>
          <cell r="DQ42" t="str">
            <v>2012ec</v>
          </cell>
          <cell r="DR42" t="str">
            <v>3OC</v>
          </cell>
          <cell r="DS42" t="str">
            <v>20143OC</v>
          </cell>
          <cell r="DT42" t="str">
            <v>2014</v>
          </cell>
          <cell r="DU42" t="str">
            <v>2012</v>
          </cell>
          <cell r="DV42" t="str">
            <v>ACLED 2014 from ec 2012</v>
          </cell>
          <cell r="DW42" t="str">
            <v>2012ec3Chambre</v>
          </cell>
          <cell r="DX42" t="str">
            <v>2012</v>
          </cell>
          <cell r="DY42" t="str">
            <v>ACL</v>
          </cell>
          <cell r="DZ42" t="str">
            <v>2014BSQ</v>
          </cell>
          <cell r="EA42" t="str">
            <v>3Chambre</v>
          </cell>
          <cell r="EB42" t="str">
            <v>3Studio</v>
          </cell>
          <cell r="EC42" t="str">
            <v>31CC</v>
          </cell>
          <cell r="ED42" t="str">
            <v>32CC</v>
          </cell>
          <cell r="EE42" t="str">
            <v>33CC</v>
          </cell>
          <cell r="EF42" t="str">
            <v>34CC</v>
          </cell>
          <cell r="EG42" t="str">
            <v>35CC</v>
          </cell>
          <cell r="EH42" t="str">
            <v>3Chambre</v>
          </cell>
          <cell r="EI42" t="str">
            <v>3studio</v>
          </cell>
          <cell r="EJ42" t="str">
            <v>31CC</v>
          </cell>
          <cell r="EK42" t="str">
            <v>32CC</v>
          </cell>
          <cell r="EL42" t="str">
            <v>33CC</v>
          </cell>
          <cell r="EM42" t="str">
            <v>34CC</v>
          </cell>
          <cell r="EN42" t="str">
            <v>35CC</v>
          </cell>
          <cell r="EO42" t="str">
            <v>OBNL-3</v>
          </cell>
          <cell r="EP42" t="str">
            <v>BSQ-3</v>
          </cell>
          <cell r="EQ42" t="str">
            <v>C3</v>
          </cell>
          <cell r="ER42">
            <v>953.54921296296379</v>
          </cell>
          <cell r="ES42" t="str">
            <v>CMOC</v>
          </cell>
          <cell r="ET42">
            <v>325.45078703703621</v>
          </cell>
          <cell r="EU42" t="str">
            <v>ACLOBNL</v>
          </cell>
          <cell r="EV42" t="str">
            <v>ACL3</v>
          </cell>
          <cell r="EW42" t="str">
            <v>ACLC</v>
          </cell>
          <cell r="EX42" t="str">
            <v>ACLOBNL</v>
          </cell>
          <cell r="EY42" t="str">
            <v xml:space="preserve"> </v>
          </cell>
          <cell r="EZ42" t="str">
            <v xml:space="preserve"> </v>
          </cell>
          <cell r="FA42" t="str">
            <v>ACLOBNL3C</v>
          </cell>
          <cell r="FB42" t="str">
            <v xml:space="preserve"> 3C</v>
          </cell>
          <cell r="FC42" t="str">
            <v xml:space="preserve"> 3C</v>
          </cell>
          <cell r="FD42" t="str">
            <v>ACL32011</v>
          </cell>
          <cell r="FE42" t="str">
            <v>3Rosemont — La Petite-Patrie</v>
          </cell>
          <cell r="FF42">
            <v>2015</v>
          </cell>
          <cell r="FG42" t="str">
            <v>2014</v>
          </cell>
          <cell r="FH42" t="str">
            <v>20153</v>
          </cell>
          <cell r="FI42">
            <v>10.493421052631579</v>
          </cell>
          <cell r="FJ42" t="str">
            <v>OBNLRosemont — La Petite-Patrie</v>
          </cell>
          <cell r="FK42" t="str">
            <v>Rosemont — La Petite-PatrieC2014</v>
          </cell>
          <cell r="FL42" t="str">
            <v>2014</v>
          </cell>
          <cell r="FM42" t="str">
            <v>2012</v>
          </cell>
          <cell r="FN42" t="str">
            <v>2015ACL</v>
          </cell>
          <cell r="FO42" t="str">
            <v>3Chambre</v>
          </cell>
          <cell r="FP42" t="str">
            <v>3studio</v>
          </cell>
          <cell r="FQ42" t="str">
            <v>31CC</v>
          </cell>
          <cell r="FR42" t="str">
            <v>32CC</v>
          </cell>
          <cell r="FS42" t="str">
            <v>33CC</v>
          </cell>
          <cell r="FT42" t="str">
            <v>34CC</v>
          </cell>
          <cell r="FU42" t="str">
            <v>35CC</v>
          </cell>
        </row>
        <row r="43">
          <cell r="B43" t="str">
            <v>ACL-5386</v>
          </cell>
          <cell r="C43" t="str">
            <v>930074407</v>
          </cell>
          <cell r="D43" t="str">
            <v>C.H. PETITS ET GRANDS</v>
          </cell>
          <cell r="E43" t="str">
            <v>2271-2335 rue Darling (MTL)</v>
          </cell>
          <cell r="F43">
            <v>46</v>
          </cell>
          <cell r="G43" t="str">
            <v>1</v>
          </cell>
          <cell r="J43" t="str">
            <v>X</v>
          </cell>
          <cell r="K43" t="str">
            <v>BSQ</v>
          </cell>
          <cell r="L43" t="str">
            <v>COOP</v>
          </cell>
          <cell r="M43" t="str">
            <v>C</v>
          </cell>
          <cell r="N43" t="str">
            <v>2011</v>
          </cell>
          <cell r="O43" t="str">
            <v>ED</v>
          </cell>
          <cell r="P43" t="str">
            <v>OC</v>
          </cell>
          <cell r="Q43" t="str">
            <v>UBERU9I</v>
          </cell>
          <cell r="R43" t="str">
            <v>UTREMXU</v>
          </cell>
          <cell r="S43">
            <v>41900</v>
          </cell>
          <cell r="T43">
            <v>40191</v>
          </cell>
          <cell r="U43">
            <v>40576</v>
          </cell>
          <cell r="V43">
            <v>41109</v>
          </cell>
          <cell r="W43">
            <v>41900</v>
          </cell>
          <cell r="X43">
            <v>41958</v>
          </cell>
          <cell r="Y43">
            <v>42552</v>
          </cell>
          <cell r="Z43">
            <v>43009</v>
          </cell>
          <cell r="AA43">
            <v>0</v>
          </cell>
          <cell r="AB43">
            <v>0</v>
          </cell>
          <cell r="AC43">
            <v>0</v>
          </cell>
          <cell r="AD43">
            <v>26</v>
          </cell>
          <cell r="AE43">
            <v>16</v>
          </cell>
          <cell r="AF43">
            <v>3</v>
          </cell>
          <cell r="AG43">
            <v>1</v>
          </cell>
          <cell r="AH43" t="str">
            <v>PAH</v>
          </cell>
          <cell r="AI43">
            <v>5</v>
          </cell>
          <cell r="AJ43">
            <v>0</v>
          </cell>
          <cell r="AK43" t="str">
            <v>0</v>
          </cell>
          <cell r="AL43" t="str">
            <v>COOP</v>
          </cell>
          <cell r="AM43" t="str">
            <v>ACL-5386</v>
          </cell>
          <cell r="AN43" t="str">
            <v>ACLOC</v>
          </cell>
          <cell r="AO43" t="str">
            <v>ACL2011-1</v>
          </cell>
          <cell r="AP43" t="str">
            <v>1Chambre</v>
          </cell>
          <cell r="AQ43" t="str">
            <v>1studio</v>
          </cell>
          <cell r="AR43" t="str">
            <v>11CC</v>
          </cell>
          <cell r="AS43" t="str">
            <v>12CC</v>
          </cell>
          <cell r="AT43" t="str">
            <v>13CC</v>
          </cell>
          <cell r="AU43" t="str">
            <v>14CC</v>
          </cell>
          <cell r="AV43" t="str">
            <v>15CC</v>
          </cell>
          <cell r="AW43" t="str">
            <v>1Chambre</v>
          </cell>
          <cell r="AX43" t="str">
            <v>1studio</v>
          </cell>
          <cell r="AY43" t="str">
            <v>11CC</v>
          </cell>
          <cell r="AZ43" t="str">
            <v>12CC</v>
          </cell>
          <cell r="BA43" t="str">
            <v>13CC</v>
          </cell>
          <cell r="BB43" t="str">
            <v>14CC</v>
          </cell>
          <cell r="BC43" t="str">
            <v>15CC</v>
          </cell>
          <cell r="BD43" t="str">
            <v>engagé</v>
          </cell>
          <cell r="BE43" t="str">
            <v>20121chambre</v>
          </cell>
          <cell r="BF43" t="str">
            <v>20121studio</v>
          </cell>
          <cell r="BG43" t="str">
            <v>201211cc</v>
          </cell>
          <cell r="BH43" t="str">
            <v>201212cc</v>
          </cell>
          <cell r="BI43" t="str">
            <v>201213cc</v>
          </cell>
          <cell r="BJ43" t="str">
            <v>201214cc</v>
          </cell>
          <cell r="BK43" t="str">
            <v>201215cc</v>
          </cell>
          <cell r="BL43" t="str">
            <v>2011</v>
          </cell>
          <cell r="BM43" t="str">
            <v>ACL2011-1</v>
          </cell>
          <cell r="BN43" t="str">
            <v>ACL2011-1</v>
          </cell>
          <cell r="BO43" t="str">
            <v>1Chambre</v>
          </cell>
          <cell r="BP43" t="str">
            <v>1studio</v>
          </cell>
          <cell r="BQ43" t="str">
            <v>11CC</v>
          </cell>
          <cell r="BR43" t="str">
            <v>12CC</v>
          </cell>
          <cell r="BS43" t="str">
            <v>13CC</v>
          </cell>
          <cell r="BT43" t="str">
            <v>14CC</v>
          </cell>
          <cell r="BU43" t="str">
            <v>15CC</v>
          </cell>
          <cell r="BV43" t="str">
            <v>COOP-1</v>
          </cell>
          <cell r="BW43" t="str">
            <v>COOP-1</v>
          </cell>
          <cell r="BX43" t="str">
            <v xml:space="preserve"> </v>
          </cell>
          <cell r="BY43" t="str">
            <v xml:space="preserve"> </v>
          </cell>
          <cell r="BZ43" t="str">
            <v>COOP</v>
          </cell>
          <cell r="CA43" t="str">
            <v>20121COOP</v>
          </cell>
          <cell r="CB43" t="str">
            <v>COOP-1</v>
          </cell>
          <cell r="CC43" t="str">
            <v>COOP-1</v>
          </cell>
          <cell r="CD43" t="str">
            <v>2011BSQ</v>
          </cell>
          <cell r="CE43" t="str">
            <v>2012BSQ</v>
          </cell>
          <cell r="CF43" t="str">
            <v>BSQ-1</v>
          </cell>
          <cell r="CG43" t="str">
            <v>BSQ-1</v>
          </cell>
          <cell r="CH43" t="str">
            <v>20121BSQ</v>
          </cell>
          <cell r="CI43" t="str">
            <v>BSQ</v>
          </cell>
          <cell r="CJ43" t="str">
            <v>BSQ-1</v>
          </cell>
          <cell r="CK43" t="str">
            <v>BSQ-1</v>
          </cell>
          <cell r="CL43" t="str">
            <v>C1</v>
          </cell>
          <cell r="CM43" t="str">
            <v>C1</v>
          </cell>
          <cell r="CN43" t="str">
            <v>C1</v>
          </cell>
          <cell r="CO43" t="str">
            <v>20121C</v>
          </cell>
          <cell r="CP43" t="str">
            <v>C</v>
          </cell>
          <cell r="CQ43" t="str">
            <v>2014</v>
          </cell>
          <cell r="CR43" t="str">
            <v xml:space="preserve"> </v>
          </cell>
          <cell r="CS43" t="str">
            <v>2014-09</v>
          </cell>
          <cell r="CT43" t="str">
            <v>OCMercier — Hochelaga-Maisonneuve</v>
          </cell>
          <cell r="CU43" t="str">
            <v>BSQOC</v>
          </cell>
          <cell r="CV43" t="str">
            <v>BSQOCMercier — Hochelaga-Maisonneuve</v>
          </cell>
          <cell r="CW43" t="str">
            <v>BSQMercier — Hochelaga-Maisonneuve</v>
          </cell>
          <cell r="CX43" t="str">
            <v>BSQMercier — Hochelaga-Maisonneuve</v>
          </cell>
          <cell r="CY43" t="str">
            <v>Mercier — Hochelaga-Maisonneuve</v>
          </cell>
          <cell r="CZ43" t="str">
            <v>1Mercier — Hochelaga-Maisonneuve</v>
          </cell>
          <cell r="DA43" t="str">
            <v>CMercier — Hochelaga-Maisonneuve</v>
          </cell>
          <cell r="DB43">
            <v>0</v>
          </cell>
          <cell r="DC43" t="str">
            <v>1OC</v>
          </cell>
          <cell r="DD43" t="str">
            <v>ACL1OC</v>
          </cell>
          <cell r="DE43">
            <v>1</v>
          </cell>
          <cell r="DG43" t="str">
            <v xml:space="preserve"> </v>
          </cell>
          <cell r="DH43" t="str">
            <v>2016ACL</v>
          </cell>
          <cell r="DI43" t="str">
            <v xml:space="preserve"> </v>
          </cell>
          <cell r="DJ43" t="str">
            <v>2010ACLOC</v>
          </cell>
          <cell r="DK43" t="str">
            <v>2016oc</v>
          </cell>
          <cell r="DL43" t="str">
            <v>ACL2016oc2014ed</v>
          </cell>
          <cell r="DM43" t="str">
            <v>2014ed</v>
          </cell>
          <cell r="DN43" t="str">
            <v>2012ec</v>
          </cell>
          <cell r="DO43" t="str">
            <v>2011ap</v>
          </cell>
          <cell r="DP43" t="str">
            <v>2014ed</v>
          </cell>
          <cell r="DQ43" t="str">
            <v>2012ec</v>
          </cell>
          <cell r="DR43" t="str">
            <v>1OC</v>
          </cell>
          <cell r="DS43" t="str">
            <v>20141OC</v>
          </cell>
          <cell r="DT43" t="str">
            <v>2014</v>
          </cell>
          <cell r="DU43" t="str">
            <v>2012</v>
          </cell>
          <cell r="DV43" t="str">
            <v>ACLED 2014 from ec 2012</v>
          </cell>
          <cell r="DW43" t="str">
            <v>2012ec1Chambre</v>
          </cell>
          <cell r="DX43" t="str">
            <v>2012</v>
          </cell>
          <cell r="DY43" t="str">
            <v>ACL</v>
          </cell>
          <cell r="DZ43" t="str">
            <v>2014BSQ</v>
          </cell>
          <cell r="EA43" t="str">
            <v>1Chambre</v>
          </cell>
          <cell r="EB43" t="str">
            <v>1Studio</v>
          </cell>
          <cell r="EC43" t="str">
            <v>11CC</v>
          </cell>
          <cell r="ED43" t="str">
            <v>12CC</v>
          </cell>
          <cell r="EE43" t="str">
            <v>13CC</v>
          </cell>
          <cell r="EF43" t="str">
            <v>14CC</v>
          </cell>
          <cell r="EG43" t="str">
            <v>15CC</v>
          </cell>
          <cell r="EH43" t="str">
            <v>1Chambre</v>
          </cell>
          <cell r="EI43" t="str">
            <v>1studio</v>
          </cell>
          <cell r="EJ43" t="str">
            <v>11CC</v>
          </cell>
          <cell r="EK43" t="str">
            <v>12CC</v>
          </cell>
          <cell r="EL43" t="str">
            <v>13CC</v>
          </cell>
          <cell r="EM43" t="str">
            <v>14CC</v>
          </cell>
          <cell r="EN43" t="str">
            <v>15CC</v>
          </cell>
          <cell r="EO43" t="str">
            <v>COOP-1</v>
          </cell>
          <cell r="EP43" t="str">
            <v>BSQ-1</v>
          </cell>
          <cell r="EQ43" t="str">
            <v>C1</v>
          </cell>
          <cell r="ER43">
            <v>791</v>
          </cell>
          <cell r="ES43" t="str">
            <v>OC</v>
          </cell>
          <cell r="ET43">
            <v>652</v>
          </cell>
          <cell r="EU43" t="str">
            <v>ACLCOOP</v>
          </cell>
          <cell r="EV43" t="str">
            <v>ACL1</v>
          </cell>
          <cell r="EW43" t="str">
            <v>ACLC</v>
          </cell>
          <cell r="EX43" t="str">
            <v>ACLCOOP</v>
          </cell>
          <cell r="EY43" t="str">
            <v xml:space="preserve"> </v>
          </cell>
          <cell r="EZ43" t="str">
            <v xml:space="preserve"> </v>
          </cell>
          <cell r="FA43" t="str">
            <v>ACLCOOP1C</v>
          </cell>
          <cell r="FB43" t="str">
            <v xml:space="preserve"> 1C</v>
          </cell>
          <cell r="FC43" t="str">
            <v xml:space="preserve"> 1C</v>
          </cell>
          <cell r="FD43" t="str">
            <v>ACL12011</v>
          </cell>
          <cell r="FE43" t="str">
            <v>1Mercier — Hochelaga-Maisonneuve</v>
          </cell>
          <cell r="FF43">
            <v>2016</v>
          </cell>
          <cell r="FG43" t="str">
            <v>2014</v>
          </cell>
          <cell r="FH43" t="str">
            <v>20161</v>
          </cell>
          <cell r="FI43">
            <v>19.539473684210527</v>
          </cell>
          <cell r="FJ43" t="str">
            <v>COOPMercier — Hochelaga-Maisonneuve</v>
          </cell>
          <cell r="FK43" t="str">
            <v>Mercier — Hochelaga-MaisonneuveC2014</v>
          </cell>
          <cell r="FL43" t="str">
            <v>2014</v>
          </cell>
          <cell r="FM43" t="str">
            <v>2012</v>
          </cell>
          <cell r="FN43" t="str">
            <v>2016ACL</v>
          </cell>
          <cell r="FO43" t="str">
            <v>1Chambre</v>
          </cell>
          <cell r="FP43" t="str">
            <v>1studio</v>
          </cell>
          <cell r="FQ43" t="str">
            <v>11CC</v>
          </cell>
          <cell r="FR43" t="str">
            <v>12CC</v>
          </cell>
          <cell r="FS43" t="str">
            <v>13CC</v>
          </cell>
          <cell r="FT43" t="str">
            <v>14CC</v>
          </cell>
          <cell r="FU43" t="str">
            <v>15CC</v>
          </cell>
        </row>
        <row r="44">
          <cell r="B44" t="str">
            <v>ACL-5387</v>
          </cell>
          <cell r="C44" t="str">
            <v>930079285</v>
          </cell>
          <cell r="D44" t="str">
            <v>MISSION BON ACCUEIL-DELINELLE</v>
          </cell>
          <cell r="E44" t="str">
            <v>608 rue Delinelle (MTL)</v>
          </cell>
          <cell r="F44">
            <v>26</v>
          </cell>
          <cell r="G44" t="str">
            <v>3</v>
          </cell>
          <cell r="K44" t="str">
            <v>BSQ</v>
          </cell>
          <cell r="L44" t="str">
            <v>OBNL</v>
          </cell>
          <cell r="M44" t="str">
            <v>C</v>
          </cell>
          <cell r="N44" t="str">
            <v>2011</v>
          </cell>
          <cell r="O44" t="str">
            <v>DA</v>
          </cell>
          <cell r="P44" t="str">
            <v>OC</v>
          </cell>
          <cell r="Q44" t="str">
            <v>UTHIBVK</v>
          </cell>
          <cell r="R44" t="str">
            <v>ULEDOSE</v>
          </cell>
          <cell r="S44">
            <v>41614.434074074074</v>
          </cell>
          <cell r="T44">
            <v>39877</v>
          </cell>
          <cell r="U44">
            <v>40592</v>
          </cell>
          <cell r="V44">
            <v>40661</v>
          </cell>
          <cell r="W44">
            <v>41116</v>
          </cell>
          <cell r="X44">
            <v>41157</v>
          </cell>
          <cell r="Y44">
            <v>41572</v>
          </cell>
          <cell r="Z44">
            <v>42826</v>
          </cell>
          <cell r="AA44">
            <v>0</v>
          </cell>
          <cell r="AB44">
            <v>24</v>
          </cell>
          <cell r="AC44">
            <v>0</v>
          </cell>
          <cell r="AD44">
            <v>2</v>
          </cell>
          <cell r="AE44">
            <v>0</v>
          </cell>
          <cell r="AF44">
            <v>0</v>
          </cell>
          <cell r="AG44">
            <v>0</v>
          </cell>
          <cell r="AH44" t="str">
            <v>PAH</v>
          </cell>
          <cell r="AL44" t="str">
            <v>OBNL</v>
          </cell>
          <cell r="AM44" t="str">
            <v>ACL-5387</v>
          </cell>
          <cell r="AN44" t="str">
            <v>ACLOC</v>
          </cell>
          <cell r="AO44" t="str">
            <v>ACL2011-3</v>
          </cell>
          <cell r="AP44" t="str">
            <v>3Chambre</v>
          </cell>
          <cell r="AQ44" t="str">
            <v>3studio</v>
          </cell>
          <cell r="AR44" t="str">
            <v>31CC</v>
          </cell>
          <cell r="AS44" t="str">
            <v>32CC</v>
          </cell>
          <cell r="AT44" t="str">
            <v>33CC</v>
          </cell>
          <cell r="AU44" t="str">
            <v>34CC</v>
          </cell>
          <cell r="AV44" t="str">
            <v>35CC</v>
          </cell>
          <cell r="AW44" t="str">
            <v>3Chambre</v>
          </cell>
          <cell r="AX44" t="str">
            <v>3studio</v>
          </cell>
          <cell r="AY44" t="str">
            <v>31CC</v>
          </cell>
          <cell r="AZ44" t="str">
            <v>32CC</v>
          </cell>
          <cell r="BA44" t="str">
            <v>33CC</v>
          </cell>
          <cell r="BB44" t="str">
            <v>34CC</v>
          </cell>
          <cell r="BC44" t="str">
            <v>35CC</v>
          </cell>
          <cell r="BD44" t="str">
            <v>engagé</v>
          </cell>
          <cell r="BE44" t="str">
            <v>20113chambre</v>
          </cell>
          <cell r="BF44" t="str">
            <v>20113studio</v>
          </cell>
          <cell r="BG44" t="str">
            <v>201131cc</v>
          </cell>
          <cell r="BH44" t="str">
            <v>201132cc</v>
          </cell>
          <cell r="BI44" t="str">
            <v>201133cc</v>
          </cell>
          <cell r="BJ44" t="str">
            <v>201134cc</v>
          </cell>
          <cell r="BK44" t="str">
            <v>201135cc</v>
          </cell>
          <cell r="BL44" t="str">
            <v>2011</v>
          </cell>
          <cell r="BM44" t="str">
            <v>ACL2011-3</v>
          </cell>
          <cell r="BN44" t="str">
            <v>ACL2011-3</v>
          </cell>
          <cell r="BO44" t="str">
            <v>3Chambre</v>
          </cell>
          <cell r="BP44" t="str">
            <v>3studio</v>
          </cell>
          <cell r="BQ44" t="str">
            <v>31CC</v>
          </cell>
          <cell r="BR44" t="str">
            <v>32CC</v>
          </cell>
          <cell r="BS44" t="str">
            <v>33CC</v>
          </cell>
          <cell r="BT44" t="str">
            <v>34CC</v>
          </cell>
          <cell r="BU44" t="str">
            <v>35CC</v>
          </cell>
          <cell r="BV44" t="str">
            <v>OBNL-3</v>
          </cell>
          <cell r="BW44" t="str">
            <v>OBNL-3</v>
          </cell>
          <cell r="BX44" t="str">
            <v xml:space="preserve"> </v>
          </cell>
          <cell r="BY44" t="str">
            <v xml:space="preserve"> </v>
          </cell>
          <cell r="BZ44" t="str">
            <v>OBNL</v>
          </cell>
          <cell r="CA44" t="str">
            <v>20113OBNL</v>
          </cell>
          <cell r="CB44" t="str">
            <v>OBNL-3</v>
          </cell>
          <cell r="CC44" t="str">
            <v>OBNL-3</v>
          </cell>
          <cell r="CD44" t="str">
            <v>2011BSQ</v>
          </cell>
          <cell r="CE44" t="str">
            <v>2011BSQ</v>
          </cell>
          <cell r="CF44" t="str">
            <v>BSQ-3</v>
          </cell>
          <cell r="CG44" t="str">
            <v>BSQ-3</v>
          </cell>
          <cell r="CH44" t="str">
            <v>20113BSQ</v>
          </cell>
          <cell r="CI44" t="str">
            <v>BSQ</v>
          </cell>
          <cell r="CJ44" t="str">
            <v>BSQ-3</v>
          </cell>
          <cell r="CK44" t="str">
            <v>BSQ-3</v>
          </cell>
          <cell r="CL44" t="str">
            <v>C3</v>
          </cell>
          <cell r="CM44" t="str">
            <v>C3</v>
          </cell>
          <cell r="CN44" t="str">
            <v>C3</v>
          </cell>
          <cell r="CO44" t="str">
            <v>20113C</v>
          </cell>
          <cell r="CP44" t="str">
            <v>C</v>
          </cell>
          <cell r="CQ44" t="str">
            <v>2012</v>
          </cell>
          <cell r="CR44" t="str">
            <v xml:space="preserve"> </v>
          </cell>
          <cell r="CS44" t="str">
            <v>2012-07</v>
          </cell>
          <cell r="CT44" t="str">
            <v>OCLe Sud-Ouest</v>
          </cell>
          <cell r="CU44" t="str">
            <v>BSQOC</v>
          </cell>
          <cell r="CV44" t="str">
            <v>BSQOCLe Sud-Ouest</v>
          </cell>
          <cell r="CW44" t="str">
            <v>BSQLe Sud-Ouest</v>
          </cell>
          <cell r="CX44" t="str">
            <v>BSQLe Sud-Ouest</v>
          </cell>
          <cell r="CY44" t="str">
            <v>Le Sud-Ouest</v>
          </cell>
          <cell r="CZ44" t="str">
            <v>3Le Sud-Ouest</v>
          </cell>
          <cell r="DA44" t="str">
            <v>CLe Sud-Ouest</v>
          </cell>
          <cell r="DB44">
            <v>0</v>
          </cell>
          <cell r="DC44" t="str">
            <v>3OC</v>
          </cell>
          <cell r="DD44" t="str">
            <v>ACL3OC</v>
          </cell>
          <cell r="DE44">
            <v>1</v>
          </cell>
          <cell r="DG44" t="str">
            <v xml:space="preserve"> </v>
          </cell>
          <cell r="DH44" t="str">
            <v>2013ACL</v>
          </cell>
          <cell r="DI44" t="str">
            <v xml:space="preserve"> </v>
          </cell>
          <cell r="DJ44" t="str">
            <v>2009ACLOC</v>
          </cell>
          <cell r="DK44" t="str">
            <v>2013oc</v>
          </cell>
          <cell r="DL44" t="str">
            <v>ACL2013oc2012ed</v>
          </cell>
          <cell r="DM44" t="str">
            <v>2012ed</v>
          </cell>
          <cell r="DN44" t="str">
            <v>2011ec</v>
          </cell>
          <cell r="DO44" t="str">
            <v>2011ap</v>
          </cell>
          <cell r="DP44" t="str">
            <v>2012ed</v>
          </cell>
          <cell r="DQ44" t="str">
            <v>2011ec</v>
          </cell>
          <cell r="DR44" t="str">
            <v>3OC</v>
          </cell>
          <cell r="DS44" t="str">
            <v>20123OC</v>
          </cell>
          <cell r="DT44" t="str">
            <v>2012</v>
          </cell>
          <cell r="DU44" t="str">
            <v>2011</v>
          </cell>
          <cell r="DV44" t="str">
            <v>ACLED 2012 from ec 2011</v>
          </cell>
          <cell r="DW44" t="str">
            <v>2011ec3Chambre</v>
          </cell>
          <cell r="DX44" t="str">
            <v>2011</v>
          </cell>
          <cell r="DY44" t="str">
            <v>ACL</v>
          </cell>
          <cell r="DZ44" t="str">
            <v>2012BSQ</v>
          </cell>
          <cell r="EA44" t="str">
            <v>3Chambre</v>
          </cell>
          <cell r="EB44" t="str">
            <v>3Studio</v>
          </cell>
          <cell r="EC44" t="str">
            <v>31CC</v>
          </cell>
          <cell r="ED44" t="str">
            <v>32CC</v>
          </cell>
          <cell r="EE44" t="str">
            <v>33CC</v>
          </cell>
          <cell r="EF44" t="str">
            <v>34CC</v>
          </cell>
          <cell r="EG44" t="str">
            <v>35CC</v>
          </cell>
          <cell r="EH44" t="str">
            <v>3Chambre</v>
          </cell>
          <cell r="EI44" t="str">
            <v>3studio</v>
          </cell>
          <cell r="EJ44" t="str">
            <v>31CC</v>
          </cell>
          <cell r="EK44" t="str">
            <v>32CC</v>
          </cell>
          <cell r="EL44" t="str">
            <v>33CC</v>
          </cell>
          <cell r="EM44" t="str">
            <v>34CC</v>
          </cell>
          <cell r="EN44" t="str">
            <v>35CC</v>
          </cell>
          <cell r="EO44" t="str">
            <v>OBNL-3</v>
          </cell>
          <cell r="EP44" t="str">
            <v>BSQ-3</v>
          </cell>
          <cell r="EQ44" t="str">
            <v>C3</v>
          </cell>
          <cell r="ER44">
            <v>455</v>
          </cell>
          <cell r="ES44" t="str">
            <v>OC</v>
          </cell>
          <cell r="ET44">
            <v>456</v>
          </cell>
          <cell r="EU44" t="str">
            <v>ACLOBNL</v>
          </cell>
          <cell r="EV44" t="str">
            <v>ACL3</v>
          </cell>
          <cell r="EW44" t="str">
            <v>ACLC</v>
          </cell>
          <cell r="EX44" t="str">
            <v>ACLOBNL</v>
          </cell>
          <cell r="EY44" t="str">
            <v xml:space="preserve"> </v>
          </cell>
          <cell r="EZ44" t="str">
            <v xml:space="preserve"> </v>
          </cell>
          <cell r="FA44" t="str">
            <v>ACLOBNL3C</v>
          </cell>
          <cell r="FB44" t="str">
            <v xml:space="preserve"> 3C</v>
          </cell>
          <cell r="FC44" t="str">
            <v xml:space="preserve"> 3C</v>
          </cell>
          <cell r="FD44" t="str">
            <v>ACL32011</v>
          </cell>
          <cell r="FE44" t="str">
            <v>3Le Sud-Ouest</v>
          </cell>
          <cell r="FF44">
            <v>2013</v>
          </cell>
          <cell r="FG44" t="str">
            <v>2012</v>
          </cell>
          <cell r="FH44" t="str">
            <v>20133</v>
          </cell>
          <cell r="FI44">
            <v>13.651315789473685</v>
          </cell>
          <cell r="FJ44" t="str">
            <v>OBNLLe Sud-Ouest</v>
          </cell>
          <cell r="FK44" t="str">
            <v>Le Sud-OuestC2012</v>
          </cell>
          <cell r="FL44" t="str">
            <v>2012</v>
          </cell>
          <cell r="FM44" t="str">
            <v>2011</v>
          </cell>
          <cell r="FN44" t="str">
            <v>2013ACL</v>
          </cell>
          <cell r="FO44" t="str">
            <v>3Chambre</v>
          </cell>
          <cell r="FP44" t="str">
            <v>3studio</v>
          </cell>
          <cell r="FQ44" t="str">
            <v>31CC</v>
          </cell>
          <cell r="FR44" t="str">
            <v>32CC</v>
          </cell>
          <cell r="FS44" t="str">
            <v>33CC</v>
          </cell>
          <cell r="FT44" t="str">
            <v>34CC</v>
          </cell>
          <cell r="FU44" t="str">
            <v>35CC</v>
          </cell>
        </row>
        <row r="45">
          <cell r="B45" t="str">
            <v>ACL-5388</v>
          </cell>
          <cell r="C45" t="str">
            <v>930090598</v>
          </cell>
          <cell r="D45" t="str">
            <v>LE BON DIEU DANS LA RUE</v>
          </cell>
          <cell r="E45" t="str">
            <v>2580 avenue Aird (MTL)</v>
          </cell>
          <cell r="F45">
            <v>17</v>
          </cell>
          <cell r="G45" t="str">
            <v>3</v>
          </cell>
          <cell r="H45" t="str">
            <v>X</v>
          </cell>
          <cell r="J45" t="str">
            <v>X</v>
          </cell>
          <cell r="K45" t="str">
            <v>AHM</v>
          </cell>
          <cell r="L45" t="str">
            <v>OBNL</v>
          </cell>
          <cell r="M45" t="str">
            <v>C</v>
          </cell>
          <cell r="N45" t="str">
            <v>2011</v>
          </cell>
          <cell r="O45" t="str">
            <v>DA</v>
          </cell>
          <cell r="P45" t="str">
            <v>OC</v>
          </cell>
          <cell r="Q45" t="str">
            <v>ULEVE52</v>
          </cell>
          <cell r="R45" t="str">
            <v>ULABADE</v>
          </cell>
          <cell r="S45">
            <v>42144.626631944448</v>
          </cell>
          <cell r="U45">
            <v>40582</v>
          </cell>
          <cell r="V45">
            <v>40870</v>
          </cell>
          <cell r="W45">
            <v>41612.403819444444</v>
          </cell>
          <cell r="X45">
            <v>41646</v>
          </cell>
          <cell r="Y45">
            <v>41978</v>
          </cell>
          <cell r="Z45">
            <v>42826</v>
          </cell>
          <cell r="AA45">
            <v>0</v>
          </cell>
          <cell r="AB45">
            <v>13</v>
          </cell>
          <cell r="AC45">
            <v>2</v>
          </cell>
          <cell r="AD45">
            <v>2</v>
          </cell>
          <cell r="AE45">
            <v>0</v>
          </cell>
          <cell r="AF45">
            <v>0</v>
          </cell>
          <cell r="AG45">
            <v>0</v>
          </cell>
          <cell r="AH45" t="str">
            <v>PAH</v>
          </cell>
          <cell r="AL45" t="str">
            <v>OBNL</v>
          </cell>
          <cell r="AM45" t="str">
            <v>ACL-5388</v>
          </cell>
          <cell r="AN45" t="str">
            <v>ACLOC</v>
          </cell>
          <cell r="AO45" t="str">
            <v>ACL2011-3</v>
          </cell>
          <cell r="AP45" t="str">
            <v>3Chambre</v>
          </cell>
          <cell r="AQ45" t="str">
            <v>3studio</v>
          </cell>
          <cell r="AR45" t="str">
            <v>31CC</v>
          </cell>
          <cell r="AS45" t="str">
            <v>32CC</v>
          </cell>
          <cell r="AT45" t="str">
            <v>33CC</v>
          </cell>
          <cell r="AU45" t="str">
            <v>34CC</v>
          </cell>
          <cell r="AV45" t="str">
            <v>35CC</v>
          </cell>
          <cell r="AW45" t="str">
            <v>3Chambre</v>
          </cell>
          <cell r="AX45" t="str">
            <v>3studio</v>
          </cell>
          <cell r="AY45" t="str">
            <v>31CC</v>
          </cell>
          <cell r="AZ45" t="str">
            <v>32CC</v>
          </cell>
          <cell r="BA45" t="str">
            <v>33CC</v>
          </cell>
          <cell r="BB45" t="str">
            <v>34CC</v>
          </cell>
          <cell r="BC45" t="str">
            <v>35CC</v>
          </cell>
          <cell r="BD45" t="str">
            <v>engagé</v>
          </cell>
          <cell r="BE45" t="str">
            <v>20113chambre</v>
          </cell>
          <cell r="BF45" t="str">
            <v>20113studio</v>
          </cell>
          <cell r="BG45" t="str">
            <v>201131cc</v>
          </cell>
          <cell r="BH45" t="str">
            <v>201132cc</v>
          </cell>
          <cell r="BI45" t="str">
            <v>201133cc</v>
          </cell>
          <cell r="BJ45" t="str">
            <v>201134cc</v>
          </cell>
          <cell r="BK45" t="str">
            <v>201135cc</v>
          </cell>
          <cell r="BL45" t="str">
            <v>2011</v>
          </cell>
          <cell r="BM45" t="str">
            <v>ACL2011-3</v>
          </cell>
          <cell r="BN45" t="str">
            <v>ACL2011-3</v>
          </cell>
          <cell r="BO45" t="str">
            <v>3Chambre</v>
          </cell>
          <cell r="BP45" t="str">
            <v>3studio</v>
          </cell>
          <cell r="BQ45" t="str">
            <v>31CC</v>
          </cell>
          <cell r="BR45" t="str">
            <v>32CC</v>
          </cell>
          <cell r="BS45" t="str">
            <v>33CC</v>
          </cell>
          <cell r="BT45" t="str">
            <v>34CC</v>
          </cell>
          <cell r="BU45" t="str">
            <v>35CC</v>
          </cell>
          <cell r="BV45" t="str">
            <v>OBNL-3</v>
          </cell>
          <cell r="BW45" t="str">
            <v>OBNL-3</v>
          </cell>
          <cell r="BX45" t="str">
            <v xml:space="preserve"> </v>
          </cell>
          <cell r="BY45" t="str">
            <v xml:space="preserve"> </v>
          </cell>
          <cell r="BZ45" t="str">
            <v>OBNL</v>
          </cell>
          <cell r="CA45" t="str">
            <v>20113OBNL</v>
          </cell>
          <cell r="CB45" t="str">
            <v>OBNL-3</v>
          </cell>
          <cell r="CC45" t="str">
            <v>OBNL-3</v>
          </cell>
          <cell r="CD45" t="str">
            <v>2011AHM</v>
          </cell>
          <cell r="CE45" t="str">
            <v>2011AHM</v>
          </cell>
          <cell r="CF45" t="str">
            <v>AHM-3</v>
          </cell>
          <cell r="CG45" t="str">
            <v>AHM-3</v>
          </cell>
          <cell r="CH45" t="str">
            <v>20113AHM</v>
          </cell>
          <cell r="CI45" t="str">
            <v>AHM</v>
          </cell>
          <cell r="CJ45" t="str">
            <v>AHM-3</v>
          </cell>
          <cell r="CK45" t="str">
            <v>AHM-3</v>
          </cell>
          <cell r="CL45" t="str">
            <v>C3</v>
          </cell>
          <cell r="CM45" t="str">
            <v>C3</v>
          </cell>
          <cell r="CN45" t="str">
            <v>C3</v>
          </cell>
          <cell r="CO45" t="str">
            <v>20113C</v>
          </cell>
          <cell r="CP45" t="str">
            <v>C</v>
          </cell>
          <cell r="CQ45" t="str">
            <v>2013</v>
          </cell>
          <cell r="CR45" t="str">
            <v xml:space="preserve"> </v>
          </cell>
          <cell r="CS45" t="str">
            <v>2013-12</v>
          </cell>
          <cell r="CT45" t="str">
            <v>OCMercier — Hochelaga-Maisonneuve</v>
          </cell>
          <cell r="CU45" t="str">
            <v>AHMOC</v>
          </cell>
          <cell r="CV45" t="str">
            <v>AHMOCMercier — Hochelaga-Maisonneuve</v>
          </cell>
          <cell r="CW45" t="str">
            <v>AHMMercier — Hochelaga-Maisonneuve</v>
          </cell>
          <cell r="CX45" t="str">
            <v>AHMMercier — Hochelaga-Maisonneuve</v>
          </cell>
          <cell r="CY45" t="str">
            <v>Mercier — Hochelaga-Maisonneuve</v>
          </cell>
          <cell r="CZ45" t="str">
            <v>3Mercier — Hochelaga-Maisonneuve</v>
          </cell>
          <cell r="DA45" t="str">
            <v>CMercier — Hochelaga-Maisonneuve</v>
          </cell>
          <cell r="DB45">
            <v>0</v>
          </cell>
          <cell r="DC45" t="str">
            <v>3OC</v>
          </cell>
          <cell r="DD45" t="str">
            <v>ACL3OC</v>
          </cell>
          <cell r="DE45">
            <v>1</v>
          </cell>
          <cell r="DG45" t="str">
            <v xml:space="preserve"> </v>
          </cell>
          <cell r="DH45" t="str">
            <v>2014ACL</v>
          </cell>
          <cell r="DI45" t="str">
            <v xml:space="preserve"> </v>
          </cell>
          <cell r="DJ45" t="str">
            <v>1900ACLOC</v>
          </cell>
          <cell r="DK45" t="str">
            <v>2014oc</v>
          </cell>
          <cell r="DL45" t="str">
            <v>ACL2014oc2013ed</v>
          </cell>
          <cell r="DM45" t="str">
            <v>2013ed</v>
          </cell>
          <cell r="DN45" t="str">
            <v>2011ec</v>
          </cell>
          <cell r="DO45" t="str">
            <v>2011ap</v>
          </cell>
          <cell r="DP45" t="str">
            <v>2013ed</v>
          </cell>
          <cell r="DQ45" t="str">
            <v>2011ec</v>
          </cell>
          <cell r="DR45" t="str">
            <v>3OC</v>
          </cell>
          <cell r="DS45" t="str">
            <v>20133OC</v>
          </cell>
          <cell r="DT45" t="str">
            <v>2013</v>
          </cell>
          <cell r="DU45" t="str">
            <v>2011</v>
          </cell>
          <cell r="DV45" t="str">
            <v>ACLED 2013 from ec 2011</v>
          </cell>
          <cell r="DW45" t="str">
            <v>2011ec3Chambre</v>
          </cell>
          <cell r="DX45" t="str">
            <v>2011</v>
          </cell>
          <cell r="DY45" t="str">
            <v>ACL</v>
          </cell>
          <cell r="DZ45" t="str">
            <v>2013AHM</v>
          </cell>
          <cell r="EA45" t="str">
            <v>3Chambre</v>
          </cell>
          <cell r="EB45" t="str">
            <v>3Studio</v>
          </cell>
          <cell r="EC45" t="str">
            <v>31CC</v>
          </cell>
          <cell r="ED45" t="str">
            <v>32CC</v>
          </cell>
          <cell r="EE45" t="str">
            <v>33CC</v>
          </cell>
          <cell r="EF45" t="str">
            <v>34CC</v>
          </cell>
          <cell r="EG45" t="str">
            <v>35CC</v>
          </cell>
          <cell r="EH45" t="str">
            <v>3Chambre</v>
          </cell>
          <cell r="EI45" t="str">
            <v>3studio</v>
          </cell>
          <cell r="EJ45" t="str">
            <v>31CC</v>
          </cell>
          <cell r="EK45" t="str">
            <v>32CC</v>
          </cell>
          <cell r="EL45" t="str">
            <v>33CC</v>
          </cell>
          <cell r="EM45" t="str">
            <v>34CC</v>
          </cell>
          <cell r="EN45" t="str">
            <v>35CC</v>
          </cell>
          <cell r="EO45" t="str">
            <v>OBNL-3</v>
          </cell>
          <cell r="EP45" t="str">
            <v>AHM-3</v>
          </cell>
          <cell r="EQ45" t="str">
            <v>C3</v>
          </cell>
          <cell r="ER45">
            <v>742.4038194444438</v>
          </cell>
          <cell r="ES45" t="str">
            <v>OC</v>
          </cell>
          <cell r="ET45">
            <v>365.5961805555562</v>
          </cell>
          <cell r="EU45" t="str">
            <v>ACLOBNL</v>
          </cell>
          <cell r="EV45" t="str">
            <v>ACL3</v>
          </cell>
          <cell r="EW45" t="str">
            <v>ACLC</v>
          </cell>
          <cell r="EX45" t="str">
            <v>ACLOBNL</v>
          </cell>
          <cell r="EY45" t="str">
            <v xml:space="preserve"> </v>
          </cell>
          <cell r="EZ45" t="str">
            <v xml:space="preserve"> </v>
          </cell>
          <cell r="FA45" t="str">
            <v>ACLOBNL3C</v>
          </cell>
          <cell r="FB45" t="str">
            <v xml:space="preserve"> 3C</v>
          </cell>
          <cell r="FC45" t="str">
            <v xml:space="preserve"> 3C</v>
          </cell>
          <cell r="FD45" t="str">
            <v>ACL32011</v>
          </cell>
          <cell r="FE45" t="str">
            <v>3Mercier — Hochelaga-Maisonneuve</v>
          </cell>
          <cell r="FF45">
            <v>2014</v>
          </cell>
          <cell r="FG45" t="str">
            <v>2013</v>
          </cell>
          <cell r="FH45" t="str">
            <v>20143</v>
          </cell>
          <cell r="FI45">
            <v>10.921052631578949</v>
          </cell>
          <cell r="FJ45" t="str">
            <v>OBNLMercier — Hochelaga-Maisonneuve</v>
          </cell>
          <cell r="FK45" t="str">
            <v>Mercier — Hochelaga-MaisonneuveC2014</v>
          </cell>
          <cell r="FL45" t="str">
            <v>2014</v>
          </cell>
          <cell r="FM45" t="str">
            <v>2011</v>
          </cell>
          <cell r="FN45" t="str">
            <v>2014ACL</v>
          </cell>
          <cell r="FO45" t="str">
            <v>3Chambre</v>
          </cell>
          <cell r="FP45" t="str">
            <v>3studio</v>
          </cell>
          <cell r="FQ45" t="str">
            <v>31CC</v>
          </cell>
          <cell r="FR45" t="str">
            <v>32CC</v>
          </cell>
          <cell r="FS45" t="str">
            <v>33CC</v>
          </cell>
          <cell r="FT45" t="str">
            <v>34CC</v>
          </cell>
          <cell r="FU45" t="str">
            <v>35CC</v>
          </cell>
        </row>
        <row r="46">
          <cell r="B46" t="str">
            <v>ACL-5389</v>
          </cell>
          <cell r="C46" t="str">
            <v>930091877</v>
          </cell>
          <cell r="D46" t="str">
            <v>FONDATION DES AVEUGLES DU QUÉBEC</v>
          </cell>
          <cell r="E46" t="str">
            <v>2585 avenue Bennett (MTL)</v>
          </cell>
          <cell r="F46">
            <v>31</v>
          </cell>
          <cell r="G46" t="str">
            <v>3</v>
          </cell>
          <cell r="H46" t="str">
            <v>X</v>
          </cell>
          <cell r="J46" t="str">
            <v>X</v>
          </cell>
          <cell r="K46" t="str">
            <v>AHM</v>
          </cell>
          <cell r="L46" t="str">
            <v>OBNL</v>
          </cell>
          <cell r="M46" t="str">
            <v>C</v>
          </cell>
          <cell r="N46" t="str">
            <v>2011</v>
          </cell>
          <cell r="O46" t="str">
            <v>DA</v>
          </cell>
          <cell r="P46" t="str">
            <v>OC</v>
          </cell>
          <cell r="Q46" t="str">
            <v>ULEVE52</v>
          </cell>
          <cell r="R46" t="str">
            <v>ULABADE</v>
          </cell>
          <cell r="S46">
            <v>42276.575590277775</v>
          </cell>
          <cell r="U46">
            <v>40582</v>
          </cell>
          <cell r="V46">
            <v>40865</v>
          </cell>
          <cell r="W46">
            <v>41575.458506944444</v>
          </cell>
          <cell r="X46">
            <v>41646</v>
          </cell>
          <cell r="Y46">
            <v>42054</v>
          </cell>
          <cell r="Z46">
            <v>42095</v>
          </cell>
          <cell r="AA46">
            <v>0</v>
          </cell>
          <cell r="AB46">
            <v>0</v>
          </cell>
          <cell r="AC46">
            <v>24</v>
          </cell>
          <cell r="AD46">
            <v>6</v>
          </cell>
          <cell r="AE46">
            <v>1</v>
          </cell>
          <cell r="AF46">
            <v>0</v>
          </cell>
          <cell r="AG46">
            <v>0</v>
          </cell>
          <cell r="AH46" t="str">
            <v>PAH</v>
          </cell>
          <cell r="AI46">
            <v>31</v>
          </cell>
          <cell r="AJ46">
            <v>0</v>
          </cell>
          <cell r="AK46" t="str">
            <v>Ascenseur</v>
          </cell>
          <cell r="AL46" t="str">
            <v>OBNL</v>
          </cell>
          <cell r="AM46" t="str">
            <v>ACL-5389</v>
          </cell>
          <cell r="AN46" t="str">
            <v>ACLOC</v>
          </cell>
          <cell r="AO46" t="str">
            <v>ACL2011-3</v>
          </cell>
          <cell r="AP46" t="str">
            <v>3Chambre</v>
          </cell>
          <cell r="AQ46" t="str">
            <v>3studio</v>
          </cell>
          <cell r="AR46" t="str">
            <v>31CC</v>
          </cell>
          <cell r="AS46" t="str">
            <v>32CC</v>
          </cell>
          <cell r="AT46" t="str">
            <v>33CC</v>
          </cell>
          <cell r="AU46" t="str">
            <v>34CC</v>
          </cell>
          <cell r="AV46" t="str">
            <v>35CC</v>
          </cell>
          <cell r="AW46" t="str">
            <v>3Chambre</v>
          </cell>
          <cell r="AX46" t="str">
            <v>3studio</v>
          </cell>
          <cell r="AY46" t="str">
            <v>31CC</v>
          </cell>
          <cell r="AZ46" t="str">
            <v>32CC</v>
          </cell>
          <cell r="BA46" t="str">
            <v>33CC</v>
          </cell>
          <cell r="BB46" t="str">
            <v>34CC</v>
          </cell>
          <cell r="BC46" t="str">
            <v>35CC</v>
          </cell>
          <cell r="BD46" t="str">
            <v>engagé</v>
          </cell>
          <cell r="BE46" t="str">
            <v>20113chambre</v>
          </cell>
          <cell r="BF46" t="str">
            <v>20113studio</v>
          </cell>
          <cell r="BG46" t="str">
            <v>201131cc</v>
          </cell>
          <cell r="BH46" t="str">
            <v>201132cc</v>
          </cell>
          <cell r="BI46" t="str">
            <v>201133cc</v>
          </cell>
          <cell r="BJ46" t="str">
            <v>201134cc</v>
          </cell>
          <cell r="BK46" t="str">
            <v>201135cc</v>
          </cell>
          <cell r="BL46" t="str">
            <v>2011</v>
          </cell>
          <cell r="BM46" t="str">
            <v>ACL2011-3</v>
          </cell>
          <cell r="BN46" t="str">
            <v>ACL2011-3</v>
          </cell>
          <cell r="BO46" t="str">
            <v>3Chambre</v>
          </cell>
          <cell r="BP46" t="str">
            <v>3studio</v>
          </cell>
          <cell r="BQ46" t="str">
            <v>31CC</v>
          </cell>
          <cell r="BR46" t="str">
            <v>32CC</v>
          </cell>
          <cell r="BS46" t="str">
            <v>33CC</v>
          </cell>
          <cell r="BT46" t="str">
            <v>34CC</v>
          </cell>
          <cell r="BU46" t="str">
            <v>35CC</v>
          </cell>
          <cell r="BV46" t="str">
            <v>OBNL-3</v>
          </cell>
          <cell r="BW46" t="str">
            <v>OBNL-3</v>
          </cell>
          <cell r="BX46" t="str">
            <v xml:space="preserve"> </v>
          </cell>
          <cell r="BY46" t="str">
            <v xml:space="preserve"> </v>
          </cell>
          <cell r="BZ46" t="str">
            <v>OBNL</v>
          </cell>
          <cell r="CA46" t="str">
            <v>20113OBNL</v>
          </cell>
          <cell r="CB46" t="str">
            <v>OBNL-3</v>
          </cell>
          <cell r="CC46" t="str">
            <v>OBNL-3</v>
          </cell>
          <cell r="CD46" t="str">
            <v>2011AHM</v>
          </cell>
          <cell r="CE46" t="str">
            <v>2011AHM</v>
          </cell>
          <cell r="CF46" t="str">
            <v>AHM-3</v>
          </cell>
          <cell r="CG46" t="str">
            <v>AHM-3</v>
          </cell>
          <cell r="CH46" t="str">
            <v>20113AHM</v>
          </cell>
          <cell r="CI46" t="str">
            <v>AHM</v>
          </cell>
          <cell r="CJ46" t="str">
            <v>AHM-3</v>
          </cell>
          <cell r="CK46" t="str">
            <v>AHM-3</v>
          </cell>
          <cell r="CL46" t="str">
            <v>C3</v>
          </cell>
          <cell r="CM46" t="str">
            <v>C3</v>
          </cell>
          <cell r="CN46" t="str">
            <v>C3</v>
          </cell>
          <cell r="CO46" t="str">
            <v>20113C</v>
          </cell>
          <cell r="CP46" t="str">
            <v>C</v>
          </cell>
          <cell r="CQ46" t="str">
            <v>2013</v>
          </cell>
          <cell r="CR46" t="str">
            <v xml:space="preserve"> </v>
          </cell>
          <cell r="CS46" t="str">
            <v>2013-10</v>
          </cell>
          <cell r="CT46" t="str">
            <v>OCMercier — Hochelaga-Maisonneuve</v>
          </cell>
          <cell r="CU46" t="str">
            <v>AHMOC</v>
          </cell>
          <cell r="CV46" t="str">
            <v>AHMOCMercier — Hochelaga-Maisonneuve</v>
          </cell>
          <cell r="CW46" t="str">
            <v>AHMMercier — Hochelaga-Maisonneuve</v>
          </cell>
          <cell r="CX46" t="str">
            <v>AHMMercier — Hochelaga-Maisonneuve</v>
          </cell>
          <cell r="CY46" t="str">
            <v>Mercier — Hochelaga-Maisonneuve</v>
          </cell>
          <cell r="CZ46" t="str">
            <v>3Mercier — Hochelaga-Maisonneuve</v>
          </cell>
          <cell r="DA46" t="str">
            <v>CMercier — Hochelaga-Maisonneuve</v>
          </cell>
          <cell r="DB46">
            <v>0</v>
          </cell>
          <cell r="DC46" t="str">
            <v>3OC</v>
          </cell>
          <cell r="DD46" t="str">
            <v>ACL3OC</v>
          </cell>
          <cell r="DE46">
            <v>1</v>
          </cell>
          <cell r="DG46" t="str">
            <v xml:space="preserve"> </v>
          </cell>
          <cell r="DH46" t="str">
            <v>2015ACL</v>
          </cell>
          <cell r="DI46" t="str">
            <v xml:space="preserve"> </v>
          </cell>
          <cell r="DJ46" t="str">
            <v>1900ACLOC</v>
          </cell>
          <cell r="DK46" t="str">
            <v>2015oc</v>
          </cell>
          <cell r="DL46" t="str">
            <v>ACL2015oc2013ed</v>
          </cell>
          <cell r="DM46" t="str">
            <v>2013ed</v>
          </cell>
          <cell r="DN46" t="str">
            <v>2011ec</v>
          </cell>
          <cell r="DO46" t="str">
            <v>2011ap</v>
          </cell>
          <cell r="DP46" t="str">
            <v>2013ed</v>
          </cell>
          <cell r="DQ46" t="str">
            <v>2011ec</v>
          </cell>
          <cell r="DR46" t="str">
            <v>3OC</v>
          </cell>
          <cell r="DS46" t="str">
            <v>20133OC</v>
          </cell>
          <cell r="DT46" t="str">
            <v>2013</v>
          </cell>
          <cell r="DU46" t="str">
            <v>2011</v>
          </cell>
          <cell r="DV46" t="str">
            <v>ACLED 2013 from ec 2011</v>
          </cell>
          <cell r="DW46" t="str">
            <v>2011ec3Chambre</v>
          </cell>
          <cell r="DX46" t="str">
            <v>2011</v>
          </cell>
          <cell r="DY46" t="str">
            <v>ACL</v>
          </cell>
          <cell r="DZ46" t="str">
            <v>2013AHM</v>
          </cell>
          <cell r="EA46" t="str">
            <v>3Chambre</v>
          </cell>
          <cell r="EB46" t="str">
            <v>3Studio</v>
          </cell>
          <cell r="EC46" t="str">
            <v>31CC</v>
          </cell>
          <cell r="ED46" t="str">
            <v>32CC</v>
          </cell>
          <cell r="EE46" t="str">
            <v>33CC</v>
          </cell>
          <cell r="EF46" t="str">
            <v>34CC</v>
          </cell>
          <cell r="EG46" t="str">
            <v>35CC</v>
          </cell>
          <cell r="EH46" t="str">
            <v>3Chambre</v>
          </cell>
          <cell r="EI46" t="str">
            <v>3studio</v>
          </cell>
          <cell r="EJ46" t="str">
            <v>31CC</v>
          </cell>
          <cell r="EK46" t="str">
            <v>32CC</v>
          </cell>
          <cell r="EL46" t="str">
            <v>33CC</v>
          </cell>
          <cell r="EM46" t="str">
            <v>34CC</v>
          </cell>
          <cell r="EN46" t="str">
            <v>35CC</v>
          </cell>
          <cell r="EO46" t="str">
            <v>OBNL-3</v>
          </cell>
          <cell r="EP46" t="str">
            <v>AHM-3</v>
          </cell>
          <cell r="EQ46" t="str">
            <v>C3</v>
          </cell>
          <cell r="ER46">
            <v>710.4585069444438</v>
          </cell>
          <cell r="ES46" t="str">
            <v>OC</v>
          </cell>
          <cell r="ET46">
            <v>478.5414930555562</v>
          </cell>
          <cell r="EU46" t="str">
            <v>ACLOBNL</v>
          </cell>
          <cell r="EV46" t="str">
            <v>ACL3</v>
          </cell>
          <cell r="EW46" t="str">
            <v>ACLC</v>
          </cell>
          <cell r="EX46" t="str">
            <v>ACLOBNL</v>
          </cell>
          <cell r="EY46" t="str">
            <v xml:space="preserve"> </v>
          </cell>
          <cell r="EZ46" t="str">
            <v xml:space="preserve"> </v>
          </cell>
          <cell r="FA46" t="str">
            <v>ACLOBNL3C</v>
          </cell>
          <cell r="FB46" t="str">
            <v xml:space="preserve"> 3C</v>
          </cell>
          <cell r="FC46" t="str">
            <v xml:space="preserve"> 3C</v>
          </cell>
          <cell r="FD46" t="str">
            <v>ACL32011</v>
          </cell>
          <cell r="FE46" t="str">
            <v>3Mercier — Hochelaga-Maisonneuve</v>
          </cell>
          <cell r="FF46">
            <v>2015</v>
          </cell>
          <cell r="FG46" t="str">
            <v>2013</v>
          </cell>
          <cell r="FH46" t="str">
            <v>20153</v>
          </cell>
          <cell r="FI46">
            <v>13.421052631578949</v>
          </cell>
          <cell r="FJ46" t="str">
            <v>OBNLMercier — Hochelaga-Maisonneuve</v>
          </cell>
          <cell r="FK46" t="str">
            <v>Mercier — Hochelaga-MaisonneuveC2014</v>
          </cell>
          <cell r="FL46" t="str">
            <v>2014</v>
          </cell>
          <cell r="FM46" t="str">
            <v>2011</v>
          </cell>
          <cell r="FN46" t="str">
            <v>2015ACL</v>
          </cell>
          <cell r="FO46" t="str">
            <v>3Chambre</v>
          </cell>
          <cell r="FP46" t="str">
            <v>3studio</v>
          </cell>
          <cell r="FQ46" t="str">
            <v>31CC</v>
          </cell>
          <cell r="FR46" t="str">
            <v>32CC</v>
          </cell>
          <cell r="FS46" t="str">
            <v>33CC</v>
          </cell>
          <cell r="FT46" t="str">
            <v>34CC</v>
          </cell>
          <cell r="FU46" t="str">
            <v>35CC</v>
          </cell>
        </row>
        <row r="47">
          <cell r="B47" t="str">
            <v>ACL-5390</v>
          </cell>
          <cell r="C47" t="str">
            <v>930092581</v>
          </cell>
          <cell r="D47" t="str">
            <v>C.H. VILLAGE CLOVERDALE - RÉNO V</v>
          </cell>
          <cell r="E47" t="str">
            <v>4647-4653 rue Alexander (PFD)</v>
          </cell>
          <cell r="F47">
            <v>27</v>
          </cell>
          <cell r="G47" t="str">
            <v>1</v>
          </cell>
          <cell r="J47" t="str">
            <v>X</v>
          </cell>
          <cell r="K47" t="str">
            <v>CDH</v>
          </cell>
          <cell r="L47" t="str">
            <v>COOP</v>
          </cell>
          <cell r="M47" t="str">
            <v>R</v>
          </cell>
          <cell r="N47" t="str">
            <v>2011</v>
          </cell>
          <cell r="O47" t="str">
            <v>DA</v>
          </cell>
          <cell r="P47" t="str">
            <v>OC</v>
          </cell>
          <cell r="Q47" t="str">
            <v>ULACH9B</v>
          </cell>
          <cell r="R47" t="str">
            <v>UTREMXU</v>
          </cell>
          <cell r="S47">
            <v>41176.45521990741</v>
          </cell>
          <cell r="T47">
            <v>40575</v>
          </cell>
          <cell r="U47">
            <v>40596</v>
          </cell>
          <cell r="V47">
            <v>40630</v>
          </cell>
          <cell r="W47">
            <v>40785</v>
          </cell>
          <cell r="X47">
            <v>40861</v>
          </cell>
          <cell r="Y47">
            <v>41060</v>
          </cell>
          <cell r="Z47">
            <v>41153</v>
          </cell>
          <cell r="AA47">
            <v>0</v>
          </cell>
          <cell r="AB47">
            <v>0</v>
          </cell>
          <cell r="AC47">
            <v>0</v>
          </cell>
          <cell r="AD47">
            <v>27</v>
          </cell>
          <cell r="AE47">
            <v>0</v>
          </cell>
          <cell r="AF47">
            <v>0</v>
          </cell>
          <cell r="AG47">
            <v>0</v>
          </cell>
          <cell r="AH47" t="str">
            <v>PAH</v>
          </cell>
          <cell r="AL47" t="str">
            <v>COOP</v>
          </cell>
          <cell r="AM47" t="str">
            <v>ACL-5390</v>
          </cell>
          <cell r="AN47" t="str">
            <v>ACLOC</v>
          </cell>
          <cell r="AO47" t="str">
            <v>ACL2011-1</v>
          </cell>
          <cell r="AP47" t="str">
            <v>1Chambre</v>
          </cell>
          <cell r="AQ47" t="str">
            <v>1studio</v>
          </cell>
          <cell r="AR47" t="str">
            <v>11CC</v>
          </cell>
          <cell r="AS47" t="str">
            <v>12CC</v>
          </cell>
          <cell r="AT47" t="str">
            <v>13CC</v>
          </cell>
          <cell r="AU47" t="str">
            <v>14CC</v>
          </cell>
          <cell r="AV47" t="str">
            <v>15CC</v>
          </cell>
          <cell r="AW47" t="str">
            <v>1Chambre</v>
          </cell>
          <cell r="AX47" t="str">
            <v>1studio</v>
          </cell>
          <cell r="AY47" t="str">
            <v>11CC</v>
          </cell>
          <cell r="AZ47" t="str">
            <v>12CC</v>
          </cell>
          <cell r="BA47" t="str">
            <v>13CC</v>
          </cell>
          <cell r="BB47" t="str">
            <v>14CC</v>
          </cell>
          <cell r="BC47" t="str">
            <v>15CC</v>
          </cell>
          <cell r="BD47" t="str">
            <v>engagé</v>
          </cell>
          <cell r="BE47" t="str">
            <v>20111chambre</v>
          </cell>
          <cell r="BF47" t="str">
            <v>20111studio</v>
          </cell>
          <cell r="BG47" t="str">
            <v>201111cc</v>
          </cell>
          <cell r="BH47" t="str">
            <v>201112cc</v>
          </cell>
          <cell r="BI47" t="str">
            <v>201113cc</v>
          </cell>
          <cell r="BJ47" t="str">
            <v>201114cc</v>
          </cell>
          <cell r="BK47" t="str">
            <v>201115cc</v>
          </cell>
          <cell r="BL47" t="str">
            <v>2011</v>
          </cell>
          <cell r="BM47" t="str">
            <v>ACL2011-1</v>
          </cell>
          <cell r="BN47" t="str">
            <v>ACL2011-1</v>
          </cell>
          <cell r="BO47" t="str">
            <v>1Chambre</v>
          </cell>
          <cell r="BP47" t="str">
            <v>1studio</v>
          </cell>
          <cell r="BQ47" t="str">
            <v>11CC</v>
          </cell>
          <cell r="BR47" t="str">
            <v>12CC</v>
          </cell>
          <cell r="BS47" t="str">
            <v>13CC</v>
          </cell>
          <cell r="BT47" t="str">
            <v>14CC</v>
          </cell>
          <cell r="BU47" t="str">
            <v>15CC</v>
          </cell>
          <cell r="BV47" t="str">
            <v>COOP-1</v>
          </cell>
          <cell r="BW47" t="str">
            <v>COOP-1</v>
          </cell>
          <cell r="BX47" t="str">
            <v xml:space="preserve"> </v>
          </cell>
          <cell r="BY47" t="str">
            <v xml:space="preserve"> </v>
          </cell>
          <cell r="BZ47" t="str">
            <v>COOP</v>
          </cell>
          <cell r="CA47" t="str">
            <v>20111COOP</v>
          </cell>
          <cell r="CB47" t="str">
            <v>COOP-1</v>
          </cell>
          <cell r="CC47" t="str">
            <v>COOP-1</v>
          </cell>
          <cell r="CD47" t="str">
            <v>2011CDH</v>
          </cell>
          <cell r="CE47" t="str">
            <v>2011CDH</v>
          </cell>
          <cell r="CF47" t="str">
            <v>CDH-1</v>
          </cell>
          <cell r="CG47" t="str">
            <v>CDH-1</v>
          </cell>
          <cell r="CH47" t="str">
            <v>20111CDH</v>
          </cell>
          <cell r="CI47" t="str">
            <v>CDH</v>
          </cell>
          <cell r="CJ47" t="str">
            <v>CDH-1</v>
          </cell>
          <cell r="CK47" t="str">
            <v>CDH-1</v>
          </cell>
          <cell r="CL47" t="str">
            <v>R1</v>
          </cell>
          <cell r="CM47" t="str">
            <v>R1</v>
          </cell>
          <cell r="CN47" t="str">
            <v>R1</v>
          </cell>
          <cell r="CO47" t="str">
            <v>20111R</v>
          </cell>
          <cell r="CP47" t="str">
            <v>R</v>
          </cell>
          <cell r="CQ47" t="str">
            <v>2011</v>
          </cell>
          <cell r="CR47" t="str">
            <v xml:space="preserve"> </v>
          </cell>
          <cell r="CS47" t="str">
            <v>2011-08</v>
          </cell>
          <cell r="CT47" t="str">
            <v>OCPierrefonds — Roxboro</v>
          </cell>
          <cell r="CU47" t="str">
            <v>CDHOC</v>
          </cell>
          <cell r="CV47" t="str">
            <v>CDHOCPierrefonds — Roxboro</v>
          </cell>
          <cell r="CW47" t="str">
            <v>CDHPierrefonds — Roxboro</v>
          </cell>
          <cell r="CX47" t="str">
            <v>CDHPierrefonds — Roxboro</v>
          </cell>
          <cell r="CY47" t="str">
            <v>Pierrefonds — Roxboro</v>
          </cell>
          <cell r="CZ47" t="str">
            <v>1Pierrefonds — Roxboro</v>
          </cell>
          <cell r="DA47" t="str">
            <v>RPierrefonds — Roxboro</v>
          </cell>
          <cell r="DB47">
            <v>0</v>
          </cell>
          <cell r="DC47" t="str">
            <v>1OC</v>
          </cell>
          <cell r="DD47" t="str">
            <v>ACL1OC</v>
          </cell>
          <cell r="DE47">
            <v>1</v>
          </cell>
          <cell r="DG47" t="str">
            <v xml:space="preserve"> </v>
          </cell>
          <cell r="DH47" t="str">
            <v>2012ACL</v>
          </cell>
          <cell r="DI47" t="str">
            <v xml:space="preserve"> </v>
          </cell>
          <cell r="DJ47" t="str">
            <v>2011ACLOC</v>
          </cell>
          <cell r="DK47" t="str">
            <v>2012oc</v>
          </cell>
          <cell r="DL47" t="str">
            <v>ACL2012oc2011ed</v>
          </cell>
          <cell r="DM47" t="str">
            <v>2011ed</v>
          </cell>
          <cell r="DN47" t="str">
            <v>2011ec</v>
          </cell>
          <cell r="DO47" t="str">
            <v>2011ap</v>
          </cell>
          <cell r="DP47" t="str">
            <v>2011ed</v>
          </cell>
          <cell r="DQ47" t="str">
            <v xml:space="preserve"> </v>
          </cell>
          <cell r="DR47" t="str">
            <v>1OC</v>
          </cell>
          <cell r="DS47" t="str">
            <v>20111OC</v>
          </cell>
          <cell r="DT47" t="str">
            <v>2011</v>
          </cell>
          <cell r="DU47" t="str">
            <v>2011</v>
          </cell>
          <cell r="DV47" t="str">
            <v>ACLED 2011 from ec 2011</v>
          </cell>
          <cell r="DW47" t="str">
            <v>2011ec1Chambre</v>
          </cell>
          <cell r="DX47" t="str">
            <v>2011</v>
          </cell>
          <cell r="DY47" t="str">
            <v>ACL</v>
          </cell>
          <cell r="DZ47" t="str">
            <v>2011CDH</v>
          </cell>
          <cell r="EA47" t="str">
            <v>1Chambre</v>
          </cell>
          <cell r="EB47" t="str">
            <v>1Studio</v>
          </cell>
          <cell r="EC47" t="str">
            <v>11CC</v>
          </cell>
          <cell r="ED47" t="str">
            <v>12CC</v>
          </cell>
          <cell r="EE47" t="str">
            <v>13CC</v>
          </cell>
          <cell r="EF47" t="str">
            <v>14CC</v>
          </cell>
          <cell r="EG47" t="str">
            <v>15CC</v>
          </cell>
          <cell r="EH47" t="str">
            <v>1Chambre</v>
          </cell>
          <cell r="EI47" t="str">
            <v>1studio</v>
          </cell>
          <cell r="EJ47" t="str">
            <v>11CC</v>
          </cell>
          <cell r="EK47" t="str">
            <v>12CC</v>
          </cell>
          <cell r="EL47" t="str">
            <v>13CC</v>
          </cell>
          <cell r="EM47" t="str">
            <v>14CC</v>
          </cell>
          <cell r="EN47" t="str">
            <v>15CC</v>
          </cell>
          <cell r="EO47" t="str">
            <v>COOP-1</v>
          </cell>
          <cell r="EP47" t="str">
            <v>CDH-1</v>
          </cell>
          <cell r="EQ47" t="str">
            <v>R1</v>
          </cell>
          <cell r="ER47">
            <v>155</v>
          </cell>
          <cell r="ES47" t="str">
            <v>OC</v>
          </cell>
          <cell r="ET47">
            <v>275</v>
          </cell>
          <cell r="EU47" t="str">
            <v>ACLCOOP</v>
          </cell>
          <cell r="EV47" t="str">
            <v>ACL1</v>
          </cell>
          <cell r="EW47" t="str">
            <v>ACLR</v>
          </cell>
          <cell r="EX47" t="str">
            <v>ACLCOOP</v>
          </cell>
          <cell r="EY47" t="str">
            <v xml:space="preserve"> </v>
          </cell>
          <cell r="EZ47" t="str">
            <v xml:space="preserve"> </v>
          </cell>
          <cell r="FA47" t="str">
            <v>ACLCOOP1R</v>
          </cell>
          <cell r="FB47" t="str">
            <v xml:space="preserve"> 1R</v>
          </cell>
          <cell r="FC47" t="str">
            <v xml:space="preserve"> 1R</v>
          </cell>
          <cell r="FD47" t="str">
            <v>ACL12011</v>
          </cell>
          <cell r="FE47" t="str">
            <v>1Pierrefonds — Roxboro</v>
          </cell>
          <cell r="FF47">
            <v>2012</v>
          </cell>
          <cell r="FG47" t="str">
            <v>2011</v>
          </cell>
          <cell r="FH47" t="str">
            <v>20121</v>
          </cell>
          <cell r="FI47">
            <v>6.5460526315789478</v>
          </cell>
          <cell r="FJ47" t="str">
            <v>COOPPierrefonds — Roxboro</v>
          </cell>
          <cell r="FK47" t="str">
            <v>Pierrefonds — RoxboroR2011</v>
          </cell>
          <cell r="FL47" t="str">
            <v>2011</v>
          </cell>
          <cell r="FM47" t="str">
            <v>2011</v>
          </cell>
          <cell r="FN47" t="str">
            <v>2012ACL</v>
          </cell>
          <cell r="FO47" t="str">
            <v>1Chambre</v>
          </cell>
          <cell r="FP47" t="str">
            <v>1studio</v>
          </cell>
          <cell r="FQ47" t="str">
            <v>11CC</v>
          </cell>
          <cell r="FR47" t="str">
            <v>12CC</v>
          </cell>
          <cell r="FS47" t="str">
            <v>13CC</v>
          </cell>
          <cell r="FT47" t="str">
            <v>14CC</v>
          </cell>
          <cell r="FU47" t="str">
            <v>15CC</v>
          </cell>
        </row>
        <row r="48">
          <cell r="B48" t="str">
            <v>ACL-5391</v>
          </cell>
          <cell r="C48" t="str">
            <v>930091848</v>
          </cell>
          <cell r="D48" t="str">
            <v>HABITATIONS LA TRAVERSEE - 6160</v>
          </cell>
          <cell r="E48" t="str">
            <v>6160 16e Avenue (MTL)</v>
          </cell>
          <cell r="F48">
            <v>14</v>
          </cell>
          <cell r="G48" t="str">
            <v>3</v>
          </cell>
          <cell r="J48" t="str">
            <v>X</v>
          </cell>
          <cell r="K48" t="str">
            <v>BSQ</v>
          </cell>
          <cell r="L48" t="str">
            <v>OBNL</v>
          </cell>
          <cell r="M48" t="str">
            <v>R</v>
          </cell>
          <cell r="N48" t="str">
            <v>2011</v>
          </cell>
          <cell r="O48" t="str">
            <v>DA</v>
          </cell>
          <cell r="P48" t="str">
            <v>OC</v>
          </cell>
          <cell r="Q48" t="str">
            <v>ULACH9B</v>
          </cell>
          <cell r="R48" t="str">
            <v>ULEDOSE</v>
          </cell>
          <cell r="S48">
            <v>41376.330821759257</v>
          </cell>
          <cell r="T48">
            <v>40534</v>
          </cell>
          <cell r="U48">
            <v>40602</v>
          </cell>
          <cell r="V48">
            <v>40800</v>
          </cell>
          <cell r="W48">
            <v>41018</v>
          </cell>
          <cell r="X48">
            <v>41014</v>
          </cell>
          <cell r="Y48">
            <v>41304</v>
          </cell>
          <cell r="Z48">
            <v>41325.461388888885</v>
          </cell>
          <cell r="AA48">
            <v>14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 t="str">
            <v>PAH</v>
          </cell>
          <cell r="AL48" t="str">
            <v>OBNL</v>
          </cell>
          <cell r="AM48" t="str">
            <v>ACL-5391</v>
          </cell>
          <cell r="AN48" t="str">
            <v>ACLOC</v>
          </cell>
          <cell r="AO48" t="str">
            <v>ACL2011-3</v>
          </cell>
          <cell r="AP48" t="str">
            <v>3Chambre</v>
          </cell>
          <cell r="AQ48" t="str">
            <v>3studio</v>
          </cell>
          <cell r="AR48" t="str">
            <v>31CC</v>
          </cell>
          <cell r="AS48" t="str">
            <v>32CC</v>
          </cell>
          <cell r="AT48" t="str">
            <v>33CC</v>
          </cell>
          <cell r="AU48" t="str">
            <v>34CC</v>
          </cell>
          <cell r="AV48" t="str">
            <v>35CC</v>
          </cell>
          <cell r="AW48" t="str">
            <v>3Chambre</v>
          </cell>
          <cell r="AX48" t="str">
            <v>3studio</v>
          </cell>
          <cell r="AY48" t="str">
            <v>31CC</v>
          </cell>
          <cell r="AZ48" t="str">
            <v>32CC</v>
          </cell>
          <cell r="BA48" t="str">
            <v>33CC</v>
          </cell>
          <cell r="BB48" t="str">
            <v>34CC</v>
          </cell>
          <cell r="BC48" t="str">
            <v>35CC</v>
          </cell>
          <cell r="BD48" t="str">
            <v>engagé</v>
          </cell>
          <cell r="BE48" t="str">
            <v>20113chambre</v>
          </cell>
          <cell r="BF48" t="str">
            <v>20113studio</v>
          </cell>
          <cell r="BG48" t="str">
            <v>201131cc</v>
          </cell>
          <cell r="BH48" t="str">
            <v>201132cc</v>
          </cell>
          <cell r="BI48" t="str">
            <v>201133cc</v>
          </cell>
          <cell r="BJ48" t="str">
            <v>201134cc</v>
          </cell>
          <cell r="BK48" t="str">
            <v>201135cc</v>
          </cell>
          <cell r="BL48" t="str">
            <v>2011</v>
          </cell>
          <cell r="BM48" t="str">
            <v>ACL2011-3</v>
          </cell>
          <cell r="BN48" t="str">
            <v>ACL2011-3</v>
          </cell>
          <cell r="BO48" t="str">
            <v>3Chambre</v>
          </cell>
          <cell r="BP48" t="str">
            <v>3studio</v>
          </cell>
          <cell r="BQ48" t="str">
            <v>31CC</v>
          </cell>
          <cell r="BR48" t="str">
            <v>32CC</v>
          </cell>
          <cell r="BS48" t="str">
            <v>33CC</v>
          </cell>
          <cell r="BT48" t="str">
            <v>34CC</v>
          </cell>
          <cell r="BU48" t="str">
            <v>35CC</v>
          </cell>
          <cell r="BV48" t="str">
            <v>OBNL-3</v>
          </cell>
          <cell r="BW48" t="str">
            <v>OBNL-3</v>
          </cell>
          <cell r="BX48" t="str">
            <v xml:space="preserve"> </v>
          </cell>
          <cell r="BY48" t="str">
            <v xml:space="preserve"> </v>
          </cell>
          <cell r="BZ48" t="str">
            <v>OBNL</v>
          </cell>
          <cell r="CA48" t="str">
            <v>20113OBNL</v>
          </cell>
          <cell r="CB48" t="str">
            <v>OBNL-3</v>
          </cell>
          <cell r="CC48" t="str">
            <v>OBNL-3</v>
          </cell>
          <cell r="CD48" t="str">
            <v>2011BSQ</v>
          </cell>
          <cell r="CE48" t="str">
            <v>2011BSQ</v>
          </cell>
          <cell r="CF48" t="str">
            <v>BSQ-3</v>
          </cell>
          <cell r="CG48" t="str">
            <v>BSQ-3</v>
          </cell>
          <cell r="CH48" t="str">
            <v>20113BSQ</v>
          </cell>
          <cell r="CI48" t="str">
            <v>BSQ</v>
          </cell>
          <cell r="CJ48" t="str">
            <v>BSQ-3</v>
          </cell>
          <cell r="CK48" t="str">
            <v>BSQ-3</v>
          </cell>
          <cell r="CL48" t="str">
            <v>R3</v>
          </cell>
          <cell r="CM48" t="str">
            <v>R3</v>
          </cell>
          <cell r="CN48" t="str">
            <v>R3</v>
          </cell>
          <cell r="CO48" t="str">
            <v>20113R</v>
          </cell>
          <cell r="CP48" t="str">
            <v>R</v>
          </cell>
          <cell r="CQ48" t="str">
            <v>2012</v>
          </cell>
          <cell r="CR48" t="str">
            <v xml:space="preserve"> </v>
          </cell>
          <cell r="CS48" t="str">
            <v>2012-04</v>
          </cell>
          <cell r="CT48" t="str">
            <v>OCRosemont — La Petite-Patrie</v>
          </cell>
          <cell r="CU48" t="str">
            <v>BSQOC</v>
          </cell>
          <cell r="CV48" t="str">
            <v>BSQOCRosemont — La Petite-Patrie</v>
          </cell>
          <cell r="CW48" t="str">
            <v>BSQRosemont — La Petite-Patrie</v>
          </cell>
          <cell r="CX48" t="str">
            <v>BSQRosemont — La Petite-Patrie</v>
          </cell>
          <cell r="CY48" t="str">
            <v>Rosemont — La Petite-Patrie</v>
          </cell>
          <cell r="CZ48" t="str">
            <v>3Rosemont — La Petite-Patrie</v>
          </cell>
          <cell r="DA48" t="str">
            <v>RRosemont — La Petite-Patrie</v>
          </cell>
          <cell r="DB48">
            <v>0</v>
          </cell>
          <cell r="DC48" t="str">
            <v>3OC</v>
          </cell>
          <cell r="DD48" t="str">
            <v>ACL3OC</v>
          </cell>
          <cell r="DE48">
            <v>1</v>
          </cell>
          <cell r="DG48" t="str">
            <v xml:space="preserve"> </v>
          </cell>
          <cell r="DH48" t="str">
            <v>2013ACL</v>
          </cell>
          <cell r="DI48" t="str">
            <v xml:space="preserve"> </v>
          </cell>
          <cell r="DJ48" t="str">
            <v>2010ACLOC</v>
          </cell>
          <cell r="DK48" t="str">
            <v>2013oc</v>
          </cell>
          <cell r="DL48" t="str">
            <v>ACL2013oc2012ed</v>
          </cell>
          <cell r="DM48" t="str">
            <v>2012ed</v>
          </cell>
          <cell r="DN48" t="str">
            <v>2011ec</v>
          </cell>
          <cell r="DO48" t="str">
            <v>2011ap</v>
          </cell>
          <cell r="DP48" t="str">
            <v>2012ed</v>
          </cell>
          <cell r="DQ48" t="str">
            <v>2011ec</v>
          </cell>
          <cell r="DR48" t="str">
            <v>3OC</v>
          </cell>
          <cell r="DS48" t="str">
            <v>20123OC</v>
          </cell>
          <cell r="DT48" t="str">
            <v>2012</v>
          </cell>
          <cell r="DU48" t="str">
            <v>2011</v>
          </cell>
          <cell r="DV48" t="str">
            <v>ACLED 2012 from ec 2011</v>
          </cell>
          <cell r="DW48" t="str">
            <v>2011ec3Chambre</v>
          </cell>
          <cell r="DX48" t="str">
            <v>2011</v>
          </cell>
          <cell r="DY48" t="str">
            <v>ACL</v>
          </cell>
          <cell r="DZ48" t="str">
            <v>2012BSQ</v>
          </cell>
          <cell r="EA48" t="str">
            <v>3Chambre</v>
          </cell>
          <cell r="EB48" t="str">
            <v>3Studio</v>
          </cell>
          <cell r="EC48" t="str">
            <v>31CC</v>
          </cell>
          <cell r="ED48" t="str">
            <v>32CC</v>
          </cell>
          <cell r="EE48" t="str">
            <v>33CC</v>
          </cell>
          <cell r="EF48" t="str">
            <v>34CC</v>
          </cell>
          <cell r="EG48" t="str">
            <v>35CC</v>
          </cell>
          <cell r="EH48" t="str">
            <v>3Chambre</v>
          </cell>
          <cell r="EI48" t="str">
            <v>3studio</v>
          </cell>
          <cell r="EJ48" t="str">
            <v>31CC</v>
          </cell>
          <cell r="EK48" t="str">
            <v>32CC</v>
          </cell>
          <cell r="EL48" t="str">
            <v>33CC</v>
          </cell>
          <cell r="EM48" t="str">
            <v>34CC</v>
          </cell>
          <cell r="EN48" t="str">
            <v>35CC</v>
          </cell>
          <cell r="EO48" t="str">
            <v>OBNL-3</v>
          </cell>
          <cell r="EP48" t="str">
            <v>BSQ-3</v>
          </cell>
          <cell r="EQ48" t="str">
            <v>R3</v>
          </cell>
          <cell r="ER48">
            <v>218</v>
          </cell>
          <cell r="ES48" t="str">
            <v>OC</v>
          </cell>
          <cell r="ET48">
            <v>286</v>
          </cell>
          <cell r="EU48" t="str">
            <v>ACLOBNL</v>
          </cell>
          <cell r="EV48" t="str">
            <v>ACL3</v>
          </cell>
          <cell r="EW48" t="str">
            <v>ACLR</v>
          </cell>
          <cell r="EX48" t="str">
            <v>ACLOBNL</v>
          </cell>
          <cell r="EY48" t="str">
            <v xml:space="preserve"> </v>
          </cell>
          <cell r="EZ48" t="str">
            <v xml:space="preserve"> </v>
          </cell>
          <cell r="FA48" t="str">
            <v>ACLOBNL3R</v>
          </cell>
          <cell r="FB48" t="str">
            <v xml:space="preserve"> 3R</v>
          </cell>
          <cell r="FC48" t="str">
            <v xml:space="preserve"> 3R</v>
          </cell>
          <cell r="FD48" t="str">
            <v>ACL32011</v>
          </cell>
          <cell r="FE48" t="str">
            <v>3Rosemont — La Petite-Patrie</v>
          </cell>
          <cell r="FF48">
            <v>2013</v>
          </cell>
          <cell r="FG48" t="str">
            <v>2012</v>
          </cell>
          <cell r="FH48" t="str">
            <v>20133</v>
          </cell>
          <cell r="FI48">
            <v>9.5394736842105274</v>
          </cell>
          <cell r="FJ48" t="str">
            <v>OBNLRosemont — La Petite-Patrie</v>
          </cell>
          <cell r="FK48" t="str">
            <v>Rosemont — La Petite-PatrieR2012</v>
          </cell>
          <cell r="FL48" t="str">
            <v>2012</v>
          </cell>
          <cell r="FM48" t="str">
            <v>2011</v>
          </cell>
          <cell r="FN48" t="str">
            <v>2013ACL</v>
          </cell>
          <cell r="FO48" t="str">
            <v>3Chambre</v>
          </cell>
          <cell r="FP48" t="str">
            <v>3studio</v>
          </cell>
          <cell r="FQ48" t="str">
            <v>31CC</v>
          </cell>
          <cell r="FR48" t="str">
            <v>32CC</v>
          </cell>
          <cell r="FS48" t="str">
            <v>33CC</v>
          </cell>
          <cell r="FT48" t="str">
            <v>34CC</v>
          </cell>
          <cell r="FU48" t="str">
            <v>35CC</v>
          </cell>
        </row>
        <row r="49">
          <cell r="B49" t="str">
            <v>ACL-5392</v>
          </cell>
          <cell r="C49" t="str">
            <v>930093107</v>
          </cell>
          <cell r="D49" t="str">
            <v>LA DAUPHINELLE</v>
          </cell>
          <cell r="E49" t="str">
            <v xml:space="preserve">3520 rue Sherbrooke Est </v>
          </cell>
          <cell r="F49">
            <v>11</v>
          </cell>
          <cell r="G49" t="str">
            <v>3</v>
          </cell>
          <cell r="J49" t="str">
            <v>X</v>
          </cell>
          <cell r="K49" t="str">
            <v>BSQ</v>
          </cell>
          <cell r="L49" t="str">
            <v>OBNL</v>
          </cell>
          <cell r="M49" t="str">
            <v>R</v>
          </cell>
          <cell r="N49" t="str">
            <v>2011</v>
          </cell>
          <cell r="O49" t="str">
            <v>DA</v>
          </cell>
          <cell r="P49" t="str">
            <v>OC</v>
          </cell>
          <cell r="Q49" t="str">
            <v>UBOIVJA</v>
          </cell>
          <cell r="R49" t="str">
            <v>ULEDOSE</v>
          </cell>
          <cell r="S49">
            <v>41318.429768518516</v>
          </cell>
          <cell r="U49">
            <v>40630</v>
          </cell>
          <cell r="V49">
            <v>40802</v>
          </cell>
          <cell r="W49">
            <v>40982</v>
          </cell>
          <cell r="X49">
            <v>41004</v>
          </cell>
          <cell r="Y49">
            <v>41239</v>
          </cell>
          <cell r="Z49">
            <v>41239.667303240742</v>
          </cell>
          <cell r="AA49">
            <v>11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 t="str">
            <v>PAH</v>
          </cell>
          <cell r="AL49" t="str">
            <v>OBNL</v>
          </cell>
          <cell r="AM49" t="str">
            <v>ACL-5392</v>
          </cell>
          <cell r="AN49" t="str">
            <v>ACLOC</v>
          </cell>
          <cell r="AO49" t="str">
            <v>ACL2011-3</v>
          </cell>
          <cell r="AP49" t="str">
            <v>3Chambre</v>
          </cell>
          <cell r="AQ49" t="str">
            <v>3studio</v>
          </cell>
          <cell r="AR49" t="str">
            <v>31CC</v>
          </cell>
          <cell r="AS49" t="str">
            <v>32CC</v>
          </cell>
          <cell r="AT49" t="str">
            <v>33CC</v>
          </cell>
          <cell r="AU49" t="str">
            <v>34CC</v>
          </cell>
          <cell r="AV49" t="str">
            <v>35CC</v>
          </cell>
          <cell r="AW49" t="str">
            <v>3Chambre</v>
          </cell>
          <cell r="AX49" t="str">
            <v>3studio</v>
          </cell>
          <cell r="AY49" t="str">
            <v>31CC</v>
          </cell>
          <cell r="AZ49" t="str">
            <v>32CC</v>
          </cell>
          <cell r="BA49" t="str">
            <v>33CC</v>
          </cell>
          <cell r="BB49" t="str">
            <v>34CC</v>
          </cell>
          <cell r="BC49" t="str">
            <v>35CC</v>
          </cell>
          <cell r="BD49" t="str">
            <v>engagé</v>
          </cell>
          <cell r="BE49" t="str">
            <v>20113chambre</v>
          </cell>
          <cell r="BF49" t="str">
            <v>20113studio</v>
          </cell>
          <cell r="BG49" t="str">
            <v>201131cc</v>
          </cell>
          <cell r="BH49" t="str">
            <v>201132cc</v>
          </cell>
          <cell r="BI49" t="str">
            <v>201133cc</v>
          </cell>
          <cell r="BJ49" t="str">
            <v>201134cc</v>
          </cell>
          <cell r="BK49" t="str">
            <v>201135cc</v>
          </cell>
          <cell r="BL49" t="str">
            <v>2011</v>
          </cell>
          <cell r="BM49" t="str">
            <v>ACL2011-3</v>
          </cell>
          <cell r="BN49" t="str">
            <v>ACL2011-3</v>
          </cell>
          <cell r="BO49" t="str">
            <v>3Chambre</v>
          </cell>
          <cell r="BP49" t="str">
            <v>3studio</v>
          </cell>
          <cell r="BQ49" t="str">
            <v>31CC</v>
          </cell>
          <cell r="BR49" t="str">
            <v>32CC</v>
          </cell>
          <cell r="BS49" t="str">
            <v>33CC</v>
          </cell>
          <cell r="BT49" t="str">
            <v>34CC</v>
          </cell>
          <cell r="BU49" t="str">
            <v>35CC</v>
          </cell>
          <cell r="BV49" t="str">
            <v>OBNL-3</v>
          </cell>
          <cell r="BW49" t="str">
            <v>OBNL-3</v>
          </cell>
          <cell r="BX49" t="str">
            <v xml:space="preserve"> </v>
          </cell>
          <cell r="BY49" t="str">
            <v xml:space="preserve"> </v>
          </cell>
          <cell r="BZ49" t="str">
            <v>OBNL</v>
          </cell>
          <cell r="CA49" t="str">
            <v>20113OBNL</v>
          </cell>
          <cell r="CB49" t="str">
            <v>OBNL-3</v>
          </cell>
          <cell r="CC49" t="str">
            <v>OBNL-3</v>
          </cell>
          <cell r="CD49" t="str">
            <v>2011BSQ</v>
          </cell>
          <cell r="CE49" t="str">
            <v>2011BSQ</v>
          </cell>
          <cell r="CF49" t="str">
            <v>BSQ-3</v>
          </cell>
          <cell r="CG49" t="str">
            <v>BSQ-3</v>
          </cell>
          <cell r="CH49" t="str">
            <v>20113BSQ</v>
          </cell>
          <cell r="CI49" t="str">
            <v>BSQ</v>
          </cell>
          <cell r="CJ49" t="str">
            <v>BSQ-3</v>
          </cell>
          <cell r="CK49" t="str">
            <v>BSQ-3</v>
          </cell>
          <cell r="CL49" t="str">
            <v>R3</v>
          </cell>
          <cell r="CM49" t="str">
            <v>R3</v>
          </cell>
          <cell r="CN49" t="str">
            <v>R3</v>
          </cell>
          <cell r="CO49" t="str">
            <v>20113R</v>
          </cell>
          <cell r="CP49" t="str">
            <v>R</v>
          </cell>
          <cell r="CQ49" t="str">
            <v>2012</v>
          </cell>
          <cell r="CR49" t="str">
            <v xml:space="preserve"> </v>
          </cell>
          <cell r="CS49" t="str">
            <v>2012-03</v>
          </cell>
          <cell r="CT49" t="str">
            <v>OCMercier — Hochelaga-Maisonneuve</v>
          </cell>
          <cell r="CU49" t="str">
            <v>BSQOC</v>
          </cell>
          <cell r="CV49" t="str">
            <v>BSQOCMercier — Hochelaga-Maisonneuve</v>
          </cell>
          <cell r="CW49" t="str">
            <v>BSQMercier — Hochelaga-Maisonneuve</v>
          </cell>
          <cell r="CX49" t="str">
            <v>BSQMercier — Hochelaga-Maisonneuve</v>
          </cell>
          <cell r="CY49" t="str">
            <v>Mercier — Hochelaga-Maisonneuve</v>
          </cell>
          <cell r="CZ49" t="str">
            <v>3Mercier — Hochelaga-Maisonneuve</v>
          </cell>
          <cell r="DA49" t="str">
            <v>RMercier — Hochelaga-Maisonneuve</v>
          </cell>
          <cell r="DB49">
            <v>0</v>
          </cell>
          <cell r="DC49" t="str">
            <v>3OC</v>
          </cell>
          <cell r="DD49" t="str">
            <v>ACL3OC</v>
          </cell>
          <cell r="DE49">
            <v>1</v>
          </cell>
          <cell r="DG49" t="str">
            <v xml:space="preserve"> </v>
          </cell>
          <cell r="DH49" t="str">
            <v>2012ACL</v>
          </cell>
          <cell r="DI49" t="str">
            <v xml:space="preserve"> </v>
          </cell>
          <cell r="DJ49" t="str">
            <v>1900ACLOC</v>
          </cell>
          <cell r="DK49" t="str">
            <v>2012oc</v>
          </cell>
          <cell r="DL49" t="str">
            <v>ACL2012oc2012ed</v>
          </cell>
          <cell r="DM49" t="str">
            <v>2012ed</v>
          </cell>
          <cell r="DN49" t="str">
            <v>2011ec</v>
          </cell>
          <cell r="DO49" t="str">
            <v>2011ap</v>
          </cell>
          <cell r="DP49" t="str">
            <v>2012ed</v>
          </cell>
          <cell r="DQ49" t="str">
            <v>2011ec</v>
          </cell>
          <cell r="DR49" t="str">
            <v>3OC</v>
          </cell>
          <cell r="DS49" t="str">
            <v>20123OC</v>
          </cell>
          <cell r="DT49" t="str">
            <v>2012</v>
          </cell>
          <cell r="DU49" t="str">
            <v>2011</v>
          </cell>
          <cell r="DV49" t="str">
            <v>ACLED 2012 from ec 2011</v>
          </cell>
          <cell r="DW49" t="str">
            <v>2011ec3Chambre</v>
          </cell>
          <cell r="DX49" t="str">
            <v>2011</v>
          </cell>
          <cell r="DY49" t="str">
            <v>ACL</v>
          </cell>
          <cell r="DZ49" t="str">
            <v>2012BSQ</v>
          </cell>
          <cell r="EA49" t="str">
            <v>3Chambre</v>
          </cell>
          <cell r="EB49" t="str">
            <v>3Studio</v>
          </cell>
          <cell r="EC49" t="str">
            <v>31CC</v>
          </cell>
          <cell r="ED49" t="str">
            <v>32CC</v>
          </cell>
          <cell r="EE49" t="str">
            <v>33CC</v>
          </cell>
          <cell r="EF49" t="str">
            <v>34CC</v>
          </cell>
          <cell r="EG49" t="str">
            <v>35CC</v>
          </cell>
          <cell r="EH49" t="str">
            <v>3Chambre</v>
          </cell>
          <cell r="EI49" t="str">
            <v>3studio</v>
          </cell>
          <cell r="EJ49" t="str">
            <v>31CC</v>
          </cell>
          <cell r="EK49" t="str">
            <v>32CC</v>
          </cell>
          <cell r="EL49" t="str">
            <v>33CC</v>
          </cell>
          <cell r="EM49" t="str">
            <v>34CC</v>
          </cell>
          <cell r="EN49" t="str">
            <v>35CC</v>
          </cell>
          <cell r="EO49" t="str">
            <v>OBNL-3</v>
          </cell>
          <cell r="EP49" t="str">
            <v>BSQ-3</v>
          </cell>
          <cell r="EQ49" t="str">
            <v>R3</v>
          </cell>
          <cell r="ER49">
            <v>180</v>
          </cell>
          <cell r="ES49" t="str">
            <v>OC</v>
          </cell>
          <cell r="ET49">
            <v>257</v>
          </cell>
          <cell r="EU49" t="str">
            <v>ACLOBNL</v>
          </cell>
          <cell r="EV49" t="str">
            <v>ACL3</v>
          </cell>
          <cell r="EW49" t="str">
            <v>ACLR</v>
          </cell>
          <cell r="EX49" t="str">
            <v>ACLOBNL</v>
          </cell>
          <cell r="EY49" t="str">
            <v xml:space="preserve"> </v>
          </cell>
          <cell r="EZ49" t="str">
            <v xml:space="preserve"> </v>
          </cell>
          <cell r="FA49" t="str">
            <v>ACLOBNL3R</v>
          </cell>
          <cell r="FB49" t="str">
            <v xml:space="preserve"> 3R</v>
          </cell>
          <cell r="FC49" t="str">
            <v xml:space="preserve"> 3R</v>
          </cell>
          <cell r="FD49" t="str">
            <v>ACL32011</v>
          </cell>
          <cell r="FE49" t="str">
            <v>3Mercier — Hochelaga-Maisonneuve</v>
          </cell>
          <cell r="FF49">
            <v>2012</v>
          </cell>
          <cell r="FG49" t="str">
            <v>2012</v>
          </cell>
          <cell r="FH49" t="str">
            <v>20123</v>
          </cell>
          <cell r="FI49">
            <v>7.7302631578947372</v>
          </cell>
          <cell r="FJ49" t="str">
            <v>OBNLMercier — Hochelaga-Maisonneuve</v>
          </cell>
          <cell r="FK49" t="str">
            <v>Mercier — Hochelaga-MaisonneuveR2012</v>
          </cell>
          <cell r="FL49" t="str">
            <v>2012</v>
          </cell>
          <cell r="FM49" t="str">
            <v>2011</v>
          </cell>
          <cell r="FN49" t="str">
            <v>2012ACL</v>
          </cell>
          <cell r="FO49" t="str">
            <v>3Chambre</v>
          </cell>
          <cell r="FP49" t="str">
            <v>3studio</v>
          </cell>
          <cell r="FQ49" t="str">
            <v>31CC</v>
          </cell>
          <cell r="FR49" t="str">
            <v>32CC</v>
          </cell>
          <cell r="FS49" t="str">
            <v>33CC</v>
          </cell>
          <cell r="FT49" t="str">
            <v>34CC</v>
          </cell>
          <cell r="FU49" t="str">
            <v>35CC</v>
          </cell>
        </row>
        <row r="50">
          <cell r="B50" t="str">
            <v>ACL-5393</v>
          </cell>
          <cell r="C50" t="str">
            <v>930093601</v>
          </cell>
          <cell r="D50" t="str">
            <v>LE RELAIS DES JEUNES FAMILLES</v>
          </cell>
          <cell r="E50" t="str">
            <v xml:space="preserve">9335 boulevard Pie-IX </v>
          </cell>
          <cell r="F50">
            <v>14</v>
          </cell>
          <cell r="G50" t="str">
            <v>3</v>
          </cell>
          <cell r="J50" t="str">
            <v>X</v>
          </cell>
          <cell r="K50" t="str">
            <v>CDH</v>
          </cell>
          <cell r="L50" t="str">
            <v>OBNL</v>
          </cell>
          <cell r="M50" t="str">
            <v>R</v>
          </cell>
          <cell r="N50" t="str">
            <v>2011</v>
          </cell>
          <cell r="O50" t="str">
            <v>DA</v>
          </cell>
          <cell r="P50" t="str">
            <v>OC</v>
          </cell>
          <cell r="Q50" t="str">
            <v>UTHIBVK</v>
          </cell>
          <cell r="R50" t="str">
            <v>ULABADE</v>
          </cell>
          <cell r="S50">
            <v>41584.578368055554</v>
          </cell>
          <cell r="U50">
            <v>40640</v>
          </cell>
          <cell r="V50">
            <v>40721</v>
          </cell>
          <cell r="W50">
            <v>40938</v>
          </cell>
          <cell r="X50">
            <v>40969</v>
          </cell>
          <cell r="Y50">
            <v>41306</v>
          </cell>
          <cell r="Z50">
            <v>41334</v>
          </cell>
          <cell r="AA50">
            <v>0</v>
          </cell>
          <cell r="AB50">
            <v>0</v>
          </cell>
          <cell r="AC50">
            <v>0</v>
          </cell>
          <cell r="AD50">
            <v>14</v>
          </cell>
          <cell r="AE50">
            <v>0</v>
          </cell>
          <cell r="AF50">
            <v>0</v>
          </cell>
          <cell r="AG50">
            <v>0</v>
          </cell>
          <cell r="AH50" t="str">
            <v>PAH</v>
          </cell>
          <cell r="AL50" t="str">
            <v>OBNL</v>
          </cell>
          <cell r="AM50" t="str">
            <v>ACL-5393</v>
          </cell>
          <cell r="AN50" t="str">
            <v>ACLOC</v>
          </cell>
          <cell r="AO50" t="str">
            <v>ACL2011-3</v>
          </cell>
          <cell r="AP50" t="str">
            <v>3Chambre</v>
          </cell>
          <cell r="AQ50" t="str">
            <v>3studio</v>
          </cell>
          <cell r="AR50" t="str">
            <v>31CC</v>
          </cell>
          <cell r="AS50" t="str">
            <v>32CC</v>
          </cell>
          <cell r="AT50" t="str">
            <v>33CC</v>
          </cell>
          <cell r="AU50" t="str">
            <v>34CC</v>
          </cell>
          <cell r="AV50" t="str">
            <v>35CC</v>
          </cell>
          <cell r="AW50" t="str">
            <v>3Chambre</v>
          </cell>
          <cell r="AX50" t="str">
            <v>3studio</v>
          </cell>
          <cell r="AY50" t="str">
            <v>31CC</v>
          </cell>
          <cell r="AZ50" t="str">
            <v>32CC</v>
          </cell>
          <cell r="BA50" t="str">
            <v>33CC</v>
          </cell>
          <cell r="BB50" t="str">
            <v>34CC</v>
          </cell>
          <cell r="BC50" t="str">
            <v>35CC</v>
          </cell>
          <cell r="BD50" t="str">
            <v>engagé</v>
          </cell>
          <cell r="BE50" t="str">
            <v>20113chambre</v>
          </cell>
          <cell r="BF50" t="str">
            <v>20113studio</v>
          </cell>
          <cell r="BG50" t="str">
            <v>201131cc</v>
          </cell>
          <cell r="BH50" t="str">
            <v>201132cc</v>
          </cell>
          <cell r="BI50" t="str">
            <v>201133cc</v>
          </cell>
          <cell r="BJ50" t="str">
            <v>201134cc</v>
          </cell>
          <cell r="BK50" t="str">
            <v>201135cc</v>
          </cell>
          <cell r="BL50" t="str">
            <v>2011</v>
          </cell>
          <cell r="BM50" t="str">
            <v>ACL2011-3</v>
          </cell>
          <cell r="BN50" t="str">
            <v>ACL2011-3</v>
          </cell>
          <cell r="BO50" t="str">
            <v>3Chambre</v>
          </cell>
          <cell r="BP50" t="str">
            <v>3studio</v>
          </cell>
          <cell r="BQ50" t="str">
            <v>31CC</v>
          </cell>
          <cell r="BR50" t="str">
            <v>32CC</v>
          </cell>
          <cell r="BS50" t="str">
            <v>33CC</v>
          </cell>
          <cell r="BT50" t="str">
            <v>34CC</v>
          </cell>
          <cell r="BU50" t="str">
            <v>35CC</v>
          </cell>
          <cell r="BV50" t="str">
            <v>OBNL-3</v>
          </cell>
          <cell r="BW50" t="str">
            <v>OBNL-3</v>
          </cell>
          <cell r="BX50" t="str">
            <v xml:space="preserve"> </v>
          </cell>
          <cell r="BY50" t="str">
            <v xml:space="preserve"> </v>
          </cell>
          <cell r="BZ50" t="str">
            <v>OBNL</v>
          </cell>
          <cell r="CA50" t="str">
            <v>20113OBNL</v>
          </cell>
          <cell r="CB50" t="str">
            <v>OBNL-3</v>
          </cell>
          <cell r="CC50" t="str">
            <v>OBNL-3</v>
          </cell>
          <cell r="CD50" t="str">
            <v>2011CDH</v>
          </cell>
          <cell r="CE50" t="str">
            <v>2011CDH</v>
          </cell>
          <cell r="CF50" t="str">
            <v>CDH-3</v>
          </cell>
          <cell r="CG50" t="str">
            <v>CDH-3</v>
          </cell>
          <cell r="CH50" t="str">
            <v>20113CDH</v>
          </cell>
          <cell r="CI50" t="str">
            <v>CDH</v>
          </cell>
          <cell r="CJ50" t="str">
            <v>CDH-3</v>
          </cell>
          <cell r="CK50" t="str">
            <v>CDH-3</v>
          </cell>
          <cell r="CL50" t="str">
            <v>R3</v>
          </cell>
          <cell r="CM50" t="str">
            <v>R3</v>
          </cell>
          <cell r="CN50" t="str">
            <v>R3</v>
          </cell>
          <cell r="CO50" t="str">
            <v>20113R</v>
          </cell>
          <cell r="CP50" t="str">
            <v>R</v>
          </cell>
          <cell r="CQ50" t="str">
            <v>2012</v>
          </cell>
          <cell r="CR50" t="str">
            <v xml:space="preserve"> </v>
          </cell>
          <cell r="CS50" t="str">
            <v>2012-01</v>
          </cell>
          <cell r="CT50" t="str">
            <v>OCVilleray — Saint-Michel — Parc-Extension</v>
          </cell>
          <cell r="CU50" t="str">
            <v>CDHOC</v>
          </cell>
          <cell r="CV50" t="str">
            <v>CDHOCVilleray — Saint-Michel — Parc-Extension</v>
          </cell>
          <cell r="CW50" t="str">
            <v>CDHVilleray — Saint-Michel — Parc-Extension</v>
          </cell>
          <cell r="CX50" t="str">
            <v>CDHVilleray — Saint-Michel — Parc-Extension</v>
          </cell>
          <cell r="CY50" t="str">
            <v>Villeray — Saint-Michel — Parc-Extension</v>
          </cell>
          <cell r="CZ50" t="str">
            <v>3Villeray — Saint-Michel — Parc-Extension</v>
          </cell>
          <cell r="DA50" t="str">
            <v>RVilleray — Saint-Michel — Parc-Extension</v>
          </cell>
          <cell r="DB50">
            <v>0</v>
          </cell>
          <cell r="DC50" t="str">
            <v>3OC</v>
          </cell>
          <cell r="DD50" t="str">
            <v>ACL3OC</v>
          </cell>
          <cell r="DE50">
            <v>1</v>
          </cell>
          <cell r="DG50" t="str">
            <v xml:space="preserve"> </v>
          </cell>
          <cell r="DH50" t="str">
            <v>2013ACL</v>
          </cell>
          <cell r="DI50" t="str">
            <v xml:space="preserve"> </v>
          </cell>
          <cell r="DJ50" t="str">
            <v>1900ACLOC</v>
          </cell>
          <cell r="DK50" t="str">
            <v>2013oc</v>
          </cell>
          <cell r="DL50" t="str">
            <v>ACL2013oc2012ed</v>
          </cell>
          <cell r="DM50" t="str">
            <v>2012ed</v>
          </cell>
          <cell r="DN50" t="str">
            <v>2011ec</v>
          </cell>
          <cell r="DO50" t="str">
            <v>2011ap</v>
          </cell>
          <cell r="DP50" t="str">
            <v>2012ed</v>
          </cell>
          <cell r="DQ50" t="str">
            <v>2011ec</v>
          </cell>
          <cell r="DR50" t="str">
            <v>3OC</v>
          </cell>
          <cell r="DS50" t="str">
            <v>20123OC</v>
          </cell>
          <cell r="DT50" t="str">
            <v>2012</v>
          </cell>
          <cell r="DU50" t="str">
            <v>2011</v>
          </cell>
          <cell r="DV50" t="str">
            <v>ACLED 2012 from ec 2011</v>
          </cell>
          <cell r="DW50" t="str">
            <v>2011ec3Chambre</v>
          </cell>
          <cell r="DX50" t="str">
            <v>2011</v>
          </cell>
          <cell r="DY50" t="str">
            <v>ACL</v>
          </cell>
          <cell r="DZ50" t="str">
            <v>2012CDH</v>
          </cell>
          <cell r="EA50" t="str">
            <v>3Chambre</v>
          </cell>
          <cell r="EB50" t="str">
            <v>3Studio</v>
          </cell>
          <cell r="EC50" t="str">
            <v>31CC</v>
          </cell>
          <cell r="ED50" t="str">
            <v>32CC</v>
          </cell>
          <cell r="EE50" t="str">
            <v>33CC</v>
          </cell>
          <cell r="EF50" t="str">
            <v>34CC</v>
          </cell>
          <cell r="EG50" t="str">
            <v>35CC</v>
          </cell>
          <cell r="EH50" t="str">
            <v>3Chambre</v>
          </cell>
          <cell r="EI50" t="str">
            <v>3studio</v>
          </cell>
          <cell r="EJ50" t="str">
            <v>31CC</v>
          </cell>
          <cell r="EK50" t="str">
            <v>32CC</v>
          </cell>
          <cell r="EL50" t="str">
            <v>33CC</v>
          </cell>
          <cell r="EM50" t="str">
            <v>34CC</v>
          </cell>
          <cell r="EN50" t="str">
            <v>35CC</v>
          </cell>
          <cell r="EO50" t="str">
            <v>OBNL-3</v>
          </cell>
          <cell r="EP50" t="str">
            <v>CDH-3</v>
          </cell>
          <cell r="EQ50" t="str">
            <v>R3</v>
          </cell>
          <cell r="ER50">
            <v>217</v>
          </cell>
          <cell r="ES50" t="str">
            <v>OC</v>
          </cell>
          <cell r="ET50">
            <v>368</v>
          </cell>
          <cell r="EU50" t="str">
            <v>ACLOBNL</v>
          </cell>
          <cell r="EV50" t="str">
            <v>ACL3</v>
          </cell>
          <cell r="EW50" t="str">
            <v>ACLR</v>
          </cell>
          <cell r="EX50" t="str">
            <v>ACLOBNL</v>
          </cell>
          <cell r="EY50" t="str">
            <v xml:space="preserve"> </v>
          </cell>
          <cell r="EZ50" t="str">
            <v xml:space="preserve"> </v>
          </cell>
          <cell r="FA50" t="str">
            <v>ACLOBNL3R</v>
          </cell>
          <cell r="FB50" t="str">
            <v xml:space="preserve"> 3R</v>
          </cell>
          <cell r="FC50" t="str">
            <v xml:space="preserve"> 3R</v>
          </cell>
          <cell r="FD50" t="str">
            <v>ACL32011</v>
          </cell>
          <cell r="FE50" t="str">
            <v>3Villeray — Saint-Michel — Parc-Extension</v>
          </cell>
          <cell r="FF50">
            <v>2013</v>
          </cell>
          <cell r="FG50" t="str">
            <v>2012</v>
          </cell>
          <cell r="FH50" t="str">
            <v>20133</v>
          </cell>
          <cell r="FI50">
            <v>11.085526315789474</v>
          </cell>
          <cell r="FJ50" t="str">
            <v>OBNLVilleray — Saint-Michel — Parc-Extension</v>
          </cell>
          <cell r="FK50" t="str">
            <v>Villeray — Saint-Michel — Parc-ExtensionR2012</v>
          </cell>
          <cell r="FL50" t="str">
            <v>2012</v>
          </cell>
          <cell r="FM50" t="str">
            <v>2011</v>
          </cell>
          <cell r="FN50" t="str">
            <v>2013ACL</v>
          </cell>
          <cell r="FO50" t="str">
            <v>3Chambre</v>
          </cell>
          <cell r="FP50" t="str">
            <v>3studio</v>
          </cell>
          <cell r="FQ50" t="str">
            <v>31CC</v>
          </cell>
          <cell r="FR50" t="str">
            <v>32CC</v>
          </cell>
          <cell r="FS50" t="str">
            <v>33CC</v>
          </cell>
          <cell r="FT50" t="str">
            <v>34CC</v>
          </cell>
          <cell r="FU50" t="str">
            <v>35CC</v>
          </cell>
        </row>
        <row r="51">
          <cell r="B51" t="str">
            <v>ACL-5394</v>
          </cell>
          <cell r="C51" t="str">
            <v>930091878</v>
          </cell>
          <cell r="D51" t="str">
            <v>OMHM - CENTRE VICTORIA</v>
          </cell>
          <cell r="E51" t="str">
            <v xml:space="preserve">6600 avenue Victoria </v>
          </cell>
          <cell r="F51">
            <v>67</v>
          </cell>
          <cell r="G51" t="str">
            <v>1</v>
          </cell>
          <cell r="K51" t="str">
            <v>ROMEL</v>
          </cell>
          <cell r="L51" t="str">
            <v>OH</v>
          </cell>
          <cell r="M51" t="str">
            <v>C</v>
          </cell>
          <cell r="N51" t="str">
            <v>2011</v>
          </cell>
          <cell r="O51" t="str">
            <v>DA</v>
          </cell>
          <cell r="P51" t="str">
            <v>OC</v>
          </cell>
          <cell r="Q51" t="str">
            <v>UGOULFR</v>
          </cell>
          <cell r="R51" t="str">
            <v>UTREMXU</v>
          </cell>
          <cell r="S51">
            <v>42123.446712962963</v>
          </cell>
          <cell r="T51">
            <v>40645</v>
          </cell>
          <cell r="U51">
            <v>40653</v>
          </cell>
          <cell r="V51">
            <v>41142.397905092592</v>
          </cell>
          <cell r="W51">
            <v>41459.468877314815</v>
          </cell>
          <cell r="X51">
            <v>41501</v>
          </cell>
          <cell r="Y51">
            <v>41950</v>
          </cell>
          <cell r="Z51">
            <v>42036</v>
          </cell>
          <cell r="AA51">
            <v>0</v>
          </cell>
          <cell r="AB51">
            <v>0</v>
          </cell>
          <cell r="AC51">
            <v>36</v>
          </cell>
          <cell r="AD51">
            <v>24</v>
          </cell>
          <cell r="AE51">
            <v>5</v>
          </cell>
          <cell r="AF51">
            <v>2</v>
          </cell>
          <cell r="AG51">
            <v>0</v>
          </cell>
          <cell r="AH51" t="str">
            <v>PAH</v>
          </cell>
          <cell r="AI51">
            <v>14</v>
          </cell>
          <cell r="AJ51">
            <v>0</v>
          </cell>
          <cell r="AK51" t="str">
            <v>Ascenseur</v>
          </cell>
          <cell r="AL51" t="str">
            <v>OH</v>
          </cell>
          <cell r="AM51" t="str">
            <v>ACL-5394</v>
          </cell>
          <cell r="AN51" t="str">
            <v>ACLOC</v>
          </cell>
          <cell r="AO51" t="str">
            <v>ACL2011-1</v>
          </cell>
          <cell r="AP51" t="str">
            <v>1Chambre</v>
          </cell>
          <cell r="AQ51" t="str">
            <v>1studio</v>
          </cell>
          <cell r="AR51" t="str">
            <v>11CC</v>
          </cell>
          <cell r="AS51" t="str">
            <v>12CC</v>
          </cell>
          <cell r="AT51" t="str">
            <v>13CC</v>
          </cell>
          <cell r="AU51" t="str">
            <v>14CC</v>
          </cell>
          <cell r="AV51" t="str">
            <v>15CC</v>
          </cell>
          <cell r="AW51" t="str">
            <v>1Chambre</v>
          </cell>
          <cell r="AX51" t="str">
            <v>1studio</v>
          </cell>
          <cell r="AY51" t="str">
            <v>11CC</v>
          </cell>
          <cell r="AZ51" t="str">
            <v>12CC</v>
          </cell>
          <cell r="BA51" t="str">
            <v>13CC</v>
          </cell>
          <cell r="BB51" t="str">
            <v>14CC</v>
          </cell>
          <cell r="BC51" t="str">
            <v>15CC</v>
          </cell>
          <cell r="BD51" t="str">
            <v>engagé</v>
          </cell>
          <cell r="BE51" t="str">
            <v>20121chambre</v>
          </cell>
          <cell r="BF51" t="str">
            <v>20121studio</v>
          </cell>
          <cell r="BG51" t="str">
            <v>201211cc</v>
          </cell>
          <cell r="BH51" t="str">
            <v>201212cc</v>
          </cell>
          <cell r="BI51" t="str">
            <v>201213cc</v>
          </cell>
          <cell r="BJ51" t="str">
            <v>201214cc</v>
          </cell>
          <cell r="BK51" t="str">
            <v>201215cc</v>
          </cell>
          <cell r="BL51" t="str">
            <v>2011</v>
          </cell>
          <cell r="BM51" t="str">
            <v>ACL2011-1</v>
          </cell>
          <cell r="BN51" t="str">
            <v>ACL2011-1</v>
          </cell>
          <cell r="BO51" t="str">
            <v>1Chambre</v>
          </cell>
          <cell r="BP51" t="str">
            <v>1studio</v>
          </cell>
          <cell r="BQ51" t="str">
            <v>11CC</v>
          </cell>
          <cell r="BR51" t="str">
            <v>12CC</v>
          </cell>
          <cell r="BS51" t="str">
            <v>13CC</v>
          </cell>
          <cell r="BT51" t="str">
            <v>14CC</v>
          </cell>
          <cell r="BU51" t="str">
            <v>15CC</v>
          </cell>
          <cell r="BV51" t="str">
            <v>OH-1</v>
          </cell>
          <cell r="BW51" t="str">
            <v>OH-1</v>
          </cell>
          <cell r="BX51" t="str">
            <v xml:space="preserve"> </v>
          </cell>
          <cell r="BY51" t="str">
            <v xml:space="preserve"> </v>
          </cell>
          <cell r="BZ51" t="str">
            <v>OH</v>
          </cell>
          <cell r="CA51" t="str">
            <v>20121OH</v>
          </cell>
          <cell r="CB51" t="str">
            <v>OH-1</v>
          </cell>
          <cell r="CC51" t="str">
            <v>OH-1</v>
          </cell>
          <cell r="CD51" t="str">
            <v>2011ROMEL</v>
          </cell>
          <cell r="CE51" t="str">
            <v>2012ROMEL</v>
          </cell>
          <cell r="CF51" t="str">
            <v>ROMEL-1</v>
          </cell>
          <cell r="CG51" t="str">
            <v>ROMEL-1</v>
          </cell>
          <cell r="CH51" t="str">
            <v>20121ROMEL</v>
          </cell>
          <cell r="CI51" t="str">
            <v>ROMEL</v>
          </cell>
          <cell r="CJ51" t="str">
            <v>ROMEL-1</v>
          </cell>
          <cell r="CK51" t="str">
            <v>ROMEL-1</v>
          </cell>
          <cell r="CL51" t="str">
            <v>C1</v>
          </cell>
          <cell r="CM51" t="str">
            <v>C1</v>
          </cell>
          <cell r="CN51" t="str">
            <v>C1</v>
          </cell>
          <cell r="CO51" t="str">
            <v>20121C</v>
          </cell>
          <cell r="CP51" t="str">
            <v>C</v>
          </cell>
          <cell r="CQ51" t="str">
            <v>2013</v>
          </cell>
          <cell r="CR51" t="str">
            <v xml:space="preserve"> </v>
          </cell>
          <cell r="CS51" t="str">
            <v>2013-07</v>
          </cell>
          <cell r="CT51" t="str">
            <v>OCCôte-des-Neiges — Notre-Dame-de-Grâce</v>
          </cell>
          <cell r="CU51" t="str">
            <v>ROMELOC</v>
          </cell>
          <cell r="CV51" t="str">
            <v>ROMELOCCôte-des-Neiges — Notre-Dame-de-Grâce</v>
          </cell>
          <cell r="CW51" t="str">
            <v>ROMELCôte-des-Neiges — Notre-Dame-de-Grâce</v>
          </cell>
          <cell r="CX51" t="str">
            <v>ROMELCôte-des-Neiges — Notre-Dame-de-Grâce</v>
          </cell>
          <cell r="CY51" t="str">
            <v>Côte-des-Neiges — Notre-Dame-de-Grâce</v>
          </cell>
          <cell r="CZ51" t="str">
            <v>1Côte-des-Neiges — Notre-Dame-de-Grâce</v>
          </cell>
          <cell r="DA51" t="str">
            <v>CCôte-des-Neiges — Notre-Dame-de-Grâce</v>
          </cell>
          <cell r="DB51">
            <v>0</v>
          </cell>
          <cell r="DC51" t="str">
            <v>1OC</v>
          </cell>
          <cell r="DD51" t="str">
            <v>ACL1OC</v>
          </cell>
          <cell r="DE51">
            <v>1</v>
          </cell>
          <cell r="DG51" t="str">
            <v xml:space="preserve"> </v>
          </cell>
          <cell r="DH51" t="str">
            <v>2014ACL</v>
          </cell>
          <cell r="DI51" t="str">
            <v xml:space="preserve"> </v>
          </cell>
          <cell r="DJ51" t="str">
            <v>2011ACLOC</v>
          </cell>
          <cell r="DK51" t="str">
            <v>2014oc</v>
          </cell>
          <cell r="DL51" t="str">
            <v>ACL2014oc2013ed</v>
          </cell>
          <cell r="DM51" t="str">
            <v>2013ed</v>
          </cell>
          <cell r="DN51" t="str">
            <v>2012ec</v>
          </cell>
          <cell r="DO51" t="str">
            <v>2011ap</v>
          </cell>
          <cell r="DP51" t="str">
            <v>2013ed</v>
          </cell>
          <cell r="DQ51" t="str">
            <v>2012ec</v>
          </cell>
          <cell r="DR51" t="str">
            <v>1OC</v>
          </cell>
          <cell r="DS51" t="str">
            <v>20131OC</v>
          </cell>
          <cell r="DT51" t="str">
            <v>2013</v>
          </cell>
          <cell r="DU51" t="str">
            <v>2012</v>
          </cell>
          <cell r="DV51" t="str">
            <v>ACLED 2013 from ec 2012</v>
          </cell>
          <cell r="DW51" t="str">
            <v>2012ec1Chambre</v>
          </cell>
          <cell r="DX51" t="str">
            <v>2012</v>
          </cell>
          <cell r="DY51" t="str">
            <v>ACL</v>
          </cell>
          <cell r="DZ51" t="str">
            <v>2013ROMEL</v>
          </cell>
          <cell r="EA51" t="str">
            <v>1Chambre</v>
          </cell>
          <cell r="EB51" t="str">
            <v>1Studio</v>
          </cell>
          <cell r="EC51" t="str">
            <v>11CC</v>
          </cell>
          <cell r="ED51" t="str">
            <v>12CC</v>
          </cell>
          <cell r="EE51" t="str">
            <v>13CC</v>
          </cell>
          <cell r="EF51" t="str">
            <v>14CC</v>
          </cell>
          <cell r="EG51" t="str">
            <v>15CC</v>
          </cell>
          <cell r="EH51" t="str">
            <v>1Chambre</v>
          </cell>
          <cell r="EI51" t="str">
            <v>1studio</v>
          </cell>
          <cell r="EJ51" t="str">
            <v>11CC</v>
          </cell>
          <cell r="EK51" t="str">
            <v>12CC</v>
          </cell>
          <cell r="EL51" t="str">
            <v>13CC</v>
          </cell>
          <cell r="EM51" t="str">
            <v>14CC</v>
          </cell>
          <cell r="EN51" t="str">
            <v>15CC</v>
          </cell>
          <cell r="EO51" t="str">
            <v>OH-1</v>
          </cell>
          <cell r="EP51" t="str">
            <v>ROMEL-1</v>
          </cell>
          <cell r="EQ51" t="str">
            <v>C1</v>
          </cell>
          <cell r="ER51">
            <v>317.07097222222365</v>
          </cell>
          <cell r="ES51" t="str">
            <v>OC</v>
          </cell>
          <cell r="ET51">
            <v>490.53112268518453</v>
          </cell>
          <cell r="EU51" t="str">
            <v>ACLOH</v>
          </cell>
          <cell r="EV51" t="str">
            <v>ACL1</v>
          </cell>
          <cell r="EW51" t="str">
            <v>ACLC</v>
          </cell>
          <cell r="EX51" t="str">
            <v>ACLOH</v>
          </cell>
          <cell r="EY51" t="str">
            <v xml:space="preserve"> </v>
          </cell>
          <cell r="EZ51" t="str">
            <v xml:space="preserve"> </v>
          </cell>
          <cell r="FA51" t="str">
            <v>ACLOH1C</v>
          </cell>
          <cell r="FB51" t="str">
            <v xml:space="preserve"> 1C</v>
          </cell>
          <cell r="FC51" t="str">
            <v xml:space="preserve"> 1C</v>
          </cell>
          <cell r="FD51" t="str">
            <v>ACL12011</v>
          </cell>
          <cell r="FE51" t="str">
            <v>1Côte-des-Neiges — Notre-Dame-de-Grâce</v>
          </cell>
          <cell r="FF51">
            <v>2014</v>
          </cell>
          <cell r="FG51" t="str">
            <v>2013</v>
          </cell>
          <cell r="FH51" t="str">
            <v>20141</v>
          </cell>
          <cell r="FI51">
            <v>14.769736842105264</v>
          </cell>
          <cell r="FJ51" t="str">
            <v>OHCôte-des-Neiges — Notre-Dame-de-Grâce</v>
          </cell>
          <cell r="FK51" t="str">
            <v>Côte-des-Neiges — Notre-Dame-de-GrâceC2013</v>
          </cell>
          <cell r="FL51" t="str">
            <v>2013</v>
          </cell>
          <cell r="FM51" t="str">
            <v>2012</v>
          </cell>
          <cell r="FN51" t="str">
            <v>2014ACL</v>
          </cell>
          <cell r="FO51" t="str">
            <v>1Chambre</v>
          </cell>
          <cell r="FP51" t="str">
            <v>1studio</v>
          </cell>
          <cell r="FQ51" t="str">
            <v>11CC</v>
          </cell>
          <cell r="FR51" t="str">
            <v>12CC</v>
          </cell>
          <cell r="FS51" t="str">
            <v>13CC</v>
          </cell>
          <cell r="FT51" t="str">
            <v>14CC</v>
          </cell>
          <cell r="FU51" t="str">
            <v>15CC</v>
          </cell>
        </row>
        <row r="52">
          <cell r="B52" t="str">
            <v>ACL-5395</v>
          </cell>
          <cell r="C52" t="str">
            <v>930090578</v>
          </cell>
          <cell r="D52" t="str">
            <v>HABITATIONS LA TRAVERSÉE-PROVIDENCE</v>
          </cell>
          <cell r="E52" t="str">
            <v>1431A-1471 rue Fullum (MTL)</v>
          </cell>
          <cell r="F52">
            <v>62</v>
          </cell>
          <cell r="G52" t="str">
            <v>2</v>
          </cell>
          <cell r="J52" t="str">
            <v>X</v>
          </cell>
          <cell r="K52" t="str">
            <v>BSQ</v>
          </cell>
          <cell r="L52" t="str">
            <v>OBNL</v>
          </cell>
          <cell r="M52" t="str">
            <v>T</v>
          </cell>
          <cell r="N52" t="str">
            <v>2011</v>
          </cell>
          <cell r="O52" t="str">
            <v>DA</v>
          </cell>
          <cell r="P52" t="str">
            <v>OC</v>
          </cell>
          <cell r="Q52" t="str">
            <v>UGOULFR</v>
          </cell>
          <cell r="R52" t="str">
            <v>ULABADE</v>
          </cell>
          <cell r="S52">
            <v>42067.62672453704</v>
          </cell>
          <cell r="U52">
            <v>40659</v>
          </cell>
          <cell r="V52">
            <v>40802</v>
          </cell>
          <cell r="W52">
            <v>41383.60056712963</v>
          </cell>
          <cell r="X52">
            <v>41395</v>
          </cell>
          <cell r="Y52">
            <v>41944</v>
          </cell>
          <cell r="Z52">
            <v>41944</v>
          </cell>
          <cell r="AA52">
            <v>0</v>
          </cell>
          <cell r="AB52">
            <v>20</v>
          </cell>
          <cell r="AC52">
            <v>35</v>
          </cell>
          <cell r="AD52">
            <v>7</v>
          </cell>
          <cell r="AE52">
            <v>0</v>
          </cell>
          <cell r="AF52">
            <v>0</v>
          </cell>
          <cell r="AG52">
            <v>0</v>
          </cell>
          <cell r="AH52" t="str">
            <v>PAH</v>
          </cell>
          <cell r="AL52" t="str">
            <v>OBNL</v>
          </cell>
          <cell r="AM52" t="str">
            <v>ACL-5395</v>
          </cell>
          <cell r="AN52" t="str">
            <v>ACLOC</v>
          </cell>
          <cell r="AO52" t="str">
            <v>ACL2011-2</v>
          </cell>
          <cell r="AP52" t="str">
            <v>2Chambre</v>
          </cell>
          <cell r="AQ52" t="str">
            <v>2studio</v>
          </cell>
          <cell r="AR52" t="str">
            <v>21CC</v>
          </cell>
          <cell r="AS52" t="str">
            <v>22CC</v>
          </cell>
          <cell r="AT52" t="str">
            <v>23CC</v>
          </cell>
          <cell r="AU52" t="str">
            <v>24CC</v>
          </cell>
          <cell r="AV52" t="str">
            <v>25CC</v>
          </cell>
          <cell r="AW52" t="str">
            <v>2Chambre</v>
          </cell>
          <cell r="AX52" t="str">
            <v>2studio</v>
          </cell>
          <cell r="AY52" t="str">
            <v>21CC</v>
          </cell>
          <cell r="AZ52" t="str">
            <v>22CC</v>
          </cell>
          <cell r="BA52" t="str">
            <v>23CC</v>
          </cell>
          <cell r="BB52" t="str">
            <v>24CC</v>
          </cell>
          <cell r="BC52" t="str">
            <v>25CC</v>
          </cell>
          <cell r="BD52" t="str">
            <v>engagé</v>
          </cell>
          <cell r="BE52" t="str">
            <v>20112chambre</v>
          </cell>
          <cell r="BF52" t="str">
            <v>20112studio</v>
          </cell>
          <cell r="BG52" t="str">
            <v>201121cc</v>
          </cell>
          <cell r="BH52" t="str">
            <v>201122cc</v>
          </cell>
          <cell r="BI52" t="str">
            <v>201123cc</v>
          </cell>
          <cell r="BJ52" t="str">
            <v>201124cc</v>
          </cell>
          <cell r="BK52" t="str">
            <v>201125cc</v>
          </cell>
          <cell r="BL52" t="str">
            <v>2011</v>
          </cell>
          <cell r="BM52" t="str">
            <v>ACL2011-2</v>
          </cell>
          <cell r="BN52" t="str">
            <v>ACL2011-2</v>
          </cell>
          <cell r="BO52" t="str">
            <v>2Chambre</v>
          </cell>
          <cell r="BP52" t="str">
            <v>2studio</v>
          </cell>
          <cell r="BQ52" t="str">
            <v>21CC</v>
          </cell>
          <cell r="BR52" t="str">
            <v>22CC</v>
          </cell>
          <cell r="BS52" t="str">
            <v>23CC</v>
          </cell>
          <cell r="BT52" t="str">
            <v>24CC</v>
          </cell>
          <cell r="BU52" t="str">
            <v>25CC</v>
          </cell>
          <cell r="BV52" t="str">
            <v>OBNL-2</v>
          </cell>
          <cell r="BW52" t="str">
            <v>OBNL-2</v>
          </cell>
          <cell r="BX52" t="str">
            <v xml:space="preserve"> </v>
          </cell>
          <cell r="BY52" t="str">
            <v xml:space="preserve"> </v>
          </cell>
          <cell r="BZ52" t="str">
            <v>OBNL</v>
          </cell>
          <cell r="CA52" t="str">
            <v>20112OBNL</v>
          </cell>
          <cell r="CB52" t="str">
            <v>OBNL-2</v>
          </cell>
          <cell r="CC52" t="str">
            <v>OBNL-2</v>
          </cell>
          <cell r="CD52" t="str">
            <v>2011BSQ</v>
          </cell>
          <cell r="CE52" t="str">
            <v>2011BSQ</v>
          </cell>
          <cell r="CF52" t="str">
            <v>BSQ-2</v>
          </cell>
          <cell r="CG52" t="str">
            <v>BSQ-2</v>
          </cell>
          <cell r="CH52" t="str">
            <v>20112BSQ</v>
          </cell>
          <cell r="CI52" t="str">
            <v>BSQ</v>
          </cell>
          <cell r="CJ52" t="str">
            <v>BSQ-2</v>
          </cell>
          <cell r="CK52" t="str">
            <v>BSQ-2</v>
          </cell>
          <cell r="CL52" t="str">
            <v>T2</v>
          </cell>
          <cell r="CM52" t="str">
            <v>T2</v>
          </cell>
          <cell r="CN52" t="str">
            <v>T2</v>
          </cell>
          <cell r="CO52" t="str">
            <v>20112T</v>
          </cell>
          <cell r="CP52" t="str">
            <v>T</v>
          </cell>
          <cell r="CQ52" t="str">
            <v>2013</v>
          </cell>
          <cell r="CR52" t="str">
            <v xml:space="preserve"> </v>
          </cell>
          <cell r="CS52" t="str">
            <v>2013-04</v>
          </cell>
          <cell r="CT52" t="str">
            <v>OCVille-Marie</v>
          </cell>
          <cell r="CU52" t="str">
            <v>BSQOC</v>
          </cell>
          <cell r="CV52" t="str">
            <v>BSQOCVille-Marie</v>
          </cell>
          <cell r="CW52" t="str">
            <v>BSQVille-Marie</v>
          </cell>
          <cell r="CX52" t="str">
            <v>BSQVille-Marie</v>
          </cell>
          <cell r="CY52" t="str">
            <v>Ville-Marie</v>
          </cell>
          <cell r="CZ52" t="str">
            <v>2Ville-Marie</v>
          </cell>
          <cell r="DA52" t="str">
            <v>TVille-Marie</v>
          </cell>
          <cell r="DB52">
            <v>0</v>
          </cell>
          <cell r="DC52" t="str">
            <v>2OC</v>
          </cell>
          <cell r="DD52" t="str">
            <v>ACL2OC</v>
          </cell>
          <cell r="DE52">
            <v>1</v>
          </cell>
          <cell r="DG52" t="str">
            <v xml:space="preserve"> </v>
          </cell>
          <cell r="DH52" t="str">
            <v>2014ACL</v>
          </cell>
          <cell r="DI52" t="str">
            <v xml:space="preserve"> </v>
          </cell>
          <cell r="DJ52" t="str">
            <v>1900ACLOC</v>
          </cell>
          <cell r="DK52" t="str">
            <v>2014oc</v>
          </cell>
          <cell r="DL52" t="str">
            <v>ACL2014oc2013ed</v>
          </cell>
          <cell r="DM52" t="str">
            <v>2013ed</v>
          </cell>
          <cell r="DN52" t="str">
            <v>2011ec</v>
          </cell>
          <cell r="DO52" t="str">
            <v>2011ap</v>
          </cell>
          <cell r="DP52" t="str">
            <v>2013ed</v>
          </cell>
          <cell r="DQ52" t="str">
            <v>2011ec</v>
          </cell>
          <cell r="DR52" t="str">
            <v>2OC</v>
          </cell>
          <cell r="DS52" t="str">
            <v>20132OC</v>
          </cell>
          <cell r="DT52" t="str">
            <v>2013</v>
          </cell>
          <cell r="DU52" t="str">
            <v>2011</v>
          </cell>
          <cell r="DV52" t="str">
            <v>ACLED 2013 from ec 2011</v>
          </cell>
          <cell r="DW52" t="str">
            <v>2011ec2Chambre</v>
          </cell>
          <cell r="DX52" t="str">
            <v>2011</v>
          </cell>
          <cell r="DY52" t="str">
            <v>ACL</v>
          </cell>
          <cell r="DZ52" t="str">
            <v>2013BSQ</v>
          </cell>
          <cell r="EA52" t="str">
            <v>2Chambre</v>
          </cell>
          <cell r="EB52" t="str">
            <v>2Studio</v>
          </cell>
          <cell r="EC52" t="str">
            <v>21CC</v>
          </cell>
          <cell r="ED52" t="str">
            <v>22CC</v>
          </cell>
          <cell r="EE52" t="str">
            <v>23CC</v>
          </cell>
          <cell r="EF52" t="str">
            <v>24CC</v>
          </cell>
          <cell r="EG52" t="str">
            <v>25CC</v>
          </cell>
          <cell r="EH52" t="str">
            <v>2Chambre</v>
          </cell>
          <cell r="EI52" t="str">
            <v>2studio</v>
          </cell>
          <cell r="EJ52" t="str">
            <v>21CC</v>
          </cell>
          <cell r="EK52" t="str">
            <v>22CC</v>
          </cell>
          <cell r="EL52" t="str">
            <v>23CC</v>
          </cell>
          <cell r="EM52" t="str">
            <v>24CC</v>
          </cell>
          <cell r="EN52" t="str">
            <v>25CC</v>
          </cell>
          <cell r="EO52" t="str">
            <v>OBNL-2</v>
          </cell>
          <cell r="EP52" t="str">
            <v>BSQ-2</v>
          </cell>
          <cell r="EQ52" t="str">
            <v>T2</v>
          </cell>
          <cell r="ER52">
            <v>581.60056712962978</v>
          </cell>
          <cell r="ES52" t="str">
            <v>OC</v>
          </cell>
          <cell r="ET52">
            <v>560.39943287037022</v>
          </cell>
          <cell r="EU52" t="str">
            <v>ACLOBNL</v>
          </cell>
          <cell r="EV52" t="str">
            <v>ACL2</v>
          </cell>
          <cell r="EW52" t="str">
            <v>ACLT</v>
          </cell>
          <cell r="EX52" t="str">
            <v>ACLOBNL</v>
          </cell>
          <cell r="EY52" t="str">
            <v xml:space="preserve"> </v>
          </cell>
          <cell r="EZ52" t="str">
            <v xml:space="preserve"> </v>
          </cell>
          <cell r="FA52" t="str">
            <v>ACLOBNL2T</v>
          </cell>
          <cell r="FB52" t="str">
            <v xml:space="preserve"> 2T</v>
          </cell>
          <cell r="FC52" t="str">
            <v xml:space="preserve"> 2T</v>
          </cell>
          <cell r="FD52" t="str">
            <v>ACL22011</v>
          </cell>
          <cell r="FE52" t="str">
            <v>2Ville-Marie</v>
          </cell>
          <cell r="FF52">
            <v>2014</v>
          </cell>
          <cell r="FG52" t="str">
            <v>2013</v>
          </cell>
          <cell r="FH52" t="str">
            <v>20142</v>
          </cell>
          <cell r="FI52">
            <v>18.059210526315791</v>
          </cell>
          <cell r="FJ52" t="str">
            <v>OBNLVille-Marie</v>
          </cell>
          <cell r="FK52" t="str">
            <v>Ville-MarieT2013</v>
          </cell>
          <cell r="FL52" t="str">
            <v>2013</v>
          </cell>
          <cell r="FM52" t="str">
            <v>2011</v>
          </cell>
          <cell r="FN52" t="str">
            <v>2014ACL</v>
          </cell>
          <cell r="FO52" t="str">
            <v>2Chambre</v>
          </cell>
          <cell r="FP52" t="str">
            <v>2studio</v>
          </cell>
          <cell r="FQ52" t="str">
            <v>21CC</v>
          </cell>
          <cell r="FR52" t="str">
            <v>22CC</v>
          </cell>
          <cell r="FS52" t="str">
            <v>23CC</v>
          </cell>
          <cell r="FT52" t="str">
            <v>24CC</v>
          </cell>
          <cell r="FU52" t="str">
            <v>25CC</v>
          </cell>
        </row>
        <row r="53">
          <cell r="B53" t="str">
            <v>ACL-5396</v>
          </cell>
          <cell r="C53" t="str">
            <v>930090613</v>
          </cell>
          <cell r="D53" t="str">
            <v>CHAMBRECLERC (PROVIDENCE)</v>
          </cell>
          <cell r="E53" t="str">
            <v xml:space="preserve">2350 boulevard De Maisonneuve Est </v>
          </cell>
          <cell r="F53">
            <v>32</v>
          </cell>
          <cell r="G53" t="str">
            <v>3</v>
          </cell>
          <cell r="K53" t="str">
            <v>AHM</v>
          </cell>
          <cell r="L53" t="str">
            <v>OBNL</v>
          </cell>
          <cell r="M53" t="str">
            <v>T</v>
          </cell>
          <cell r="N53" t="str">
            <v>2011</v>
          </cell>
          <cell r="O53" t="str">
            <v>DA</v>
          </cell>
          <cell r="P53" t="str">
            <v>OC</v>
          </cell>
          <cell r="Q53" t="str">
            <v>UGOULFR</v>
          </cell>
          <cell r="R53" t="str">
            <v>ULABADE</v>
          </cell>
          <cell r="S53">
            <v>42333.604166666664</v>
          </cell>
          <cell r="U53">
            <v>40660</v>
          </cell>
          <cell r="V53">
            <v>40801</v>
          </cell>
          <cell r="W53">
            <v>41383.607314814813</v>
          </cell>
          <cell r="X53">
            <v>41805</v>
          </cell>
          <cell r="Y53">
            <v>42219</v>
          </cell>
          <cell r="Z53">
            <v>42278</v>
          </cell>
          <cell r="AA53">
            <v>0</v>
          </cell>
          <cell r="AB53">
            <v>28</v>
          </cell>
          <cell r="AC53">
            <v>4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 t="str">
            <v>PAH</v>
          </cell>
          <cell r="AL53" t="str">
            <v>OBNL</v>
          </cell>
          <cell r="AM53" t="str">
            <v>ACL-5396</v>
          </cell>
          <cell r="AN53" t="str">
            <v>ACLOC</v>
          </cell>
          <cell r="AO53" t="str">
            <v>ACL2011-3</v>
          </cell>
          <cell r="AP53" t="str">
            <v>3Chambre</v>
          </cell>
          <cell r="AQ53" t="str">
            <v>3studio</v>
          </cell>
          <cell r="AR53" t="str">
            <v>31CC</v>
          </cell>
          <cell r="AS53" t="str">
            <v>32CC</v>
          </cell>
          <cell r="AT53" t="str">
            <v>33CC</v>
          </cell>
          <cell r="AU53" t="str">
            <v>34CC</v>
          </cell>
          <cell r="AV53" t="str">
            <v>35CC</v>
          </cell>
          <cell r="AW53" t="str">
            <v>3Chambre</v>
          </cell>
          <cell r="AX53" t="str">
            <v>3studio</v>
          </cell>
          <cell r="AY53" t="str">
            <v>31CC</v>
          </cell>
          <cell r="AZ53" t="str">
            <v>32CC</v>
          </cell>
          <cell r="BA53" t="str">
            <v>33CC</v>
          </cell>
          <cell r="BB53" t="str">
            <v>34CC</v>
          </cell>
          <cell r="BC53" t="str">
            <v>35CC</v>
          </cell>
          <cell r="BD53" t="str">
            <v>engagé</v>
          </cell>
          <cell r="BE53" t="str">
            <v>20113chambre</v>
          </cell>
          <cell r="BF53" t="str">
            <v>20113studio</v>
          </cell>
          <cell r="BG53" t="str">
            <v>201131cc</v>
          </cell>
          <cell r="BH53" t="str">
            <v>201132cc</v>
          </cell>
          <cell r="BI53" t="str">
            <v>201133cc</v>
          </cell>
          <cell r="BJ53" t="str">
            <v>201134cc</v>
          </cell>
          <cell r="BK53" t="str">
            <v>201135cc</v>
          </cell>
          <cell r="BL53" t="str">
            <v>2011</v>
          </cell>
          <cell r="BM53" t="str">
            <v>ACL2011-3</v>
          </cell>
          <cell r="BN53" t="str">
            <v>ACL2011-3</v>
          </cell>
          <cell r="BO53" t="str">
            <v>3Chambre</v>
          </cell>
          <cell r="BP53" t="str">
            <v>3studio</v>
          </cell>
          <cell r="BQ53" t="str">
            <v>31CC</v>
          </cell>
          <cell r="BR53" t="str">
            <v>32CC</v>
          </cell>
          <cell r="BS53" t="str">
            <v>33CC</v>
          </cell>
          <cell r="BT53" t="str">
            <v>34CC</v>
          </cell>
          <cell r="BU53" t="str">
            <v>35CC</v>
          </cell>
          <cell r="BV53" t="str">
            <v>OBNL-3</v>
          </cell>
          <cell r="BW53" t="str">
            <v>OBNL-3</v>
          </cell>
          <cell r="BX53" t="str">
            <v xml:space="preserve"> </v>
          </cell>
          <cell r="BY53" t="str">
            <v xml:space="preserve"> </v>
          </cell>
          <cell r="BZ53" t="str">
            <v>OBNL</v>
          </cell>
          <cell r="CA53" t="str">
            <v>20113OBNL</v>
          </cell>
          <cell r="CB53" t="str">
            <v>OBNL-3</v>
          </cell>
          <cell r="CC53" t="str">
            <v>OBNL-3</v>
          </cell>
          <cell r="CD53" t="str">
            <v>2011AHM</v>
          </cell>
          <cell r="CE53" t="str">
            <v>2011AHM</v>
          </cell>
          <cell r="CF53" t="str">
            <v>AHM-3</v>
          </cell>
          <cell r="CG53" t="str">
            <v>AHM-3</v>
          </cell>
          <cell r="CH53" t="str">
            <v>20113AHM</v>
          </cell>
          <cell r="CI53" t="str">
            <v>AHM</v>
          </cell>
          <cell r="CJ53" t="str">
            <v>AHM-3</v>
          </cell>
          <cell r="CK53" t="str">
            <v>AHM-3</v>
          </cell>
          <cell r="CL53" t="str">
            <v>T3</v>
          </cell>
          <cell r="CM53" t="str">
            <v>T3</v>
          </cell>
          <cell r="CN53" t="str">
            <v>T3</v>
          </cell>
          <cell r="CO53" t="str">
            <v>20113T</v>
          </cell>
          <cell r="CP53" t="str">
            <v>T</v>
          </cell>
          <cell r="CQ53" t="str">
            <v>2013</v>
          </cell>
          <cell r="CR53" t="str">
            <v xml:space="preserve"> </v>
          </cell>
          <cell r="CS53" t="str">
            <v>2013-04</v>
          </cell>
          <cell r="CT53" t="str">
            <v>OCVille-Marie</v>
          </cell>
          <cell r="CU53" t="str">
            <v>AHMOC</v>
          </cell>
          <cell r="CV53" t="str">
            <v>AHMOCVille-Marie</v>
          </cell>
          <cell r="CW53" t="str">
            <v>AHMVille-Marie</v>
          </cell>
          <cell r="CX53" t="str">
            <v>AHMVille-Marie</v>
          </cell>
          <cell r="CY53" t="str">
            <v>Ville-Marie</v>
          </cell>
          <cell r="CZ53" t="str">
            <v>3Ville-Marie</v>
          </cell>
          <cell r="DA53" t="str">
            <v>TVille-Marie</v>
          </cell>
          <cell r="DB53">
            <v>0</v>
          </cell>
          <cell r="DC53" t="str">
            <v>3OC</v>
          </cell>
          <cell r="DD53" t="str">
            <v>ACL3OC</v>
          </cell>
          <cell r="DE53">
            <v>1</v>
          </cell>
          <cell r="DG53" t="str">
            <v xml:space="preserve"> </v>
          </cell>
          <cell r="DH53" t="str">
            <v>2015ACL</v>
          </cell>
          <cell r="DI53" t="str">
            <v xml:space="preserve"> </v>
          </cell>
          <cell r="DJ53" t="str">
            <v>1900ACLOC</v>
          </cell>
          <cell r="DK53" t="str">
            <v>2015oc</v>
          </cell>
          <cell r="DL53" t="str">
            <v>ACL2015oc2013ed</v>
          </cell>
          <cell r="DM53" t="str">
            <v>2013ed</v>
          </cell>
          <cell r="DN53" t="str">
            <v>2011ec</v>
          </cell>
          <cell r="DO53" t="str">
            <v>2011ap</v>
          </cell>
          <cell r="DP53" t="str">
            <v>2013ed</v>
          </cell>
          <cell r="DQ53" t="str">
            <v>2011ec</v>
          </cell>
          <cell r="DR53" t="str">
            <v>3OC</v>
          </cell>
          <cell r="DS53" t="str">
            <v>20133OC</v>
          </cell>
          <cell r="DT53" t="str">
            <v>2013</v>
          </cell>
          <cell r="DU53" t="str">
            <v>2011</v>
          </cell>
          <cell r="DV53" t="str">
            <v>ACLED 2013 from ec 2011</v>
          </cell>
          <cell r="DW53" t="str">
            <v>2011ec3Chambre</v>
          </cell>
          <cell r="DX53" t="str">
            <v>2011</v>
          </cell>
          <cell r="DY53" t="str">
            <v>ACL</v>
          </cell>
          <cell r="DZ53" t="str">
            <v>2013AHM</v>
          </cell>
          <cell r="EA53" t="str">
            <v>3Chambre</v>
          </cell>
          <cell r="EB53" t="str">
            <v>3Studio</v>
          </cell>
          <cell r="EC53" t="str">
            <v>31CC</v>
          </cell>
          <cell r="ED53" t="str">
            <v>32CC</v>
          </cell>
          <cell r="EE53" t="str">
            <v>33CC</v>
          </cell>
          <cell r="EF53" t="str">
            <v>34CC</v>
          </cell>
          <cell r="EG53" t="str">
            <v>35CC</v>
          </cell>
          <cell r="EH53" t="str">
            <v>3Chambre</v>
          </cell>
          <cell r="EI53" t="str">
            <v>3studio</v>
          </cell>
          <cell r="EJ53" t="str">
            <v>31CC</v>
          </cell>
          <cell r="EK53" t="str">
            <v>32CC</v>
          </cell>
          <cell r="EL53" t="str">
            <v>33CC</v>
          </cell>
          <cell r="EM53" t="str">
            <v>34CC</v>
          </cell>
          <cell r="EN53" t="str">
            <v>35CC</v>
          </cell>
          <cell r="EO53" t="str">
            <v>OBNL-3</v>
          </cell>
          <cell r="EP53" t="str">
            <v>AHM-3</v>
          </cell>
          <cell r="EQ53" t="str">
            <v>T3</v>
          </cell>
          <cell r="ER53">
            <v>582.60731481481344</v>
          </cell>
          <cell r="ES53" t="str">
            <v>OC</v>
          </cell>
          <cell r="ET53">
            <v>835.39268518518656</v>
          </cell>
          <cell r="EU53" t="str">
            <v>ACLOBNL</v>
          </cell>
          <cell r="EV53" t="str">
            <v>ACL3</v>
          </cell>
          <cell r="EW53" t="str">
            <v>ACLT</v>
          </cell>
          <cell r="EX53" t="str">
            <v>ACLOBNL</v>
          </cell>
          <cell r="EY53" t="str">
            <v xml:space="preserve"> </v>
          </cell>
          <cell r="EZ53" t="str">
            <v xml:space="preserve"> </v>
          </cell>
          <cell r="FA53" t="str">
            <v>ACLOBNL3T</v>
          </cell>
          <cell r="FB53" t="str">
            <v xml:space="preserve"> 3T</v>
          </cell>
          <cell r="FC53" t="str">
            <v xml:space="preserve"> 3T</v>
          </cell>
          <cell r="FD53" t="str">
            <v>ACL32011</v>
          </cell>
          <cell r="FE53" t="str">
            <v>3Ville-Marie</v>
          </cell>
          <cell r="FF53">
            <v>2015</v>
          </cell>
          <cell r="FG53" t="str">
            <v>2013</v>
          </cell>
          <cell r="FH53" t="str">
            <v>20153</v>
          </cell>
          <cell r="FI53">
            <v>13.618421052631579</v>
          </cell>
          <cell r="FJ53" t="str">
            <v>OBNLVille-Marie</v>
          </cell>
          <cell r="FK53" t="str">
            <v>Ville-MarieT2014</v>
          </cell>
          <cell r="FL53" t="str">
            <v>2014</v>
          </cell>
          <cell r="FM53" t="str">
            <v>2011</v>
          </cell>
          <cell r="FN53" t="str">
            <v>2015ACL</v>
          </cell>
          <cell r="FO53" t="str">
            <v>3Chambre</v>
          </cell>
          <cell r="FP53" t="str">
            <v>3studio</v>
          </cell>
          <cell r="FQ53" t="str">
            <v>31CC</v>
          </cell>
          <cell r="FR53" t="str">
            <v>32CC</v>
          </cell>
          <cell r="FS53" t="str">
            <v>33CC</v>
          </cell>
          <cell r="FT53" t="str">
            <v>34CC</v>
          </cell>
          <cell r="FU53" t="str">
            <v>35CC</v>
          </cell>
        </row>
        <row r="54">
          <cell r="B54" t="str">
            <v>ACL-5398</v>
          </cell>
          <cell r="C54" t="str">
            <v>930092580</v>
          </cell>
          <cell r="D54" t="str">
            <v>HABITATIONS LOGE-ACCÈS</v>
          </cell>
          <cell r="E54" t="str">
            <v>3453 rue La Fontaine (MTL)</v>
          </cell>
          <cell r="F54">
            <v>22</v>
          </cell>
          <cell r="G54" t="str">
            <v>1</v>
          </cell>
          <cell r="J54" t="str">
            <v>X</v>
          </cell>
          <cell r="K54" t="str">
            <v>BSQ</v>
          </cell>
          <cell r="L54" t="str">
            <v>OBNL</v>
          </cell>
          <cell r="M54" t="str">
            <v>R</v>
          </cell>
          <cell r="N54" t="str">
            <v>2009</v>
          </cell>
          <cell r="O54" t="str">
            <v>DA</v>
          </cell>
          <cell r="P54" t="str">
            <v>OC</v>
          </cell>
          <cell r="Q54" t="str">
            <v>UGOULFR</v>
          </cell>
          <cell r="R54" t="str">
            <v>ULEDOSE</v>
          </cell>
          <cell r="S54">
            <v>41976</v>
          </cell>
          <cell r="T54">
            <v>40606</v>
          </cell>
          <cell r="U54">
            <v>40709</v>
          </cell>
          <cell r="V54">
            <v>40996</v>
          </cell>
          <cell r="W54">
            <v>41264</v>
          </cell>
          <cell r="X54">
            <v>41303</v>
          </cell>
          <cell r="Y54">
            <v>41577</v>
          </cell>
          <cell r="Z54">
            <v>41699</v>
          </cell>
          <cell r="AA54">
            <v>0</v>
          </cell>
          <cell r="AB54">
            <v>0</v>
          </cell>
          <cell r="AC54">
            <v>21</v>
          </cell>
          <cell r="AD54">
            <v>0</v>
          </cell>
          <cell r="AE54">
            <v>0</v>
          </cell>
          <cell r="AF54">
            <v>0</v>
          </cell>
          <cell r="AG54">
            <v>1</v>
          </cell>
          <cell r="AH54" t="str">
            <v>PAH</v>
          </cell>
          <cell r="AL54" t="str">
            <v>OBNL</v>
          </cell>
          <cell r="AM54" t="str">
            <v>ACL-5398</v>
          </cell>
          <cell r="AN54" t="str">
            <v>ACLOC</v>
          </cell>
          <cell r="AO54" t="str">
            <v>ACL2009-1</v>
          </cell>
          <cell r="AP54" t="str">
            <v>1Chambre</v>
          </cell>
          <cell r="AQ54" t="str">
            <v>1studio</v>
          </cell>
          <cell r="AR54" t="str">
            <v>11CC</v>
          </cell>
          <cell r="AS54" t="str">
            <v>12CC</v>
          </cell>
          <cell r="AT54" t="str">
            <v>13CC</v>
          </cell>
          <cell r="AU54" t="str">
            <v>14CC</v>
          </cell>
          <cell r="AV54" t="str">
            <v>15CC</v>
          </cell>
          <cell r="AW54" t="str">
            <v>1Chambre</v>
          </cell>
          <cell r="AX54" t="str">
            <v>1studio</v>
          </cell>
          <cell r="AY54" t="str">
            <v>11CC</v>
          </cell>
          <cell r="AZ54" t="str">
            <v>12CC</v>
          </cell>
          <cell r="BA54" t="str">
            <v>13CC</v>
          </cell>
          <cell r="BB54" t="str">
            <v>14CC</v>
          </cell>
          <cell r="BC54" t="str">
            <v>15CC</v>
          </cell>
          <cell r="BD54" t="str">
            <v>engagé</v>
          </cell>
          <cell r="BE54" t="str">
            <v>20121chambre</v>
          </cell>
          <cell r="BF54" t="str">
            <v>20121studio</v>
          </cell>
          <cell r="BG54" t="str">
            <v>201211cc</v>
          </cell>
          <cell r="BH54" t="str">
            <v>201212cc</v>
          </cell>
          <cell r="BI54" t="str">
            <v>201213cc</v>
          </cell>
          <cell r="BJ54" t="str">
            <v>201214cc</v>
          </cell>
          <cell r="BK54" t="str">
            <v>201215cc</v>
          </cell>
          <cell r="BL54" t="str">
            <v>2009</v>
          </cell>
          <cell r="BM54" t="str">
            <v>ACL2009-1</v>
          </cell>
          <cell r="BN54" t="str">
            <v>ACL2009-1</v>
          </cell>
          <cell r="BO54" t="str">
            <v>1Chambre</v>
          </cell>
          <cell r="BP54" t="str">
            <v>1studio</v>
          </cell>
          <cell r="BQ54" t="str">
            <v>11CC</v>
          </cell>
          <cell r="BR54" t="str">
            <v>12CC</v>
          </cell>
          <cell r="BS54" t="str">
            <v>13CC</v>
          </cell>
          <cell r="BT54" t="str">
            <v>14CC</v>
          </cell>
          <cell r="BU54" t="str">
            <v>15CC</v>
          </cell>
          <cell r="BV54" t="str">
            <v>OBNL-1</v>
          </cell>
          <cell r="BW54" t="str">
            <v>OBNL-1</v>
          </cell>
          <cell r="BX54" t="str">
            <v xml:space="preserve"> </v>
          </cell>
          <cell r="BY54" t="str">
            <v xml:space="preserve"> </v>
          </cell>
          <cell r="BZ54" t="str">
            <v>OBNL</v>
          </cell>
          <cell r="CA54" t="str">
            <v>20121OBNL</v>
          </cell>
          <cell r="CB54" t="str">
            <v>OBNL-1</v>
          </cell>
          <cell r="CC54" t="str">
            <v>OBNL-1</v>
          </cell>
          <cell r="CD54" t="str">
            <v>2011BSQ</v>
          </cell>
          <cell r="CE54" t="str">
            <v>2012BSQ</v>
          </cell>
          <cell r="CF54" t="str">
            <v>BSQ-1</v>
          </cell>
          <cell r="CG54" t="str">
            <v>BSQ-1</v>
          </cell>
          <cell r="CH54" t="str">
            <v>20121BSQ</v>
          </cell>
          <cell r="CI54" t="str">
            <v>BSQ</v>
          </cell>
          <cell r="CJ54" t="str">
            <v>BSQ-1</v>
          </cell>
          <cell r="CK54" t="str">
            <v>BSQ-1</v>
          </cell>
          <cell r="CL54" t="str">
            <v>R1</v>
          </cell>
          <cell r="CM54" t="str">
            <v>R1</v>
          </cell>
          <cell r="CN54" t="str">
            <v>R1</v>
          </cell>
          <cell r="CO54" t="str">
            <v>20121R</v>
          </cell>
          <cell r="CP54" t="str">
            <v>R</v>
          </cell>
          <cell r="CQ54" t="str">
            <v>2012</v>
          </cell>
          <cell r="CR54" t="str">
            <v xml:space="preserve"> </v>
          </cell>
          <cell r="CS54" t="str">
            <v>2012-12</v>
          </cell>
          <cell r="CT54" t="str">
            <v>OCMercier — Hochelaga-Maisonneuve</v>
          </cell>
          <cell r="CU54" t="str">
            <v>BSQOC</v>
          </cell>
          <cell r="CV54" t="str">
            <v>BSQOCMercier — Hochelaga-Maisonneuve</v>
          </cell>
          <cell r="CW54" t="str">
            <v>BSQMercier — Hochelaga-Maisonneuve</v>
          </cell>
          <cell r="CX54" t="str">
            <v>BSQMercier — Hochelaga-Maisonneuve</v>
          </cell>
          <cell r="CY54" t="str">
            <v>Mercier — Hochelaga-Maisonneuve</v>
          </cell>
          <cell r="CZ54" t="str">
            <v>1Mercier — Hochelaga-Maisonneuve</v>
          </cell>
          <cell r="DA54" t="str">
            <v>RMercier — Hochelaga-Maisonneuve</v>
          </cell>
          <cell r="DB54">
            <v>0</v>
          </cell>
          <cell r="DC54" t="str">
            <v>1OC</v>
          </cell>
          <cell r="DD54" t="str">
            <v>ACL1OC</v>
          </cell>
          <cell r="DE54">
            <v>1</v>
          </cell>
          <cell r="DG54" t="str">
            <v xml:space="preserve"> </v>
          </cell>
          <cell r="DH54" t="str">
            <v>2013ACL</v>
          </cell>
          <cell r="DI54" t="str">
            <v xml:space="preserve"> </v>
          </cell>
          <cell r="DJ54" t="str">
            <v>2011ACLOC</v>
          </cell>
          <cell r="DK54" t="str">
            <v>2013oc</v>
          </cell>
          <cell r="DL54" t="str">
            <v>ACL2013oc2012ed</v>
          </cell>
          <cell r="DM54" t="str">
            <v>2012ed</v>
          </cell>
          <cell r="DN54" t="str">
            <v>2012ec</v>
          </cell>
          <cell r="DO54" t="str">
            <v>2011ap</v>
          </cell>
          <cell r="DP54" t="str">
            <v>2012ed</v>
          </cell>
          <cell r="DQ54" t="str">
            <v xml:space="preserve"> </v>
          </cell>
          <cell r="DR54" t="str">
            <v>1OC</v>
          </cell>
          <cell r="DS54" t="str">
            <v>20121OC</v>
          </cell>
          <cell r="DT54" t="str">
            <v>2012</v>
          </cell>
          <cell r="DU54" t="str">
            <v>2012</v>
          </cell>
          <cell r="DV54" t="str">
            <v>ACLED 2012 from ec 2012</v>
          </cell>
          <cell r="DW54" t="str">
            <v>2012ec1Chambre</v>
          </cell>
          <cell r="DX54" t="str">
            <v>2012</v>
          </cell>
          <cell r="DY54" t="str">
            <v>ACL</v>
          </cell>
          <cell r="DZ54" t="str">
            <v>2012BSQ</v>
          </cell>
          <cell r="EA54" t="str">
            <v>1Chambre</v>
          </cell>
          <cell r="EB54" t="str">
            <v>1Studio</v>
          </cell>
          <cell r="EC54" t="str">
            <v>11CC</v>
          </cell>
          <cell r="ED54" t="str">
            <v>12CC</v>
          </cell>
          <cell r="EE54" t="str">
            <v>13CC</v>
          </cell>
          <cell r="EF54" t="str">
            <v>14CC</v>
          </cell>
          <cell r="EG54" t="str">
            <v>15CC</v>
          </cell>
          <cell r="EH54" t="str">
            <v>1Chambre</v>
          </cell>
          <cell r="EI54" t="str">
            <v>1studio</v>
          </cell>
          <cell r="EJ54" t="str">
            <v>11CC</v>
          </cell>
          <cell r="EK54" t="str">
            <v>12CC</v>
          </cell>
          <cell r="EL54" t="str">
            <v>13CC</v>
          </cell>
          <cell r="EM54" t="str">
            <v>14CC</v>
          </cell>
          <cell r="EN54" t="str">
            <v>15CC</v>
          </cell>
          <cell r="EO54" t="str">
            <v>OBNL-1</v>
          </cell>
          <cell r="EP54" t="str">
            <v>BSQ-1</v>
          </cell>
          <cell r="EQ54" t="str">
            <v>R1</v>
          </cell>
          <cell r="ER54">
            <v>268</v>
          </cell>
          <cell r="ES54" t="str">
            <v>OC</v>
          </cell>
          <cell r="ET54">
            <v>313</v>
          </cell>
          <cell r="EU54" t="str">
            <v>ACLOBNL</v>
          </cell>
          <cell r="EV54" t="str">
            <v>ACL1</v>
          </cell>
          <cell r="EW54" t="str">
            <v>ACLR</v>
          </cell>
          <cell r="EX54" t="str">
            <v>ACLOBNL</v>
          </cell>
          <cell r="EY54" t="str">
            <v xml:space="preserve"> </v>
          </cell>
          <cell r="EZ54" t="str">
            <v xml:space="preserve"> </v>
          </cell>
          <cell r="FA54" t="str">
            <v>ACLOBNL1R</v>
          </cell>
          <cell r="FB54" t="str">
            <v xml:space="preserve"> 1R</v>
          </cell>
          <cell r="FC54" t="str">
            <v xml:space="preserve"> 1R</v>
          </cell>
          <cell r="FD54" t="str">
            <v>ACL12009</v>
          </cell>
          <cell r="FE54" t="str">
            <v>1Mercier — Hochelaga-Maisonneuve</v>
          </cell>
          <cell r="FF54">
            <v>2013</v>
          </cell>
          <cell r="FG54" t="str">
            <v>2012</v>
          </cell>
          <cell r="FH54" t="str">
            <v>20131</v>
          </cell>
          <cell r="FI54">
            <v>9.0131578947368425</v>
          </cell>
          <cell r="FJ54" t="str">
            <v>OBNLMercier — Hochelaga-Maisonneuve</v>
          </cell>
          <cell r="FK54" t="str">
            <v>Mercier — Hochelaga-MaisonneuveR2013</v>
          </cell>
          <cell r="FL54" t="str">
            <v>2013</v>
          </cell>
          <cell r="FM54" t="str">
            <v>2012</v>
          </cell>
          <cell r="FN54" t="str">
            <v>2013ACL</v>
          </cell>
          <cell r="FO54" t="str">
            <v>1Chambre</v>
          </cell>
          <cell r="FP54" t="str">
            <v>1studio</v>
          </cell>
          <cell r="FQ54" t="str">
            <v>11CC</v>
          </cell>
          <cell r="FR54" t="str">
            <v>12CC</v>
          </cell>
          <cell r="FS54" t="str">
            <v>13CC</v>
          </cell>
          <cell r="FT54" t="str">
            <v>14CC</v>
          </cell>
          <cell r="FU54" t="str">
            <v>15CC</v>
          </cell>
        </row>
        <row r="55">
          <cell r="B55" t="str">
            <v>ACL-5399</v>
          </cell>
          <cell r="C55" t="str">
            <v>930093630</v>
          </cell>
          <cell r="D55" t="str">
            <v>RÉSIDENCE BIENVENUE</v>
          </cell>
          <cell r="E55" t="str">
            <v xml:space="preserve">12694 boulevard Gouin Ouest </v>
          </cell>
          <cell r="F55">
            <v>21</v>
          </cell>
          <cell r="G55" t="str">
            <v>3</v>
          </cell>
          <cell r="J55" t="str">
            <v>X</v>
          </cell>
          <cell r="K55" t="str">
            <v>ROMEL</v>
          </cell>
          <cell r="L55" t="str">
            <v>OBNL</v>
          </cell>
          <cell r="M55" t="str">
            <v>C</v>
          </cell>
          <cell r="N55" t="str">
            <v>2010</v>
          </cell>
          <cell r="O55" t="str">
            <v>DA</v>
          </cell>
          <cell r="P55" t="str">
            <v>OC</v>
          </cell>
          <cell r="Q55" t="str">
            <v>UBOIVJA</v>
          </cell>
          <cell r="R55" t="str">
            <v>ULEDOSE</v>
          </cell>
          <cell r="S55">
            <v>41673.419733796298</v>
          </cell>
          <cell r="T55">
            <v>40641</v>
          </cell>
          <cell r="U55">
            <v>40693</v>
          </cell>
          <cell r="V55">
            <v>40843</v>
          </cell>
          <cell r="W55">
            <v>41264</v>
          </cell>
          <cell r="X55">
            <v>41239</v>
          </cell>
          <cell r="Y55">
            <v>41540</v>
          </cell>
          <cell r="Z55">
            <v>41626</v>
          </cell>
          <cell r="AA55">
            <v>0</v>
          </cell>
          <cell r="AB55">
            <v>18</v>
          </cell>
          <cell r="AC55">
            <v>3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 t="str">
            <v>PAH</v>
          </cell>
          <cell r="AL55" t="str">
            <v>OBNL</v>
          </cell>
          <cell r="AM55" t="str">
            <v>ACL-5399</v>
          </cell>
          <cell r="AN55" t="str">
            <v>ACLOC</v>
          </cell>
          <cell r="AO55" t="str">
            <v>ACL2010-3</v>
          </cell>
          <cell r="AP55" t="str">
            <v>3Chambre</v>
          </cell>
          <cell r="AQ55" t="str">
            <v>3studio</v>
          </cell>
          <cell r="AR55" t="str">
            <v>31CC</v>
          </cell>
          <cell r="AS55" t="str">
            <v>32CC</v>
          </cell>
          <cell r="AT55" t="str">
            <v>33CC</v>
          </cell>
          <cell r="AU55" t="str">
            <v>34CC</v>
          </cell>
          <cell r="AV55" t="str">
            <v>35CC</v>
          </cell>
          <cell r="AW55" t="str">
            <v>3Chambre</v>
          </cell>
          <cell r="AX55" t="str">
            <v>3studio</v>
          </cell>
          <cell r="AY55" t="str">
            <v>31CC</v>
          </cell>
          <cell r="AZ55" t="str">
            <v>32CC</v>
          </cell>
          <cell r="BA55" t="str">
            <v>33CC</v>
          </cell>
          <cell r="BB55" t="str">
            <v>34CC</v>
          </cell>
          <cell r="BC55" t="str">
            <v>35CC</v>
          </cell>
          <cell r="BD55" t="str">
            <v>engagé</v>
          </cell>
          <cell r="BE55" t="str">
            <v>20113chambre</v>
          </cell>
          <cell r="BF55" t="str">
            <v>20113studio</v>
          </cell>
          <cell r="BG55" t="str">
            <v>201131cc</v>
          </cell>
          <cell r="BH55" t="str">
            <v>201132cc</v>
          </cell>
          <cell r="BI55" t="str">
            <v>201133cc</v>
          </cell>
          <cell r="BJ55" t="str">
            <v>201134cc</v>
          </cell>
          <cell r="BK55" t="str">
            <v>201135cc</v>
          </cell>
          <cell r="BL55" t="str">
            <v>2010</v>
          </cell>
          <cell r="BM55" t="str">
            <v>ACL2010-3</v>
          </cell>
          <cell r="BN55" t="str">
            <v>ACL2010-3</v>
          </cell>
          <cell r="BO55" t="str">
            <v>3Chambre</v>
          </cell>
          <cell r="BP55" t="str">
            <v>3studio</v>
          </cell>
          <cell r="BQ55" t="str">
            <v>31CC</v>
          </cell>
          <cell r="BR55" t="str">
            <v>32CC</v>
          </cell>
          <cell r="BS55" t="str">
            <v>33CC</v>
          </cell>
          <cell r="BT55" t="str">
            <v>34CC</v>
          </cell>
          <cell r="BU55" t="str">
            <v>35CC</v>
          </cell>
          <cell r="BV55" t="str">
            <v>OBNL-3</v>
          </cell>
          <cell r="BW55" t="str">
            <v>OBNL-3</v>
          </cell>
          <cell r="BX55" t="str">
            <v xml:space="preserve"> </v>
          </cell>
          <cell r="BY55" t="str">
            <v xml:space="preserve"> </v>
          </cell>
          <cell r="BZ55" t="str">
            <v>OBNL</v>
          </cell>
          <cell r="CA55" t="str">
            <v>20113OBNL</v>
          </cell>
          <cell r="CB55" t="str">
            <v>OBNL-3</v>
          </cell>
          <cell r="CC55" t="str">
            <v>OBNL-3</v>
          </cell>
          <cell r="CD55" t="str">
            <v>2011ROMEL</v>
          </cell>
          <cell r="CE55" t="str">
            <v>2011ROMEL</v>
          </cell>
          <cell r="CF55" t="str">
            <v>ROMEL-3</v>
          </cell>
          <cell r="CG55" t="str">
            <v>ROMEL-3</v>
          </cell>
          <cell r="CH55" t="str">
            <v>20113ROMEL</v>
          </cell>
          <cell r="CI55" t="str">
            <v>ROMEL</v>
          </cell>
          <cell r="CJ55" t="str">
            <v>ROMEL-3</v>
          </cell>
          <cell r="CK55" t="str">
            <v>ROMEL-3</v>
          </cell>
          <cell r="CL55" t="str">
            <v>C3</v>
          </cell>
          <cell r="CM55" t="str">
            <v>C3</v>
          </cell>
          <cell r="CN55" t="str">
            <v>C3</v>
          </cell>
          <cell r="CO55" t="str">
            <v>20113C</v>
          </cell>
          <cell r="CP55" t="str">
            <v>C</v>
          </cell>
          <cell r="CQ55" t="str">
            <v>2012</v>
          </cell>
          <cell r="CR55" t="str">
            <v xml:space="preserve"> </v>
          </cell>
          <cell r="CS55" t="str">
            <v>2012-12</v>
          </cell>
          <cell r="CT55" t="str">
            <v>OCPierrefonds — Roxboro</v>
          </cell>
          <cell r="CU55" t="str">
            <v>ROMELOC</v>
          </cell>
          <cell r="CV55" t="str">
            <v>ROMELOCPierrefonds — Roxboro</v>
          </cell>
          <cell r="CW55" t="str">
            <v>ROMELPierrefonds — Roxboro</v>
          </cell>
          <cell r="CX55" t="str">
            <v>ROMELPierrefonds — Roxboro</v>
          </cell>
          <cell r="CY55" t="str">
            <v>Pierrefonds — Roxboro</v>
          </cell>
          <cell r="CZ55" t="str">
            <v>3Pierrefonds — Roxboro</v>
          </cell>
          <cell r="DA55" t="str">
            <v>CPierrefonds — Roxboro</v>
          </cell>
          <cell r="DB55">
            <v>0</v>
          </cell>
          <cell r="DC55" t="str">
            <v>3OC</v>
          </cell>
          <cell r="DD55" t="str">
            <v>ACL3OC</v>
          </cell>
          <cell r="DE55">
            <v>1</v>
          </cell>
          <cell r="DG55" t="str">
            <v xml:space="preserve"> </v>
          </cell>
          <cell r="DH55" t="str">
            <v>2013ACL</v>
          </cell>
          <cell r="DI55" t="str">
            <v xml:space="preserve"> </v>
          </cell>
          <cell r="DJ55" t="str">
            <v>2011ACLOC</v>
          </cell>
          <cell r="DK55" t="str">
            <v>2013oc</v>
          </cell>
          <cell r="DL55" t="str">
            <v>ACL2013oc2012ed</v>
          </cell>
          <cell r="DM55" t="str">
            <v>2012ed</v>
          </cell>
          <cell r="DN55" t="str">
            <v>2011ec</v>
          </cell>
          <cell r="DO55" t="str">
            <v>2011ap</v>
          </cell>
          <cell r="DP55" t="str">
            <v>2012ed</v>
          </cell>
          <cell r="DQ55" t="str">
            <v>2011ec</v>
          </cell>
          <cell r="DR55" t="str">
            <v>3OC</v>
          </cell>
          <cell r="DS55" t="str">
            <v>20123OC</v>
          </cell>
          <cell r="DT55" t="str">
            <v>2012</v>
          </cell>
          <cell r="DU55" t="str">
            <v>2011</v>
          </cell>
          <cell r="DV55" t="str">
            <v>ACLED 2012 from ec 2011</v>
          </cell>
          <cell r="DW55" t="str">
            <v>2011ec3Chambre</v>
          </cell>
          <cell r="DX55" t="str">
            <v>2011</v>
          </cell>
          <cell r="DY55" t="str">
            <v>ACL</v>
          </cell>
          <cell r="DZ55" t="str">
            <v>2012ROMEL</v>
          </cell>
          <cell r="EA55" t="str">
            <v>3Chambre</v>
          </cell>
          <cell r="EB55" t="str">
            <v>3Studio</v>
          </cell>
          <cell r="EC55" t="str">
            <v>31CC</v>
          </cell>
          <cell r="ED55" t="str">
            <v>32CC</v>
          </cell>
          <cell r="EE55" t="str">
            <v>33CC</v>
          </cell>
          <cell r="EF55" t="str">
            <v>34CC</v>
          </cell>
          <cell r="EG55" t="str">
            <v>35CC</v>
          </cell>
          <cell r="EH55" t="str">
            <v>3Chambre</v>
          </cell>
          <cell r="EI55" t="str">
            <v>3studio</v>
          </cell>
          <cell r="EJ55" t="str">
            <v>31CC</v>
          </cell>
          <cell r="EK55" t="str">
            <v>32CC</v>
          </cell>
          <cell r="EL55" t="str">
            <v>33CC</v>
          </cell>
          <cell r="EM55" t="str">
            <v>34CC</v>
          </cell>
          <cell r="EN55" t="str">
            <v>35CC</v>
          </cell>
          <cell r="EO55" t="str">
            <v>OBNL-3</v>
          </cell>
          <cell r="EP55" t="str">
            <v>ROMEL-3</v>
          </cell>
          <cell r="EQ55" t="str">
            <v>C3</v>
          </cell>
          <cell r="ER55">
            <v>421</v>
          </cell>
          <cell r="ES55" t="str">
            <v>OC</v>
          </cell>
          <cell r="ET55">
            <v>276</v>
          </cell>
          <cell r="EU55" t="str">
            <v>ACLOBNL</v>
          </cell>
          <cell r="EV55" t="str">
            <v>ACL3</v>
          </cell>
          <cell r="EW55" t="str">
            <v>ACLC</v>
          </cell>
          <cell r="EX55" t="str">
            <v>ACLOBNL</v>
          </cell>
          <cell r="EY55" t="str">
            <v xml:space="preserve"> </v>
          </cell>
          <cell r="EZ55" t="str">
            <v xml:space="preserve"> </v>
          </cell>
          <cell r="FA55" t="str">
            <v>ACLOBNL3C</v>
          </cell>
          <cell r="FB55" t="str">
            <v xml:space="preserve"> 3C</v>
          </cell>
          <cell r="FC55" t="str">
            <v xml:space="preserve"> 3C</v>
          </cell>
          <cell r="FD55" t="str">
            <v>ACL32010</v>
          </cell>
          <cell r="FE55" t="str">
            <v>3Pierrefonds — Roxboro</v>
          </cell>
          <cell r="FF55">
            <v>2013</v>
          </cell>
          <cell r="FG55" t="str">
            <v>2012</v>
          </cell>
          <cell r="FH55" t="str">
            <v>20133</v>
          </cell>
          <cell r="FI55">
            <v>9.901315789473685</v>
          </cell>
          <cell r="FJ55" t="str">
            <v>OBNLPierrefonds — Roxboro</v>
          </cell>
          <cell r="FK55" t="str">
            <v>Pierrefonds — RoxboroC2012</v>
          </cell>
          <cell r="FL55" t="str">
            <v>2012</v>
          </cell>
          <cell r="FM55" t="str">
            <v>2011</v>
          </cell>
          <cell r="FN55" t="str">
            <v>2013ACL</v>
          </cell>
          <cell r="FO55" t="str">
            <v>3Chambre</v>
          </cell>
          <cell r="FP55" t="str">
            <v>3studio</v>
          </cell>
          <cell r="FQ55" t="str">
            <v>31CC</v>
          </cell>
          <cell r="FR55" t="str">
            <v>32CC</v>
          </cell>
          <cell r="FS55" t="str">
            <v>33CC</v>
          </cell>
          <cell r="FT55" t="str">
            <v>34CC</v>
          </cell>
          <cell r="FU55" t="str">
            <v>35CC</v>
          </cell>
        </row>
        <row r="56">
          <cell r="B56" t="str">
            <v>ACL-5400</v>
          </cell>
          <cell r="C56" t="str">
            <v>930088956</v>
          </cell>
          <cell r="D56" t="str">
            <v>SOCAM - IMPERIAL TOBACCO</v>
          </cell>
          <cell r="E56" t="str">
            <v>734 rue Bourget (MTL)</v>
          </cell>
          <cell r="F56">
            <v>34</v>
          </cell>
          <cell r="G56" t="str">
            <v>1</v>
          </cell>
          <cell r="I56" t="str">
            <v>CM</v>
          </cell>
          <cell r="K56" t="str">
            <v>BSQ</v>
          </cell>
          <cell r="L56" t="str">
            <v>OBNL</v>
          </cell>
          <cell r="M56" t="str">
            <v>C</v>
          </cell>
          <cell r="N56" t="str">
            <v>2011</v>
          </cell>
          <cell r="O56" t="str">
            <v>DA</v>
          </cell>
          <cell r="P56" t="str">
            <v>OC</v>
          </cell>
          <cell r="Q56" t="str">
            <v>ULACH9B</v>
          </cell>
          <cell r="R56" t="str">
            <v>ULEDOSE</v>
          </cell>
          <cell r="S56">
            <v>41443.406064814815</v>
          </cell>
          <cell r="T56">
            <v>40700</v>
          </cell>
          <cell r="U56">
            <v>40842</v>
          </cell>
          <cell r="V56">
            <v>40892</v>
          </cell>
          <cell r="W56">
            <v>41073.628379629627</v>
          </cell>
          <cell r="X56">
            <v>40983</v>
          </cell>
          <cell r="Y56">
            <v>41394</v>
          </cell>
          <cell r="Z56">
            <v>41395</v>
          </cell>
          <cell r="AA56">
            <v>0</v>
          </cell>
          <cell r="AB56">
            <v>0</v>
          </cell>
          <cell r="AC56">
            <v>34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 t="str">
            <v>PAH</v>
          </cell>
          <cell r="AI56">
            <v>7</v>
          </cell>
          <cell r="AJ56">
            <v>0</v>
          </cell>
          <cell r="AK56" t="str">
            <v>Ascenseur</v>
          </cell>
          <cell r="AL56" t="str">
            <v>OBNL</v>
          </cell>
          <cell r="AM56" t="str">
            <v>ACL-5400</v>
          </cell>
          <cell r="AN56" t="str">
            <v>ACLOC</v>
          </cell>
          <cell r="AO56" t="str">
            <v>ACL2011-1</v>
          </cell>
          <cell r="AP56" t="str">
            <v>1Chambre</v>
          </cell>
          <cell r="AQ56" t="str">
            <v>1studio</v>
          </cell>
          <cell r="AR56" t="str">
            <v>11CC</v>
          </cell>
          <cell r="AS56" t="str">
            <v>12CC</v>
          </cell>
          <cell r="AT56" t="str">
            <v>13CC</v>
          </cell>
          <cell r="AU56" t="str">
            <v>14CC</v>
          </cell>
          <cell r="AV56" t="str">
            <v>15CC</v>
          </cell>
          <cell r="AW56" t="str">
            <v>1Chambre</v>
          </cell>
          <cell r="AX56" t="str">
            <v>1studio</v>
          </cell>
          <cell r="AY56" t="str">
            <v>11CC</v>
          </cell>
          <cell r="AZ56" t="str">
            <v>12CC</v>
          </cell>
          <cell r="BA56" t="str">
            <v>13CC</v>
          </cell>
          <cell r="BB56" t="str">
            <v>14CC</v>
          </cell>
          <cell r="BC56" t="str">
            <v>15CC</v>
          </cell>
          <cell r="BD56" t="str">
            <v>engagé</v>
          </cell>
          <cell r="BE56" t="str">
            <v>20111chambre</v>
          </cell>
          <cell r="BF56" t="str">
            <v>20111studio</v>
          </cell>
          <cell r="BG56" t="str">
            <v>201111cc</v>
          </cell>
          <cell r="BH56" t="str">
            <v>201112cc</v>
          </cell>
          <cell r="BI56" t="str">
            <v>201113cc</v>
          </cell>
          <cell r="BJ56" t="str">
            <v>201114cc</v>
          </cell>
          <cell r="BK56" t="str">
            <v>201115cc</v>
          </cell>
          <cell r="BL56" t="str">
            <v>2011</v>
          </cell>
          <cell r="BM56" t="str">
            <v>ACL2011-1</v>
          </cell>
          <cell r="BN56" t="str">
            <v>ACL2011-1</v>
          </cell>
          <cell r="BO56" t="str">
            <v>1Chambre</v>
          </cell>
          <cell r="BP56" t="str">
            <v>1studio</v>
          </cell>
          <cell r="BQ56" t="str">
            <v>11CC</v>
          </cell>
          <cell r="BR56" t="str">
            <v>12CC</v>
          </cell>
          <cell r="BS56" t="str">
            <v>13CC</v>
          </cell>
          <cell r="BT56" t="str">
            <v>14CC</v>
          </cell>
          <cell r="BU56" t="str">
            <v>15CC</v>
          </cell>
          <cell r="BV56" t="str">
            <v>OBNL-1</v>
          </cell>
          <cell r="BW56" t="str">
            <v>OBNL-1</v>
          </cell>
          <cell r="BX56" t="str">
            <v xml:space="preserve"> </v>
          </cell>
          <cell r="BY56" t="str">
            <v xml:space="preserve"> </v>
          </cell>
          <cell r="BZ56" t="str">
            <v>OBNL</v>
          </cell>
          <cell r="CA56" t="str">
            <v>20111OBNL</v>
          </cell>
          <cell r="CB56" t="str">
            <v>OBNL-1</v>
          </cell>
          <cell r="CC56" t="str">
            <v>OBNL-1</v>
          </cell>
          <cell r="CD56" t="str">
            <v>2011BSQ</v>
          </cell>
          <cell r="CE56" t="str">
            <v>2011BSQ</v>
          </cell>
          <cell r="CF56" t="str">
            <v>BSQ-1</v>
          </cell>
          <cell r="CG56" t="str">
            <v>BSQ-1</v>
          </cell>
          <cell r="CH56" t="str">
            <v>20111BSQ</v>
          </cell>
          <cell r="CI56" t="str">
            <v>BSQ</v>
          </cell>
          <cell r="CJ56" t="str">
            <v>BSQ-1</v>
          </cell>
          <cell r="CK56" t="str">
            <v>BSQ-1</v>
          </cell>
          <cell r="CL56" t="str">
            <v>C1</v>
          </cell>
          <cell r="CM56" t="str">
            <v>C1</v>
          </cell>
          <cell r="CN56" t="str">
            <v>C1</v>
          </cell>
          <cell r="CO56" t="str">
            <v>20111C</v>
          </cell>
          <cell r="CP56" t="str">
            <v>C</v>
          </cell>
          <cell r="CQ56" t="str">
            <v>2012</v>
          </cell>
          <cell r="CR56" t="str">
            <v xml:space="preserve"> </v>
          </cell>
          <cell r="CS56" t="str">
            <v>2012-06</v>
          </cell>
          <cell r="CT56" t="str">
            <v>OCLe Sud-Ouest</v>
          </cell>
          <cell r="CU56" t="str">
            <v>BSQOC</v>
          </cell>
          <cell r="CV56" t="str">
            <v>BSQOCLe Sud-Ouest</v>
          </cell>
          <cell r="CW56" t="str">
            <v>BSQLe Sud-Ouest</v>
          </cell>
          <cell r="CX56" t="str">
            <v>BSQLe Sud-Ouest</v>
          </cell>
          <cell r="CY56" t="str">
            <v>Le Sud-Ouest</v>
          </cell>
          <cell r="CZ56" t="str">
            <v>1Le Sud-Ouest</v>
          </cell>
          <cell r="DA56" t="str">
            <v>CLe Sud-Ouest</v>
          </cell>
          <cell r="DB56">
            <v>0</v>
          </cell>
          <cell r="DC56" t="str">
            <v>1OC</v>
          </cell>
          <cell r="DD56" t="str">
            <v>ACL1OC</v>
          </cell>
          <cell r="DE56">
            <v>1</v>
          </cell>
          <cell r="DG56" t="str">
            <v xml:space="preserve"> </v>
          </cell>
          <cell r="DH56" t="str">
            <v>2013ACL</v>
          </cell>
          <cell r="DI56" t="str">
            <v xml:space="preserve"> </v>
          </cell>
          <cell r="DJ56" t="str">
            <v>2011ACLOC</v>
          </cell>
          <cell r="DK56" t="str">
            <v>2013oc</v>
          </cell>
          <cell r="DL56" t="str">
            <v>ACL2013oc2012ed</v>
          </cell>
          <cell r="DM56" t="str">
            <v>2012ed</v>
          </cell>
          <cell r="DN56" t="str">
            <v>2011ec</v>
          </cell>
          <cell r="DO56" t="str">
            <v>2011ap</v>
          </cell>
          <cell r="DP56" t="str">
            <v>2012ed</v>
          </cell>
          <cell r="DQ56" t="str">
            <v>2011ec</v>
          </cell>
          <cell r="DR56" t="str">
            <v>1OC</v>
          </cell>
          <cell r="DS56" t="str">
            <v>20121OC</v>
          </cell>
          <cell r="DT56" t="str">
            <v>2012</v>
          </cell>
          <cell r="DU56" t="str">
            <v>2011</v>
          </cell>
          <cell r="DV56" t="str">
            <v>ACLED 2012 from ec 2011</v>
          </cell>
          <cell r="DW56" t="str">
            <v>2011ec1Chambre</v>
          </cell>
          <cell r="DX56" t="str">
            <v>2011</v>
          </cell>
          <cell r="DY56" t="str">
            <v>ACL</v>
          </cell>
          <cell r="DZ56" t="str">
            <v>2012BSQ</v>
          </cell>
          <cell r="EA56" t="str">
            <v>1Chambre</v>
          </cell>
          <cell r="EB56" t="str">
            <v>1Studio</v>
          </cell>
          <cell r="EC56" t="str">
            <v>11CC</v>
          </cell>
          <cell r="ED56" t="str">
            <v>12CC</v>
          </cell>
          <cell r="EE56" t="str">
            <v>13CC</v>
          </cell>
          <cell r="EF56" t="str">
            <v>14CC</v>
          </cell>
          <cell r="EG56" t="str">
            <v>15CC</v>
          </cell>
          <cell r="EH56" t="str">
            <v>1Chambre</v>
          </cell>
          <cell r="EI56" t="str">
            <v>1studio</v>
          </cell>
          <cell r="EJ56" t="str">
            <v>11CC</v>
          </cell>
          <cell r="EK56" t="str">
            <v>12CC</v>
          </cell>
          <cell r="EL56" t="str">
            <v>13CC</v>
          </cell>
          <cell r="EM56" t="str">
            <v>14CC</v>
          </cell>
          <cell r="EN56" t="str">
            <v>15CC</v>
          </cell>
          <cell r="EO56" t="str">
            <v>OBNL-1</v>
          </cell>
          <cell r="EP56" t="str">
            <v>BSQ-1</v>
          </cell>
          <cell r="EQ56" t="str">
            <v>C1</v>
          </cell>
          <cell r="ER56">
            <v>181.62837962962658</v>
          </cell>
          <cell r="ES56" t="str">
            <v>CMOC</v>
          </cell>
          <cell r="ET56">
            <v>320.37162037037342</v>
          </cell>
          <cell r="EU56" t="str">
            <v>ACLOBNL</v>
          </cell>
          <cell r="EV56" t="str">
            <v>ACL1</v>
          </cell>
          <cell r="EW56" t="str">
            <v>ACLC</v>
          </cell>
          <cell r="EX56" t="str">
            <v>ACLOBNL</v>
          </cell>
          <cell r="EY56" t="str">
            <v xml:space="preserve"> </v>
          </cell>
          <cell r="EZ56" t="str">
            <v xml:space="preserve"> </v>
          </cell>
          <cell r="FA56" t="str">
            <v>ACLOBNL1C</v>
          </cell>
          <cell r="FB56" t="str">
            <v xml:space="preserve"> 1C</v>
          </cell>
          <cell r="FC56" t="str">
            <v xml:space="preserve"> 1C</v>
          </cell>
          <cell r="FD56" t="str">
            <v>ACL12011</v>
          </cell>
          <cell r="FE56" t="str">
            <v>1Le Sud-Ouest</v>
          </cell>
          <cell r="FF56">
            <v>2013</v>
          </cell>
          <cell r="FG56" t="str">
            <v>2012</v>
          </cell>
          <cell r="FH56" t="str">
            <v>20131</v>
          </cell>
          <cell r="FI56">
            <v>13.519736842105264</v>
          </cell>
          <cell r="FJ56" t="str">
            <v>OBNLLe Sud-Ouest</v>
          </cell>
          <cell r="FK56" t="str">
            <v>Le Sud-OuestC2012</v>
          </cell>
          <cell r="FL56" t="str">
            <v>2012</v>
          </cell>
          <cell r="FM56" t="str">
            <v>2011</v>
          </cell>
          <cell r="FN56" t="str">
            <v>2013ACL</v>
          </cell>
          <cell r="FO56" t="str">
            <v>1Chambre</v>
          </cell>
          <cell r="FP56" t="str">
            <v>1studio</v>
          </cell>
          <cell r="FQ56" t="str">
            <v>11CC</v>
          </cell>
          <cell r="FR56" t="str">
            <v>12CC</v>
          </cell>
          <cell r="FS56" t="str">
            <v>13CC</v>
          </cell>
          <cell r="FT56" t="str">
            <v>14CC</v>
          </cell>
          <cell r="FU56" t="str">
            <v>15CC</v>
          </cell>
        </row>
        <row r="57">
          <cell r="B57" t="str">
            <v>ACL-5401</v>
          </cell>
          <cell r="C57" t="str">
            <v>930092630</v>
          </cell>
          <cell r="D57" t="str">
            <v>MON TOIT MON QUARTIER</v>
          </cell>
          <cell r="E57" t="str">
            <v>5680 rue De Salaberry (MTL)</v>
          </cell>
          <cell r="F57">
            <v>14</v>
          </cell>
          <cell r="G57" t="str">
            <v>3</v>
          </cell>
          <cell r="K57" t="str">
            <v>ROMEL</v>
          </cell>
          <cell r="L57" t="str">
            <v>OBNL</v>
          </cell>
          <cell r="M57" t="str">
            <v>R</v>
          </cell>
          <cell r="N57" t="str">
            <v>2012</v>
          </cell>
          <cell r="O57" t="str">
            <v>DA</v>
          </cell>
          <cell r="P57" t="str">
            <v>OC</v>
          </cell>
          <cell r="Q57" t="str">
            <v>UGOULFR</v>
          </cell>
          <cell r="R57" t="str">
            <v>ULABADE</v>
          </cell>
          <cell r="S57">
            <v>42453.349236111113</v>
          </cell>
          <cell r="U57">
            <v>40737</v>
          </cell>
          <cell r="V57">
            <v>40890</v>
          </cell>
          <cell r="W57">
            <v>41640</v>
          </cell>
          <cell r="X57">
            <v>41695</v>
          </cell>
          <cell r="Y57">
            <v>42156</v>
          </cell>
          <cell r="Z57">
            <v>42430</v>
          </cell>
          <cell r="AA57">
            <v>0</v>
          </cell>
          <cell r="AB57">
            <v>0</v>
          </cell>
          <cell r="AC57">
            <v>0</v>
          </cell>
          <cell r="AD57">
            <v>5</v>
          </cell>
          <cell r="AE57">
            <v>9</v>
          </cell>
          <cell r="AF57">
            <v>0</v>
          </cell>
          <cell r="AG57">
            <v>0</v>
          </cell>
          <cell r="AH57" t="str">
            <v>PAH</v>
          </cell>
          <cell r="AL57" t="str">
            <v>OBNL</v>
          </cell>
          <cell r="AM57" t="str">
            <v>ACL-5401</v>
          </cell>
          <cell r="AN57" t="str">
            <v>ACLOC</v>
          </cell>
          <cell r="AO57" t="str">
            <v>ACL2012-3</v>
          </cell>
          <cell r="AP57" t="str">
            <v>3Chambre</v>
          </cell>
          <cell r="AQ57" t="str">
            <v>3studio</v>
          </cell>
          <cell r="AR57" t="str">
            <v>31CC</v>
          </cell>
          <cell r="AS57" t="str">
            <v>32CC</v>
          </cell>
          <cell r="AT57" t="str">
            <v>33CC</v>
          </cell>
          <cell r="AU57" t="str">
            <v>34CC</v>
          </cell>
          <cell r="AV57" t="str">
            <v>35CC</v>
          </cell>
          <cell r="AW57" t="str">
            <v>3Chambre</v>
          </cell>
          <cell r="AX57" t="str">
            <v>3studio</v>
          </cell>
          <cell r="AY57" t="str">
            <v>31CC</v>
          </cell>
          <cell r="AZ57" t="str">
            <v>32CC</v>
          </cell>
          <cell r="BA57" t="str">
            <v>33CC</v>
          </cell>
          <cell r="BB57" t="str">
            <v>34CC</v>
          </cell>
          <cell r="BC57" t="str">
            <v>35CC</v>
          </cell>
          <cell r="BD57" t="str">
            <v>engagé</v>
          </cell>
          <cell r="BE57" t="str">
            <v>20113chambre</v>
          </cell>
          <cell r="BF57" t="str">
            <v>20113studio</v>
          </cell>
          <cell r="BG57" t="str">
            <v>201131cc</v>
          </cell>
          <cell r="BH57" t="str">
            <v>201132cc</v>
          </cell>
          <cell r="BI57" t="str">
            <v>201133cc</v>
          </cell>
          <cell r="BJ57" t="str">
            <v>201134cc</v>
          </cell>
          <cell r="BK57" t="str">
            <v>201135cc</v>
          </cell>
          <cell r="BL57" t="str">
            <v>2012</v>
          </cell>
          <cell r="BM57" t="str">
            <v>ACL2012-3</v>
          </cell>
          <cell r="BN57" t="str">
            <v>ACL2012-3</v>
          </cell>
          <cell r="BO57" t="str">
            <v>3Chambre</v>
          </cell>
          <cell r="BP57" t="str">
            <v>3studio</v>
          </cell>
          <cell r="BQ57" t="str">
            <v>31CC</v>
          </cell>
          <cell r="BR57" t="str">
            <v>32CC</v>
          </cell>
          <cell r="BS57" t="str">
            <v>33CC</v>
          </cell>
          <cell r="BT57" t="str">
            <v>34CC</v>
          </cell>
          <cell r="BU57" t="str">
            <v>35CC</v>
          </cell>
          <cell r="BV57" t="str">
            <v>OBNL-3</v>
          </cell>
          <cell r="BW57" t="str">
            <v>OBNL-3</v>
          </cell>
          <cell r="BX57" t="str">
            <v xml:space="preserve"> </v>
          </cell>
          <cell r="BY57" t="str">
            <v xml:space="preserve"> </v>
          </cell>
          <cell r="BZ57" t="str">
            <v>OBNL</v>
          </cell>
          <cell r="CA57" t="str">
            <v>20113OBNL</v>
          </cell>
          <cell r="CB57" t="str">
            <v>OBNL-3</v>
          </cell>
          <cell r="CC57" t="str">
            <v>OBNL-3</v>
          </cell>
          <cell r="CD57" t="str">
            <v>2011ROMEL</v>
          </cell>
          <cell r="CE57" t="str">
            <v>2011ROMEL</v>
          </cell>
          <cell r="CF57" t="str">
            <v>ROMEL-3</v>
          </cell>
          <cell r="CG57" t="str">
            <v>ROMEL-3</v>
          </cell>
          <cell r="CH57" t="str">
            <v>20113ROMEL</v>
          </cell>
          <cell r="CI57" t="str">
            <v>ROMEL</v>
          </cell>
          <cell r="CJ57" t="str">
            <v>ROMEL-3</v>
          </cell>
          <cell r="CK57" t="str">
            <v>ROMEL-3</v>
          </cell>
          <cell r="CL57" t="str">
            <v>R3</v>
          </cell>
          <cell r="CM57" t="str">
            <v>R3</v>
          </cell>
          <cell r="CN57" t="str">
            <v>R3</v>
          </cell>
          <cell r="CO57" t="str">
            <v>20113R</v>
          </cell>
          <cell r="CP57" t="str">
            <v>R</v>
          </cell>
          <cell r="CQ57" t="str">
            <v>2014</v>
          </cell>
          <cell r="CR57" t="str">
            <v xml:space="preserve"> </v>
          </cell>
          <cell r="CS57" t="str">
            <v>2014-01</v>
          </cell>
          <cell r="CT57" t="str">
            <v>OCAhuntsic — Cartierville</v>
          </cell>
          <cell r="CU57" t="str">
            <v>ROMELOC</v>
          </cell>
          <cell r="CV57" t="str">
            <v>ROMELOCAhuntsic — Cartierville</v>
          </cell>
          <cell r="CW57" t="str">
            <v>ROMELAhuntsic — Cartierville</v>
          </cell>
          <cell r="CX57" t="str">
            <v>ROMELAhuntsic — Cartierville</v>
          </cell>
          <cell r="CY57" t="str">
            <v>Ahuntsic — Cartierville</v>
          </cell>
          <cell r="CZ57" t="str">
            <v>3Ahuntsic — Cartierville</v>
          </cell>
          <cell r="DA57" t="str">
            <v>RAhuntsic — Cartierville</v>
          </cell>
          <cell r="DB57">
            <v>0</v>
          </cell>
          <cell r="DC57" t="str">
            <v>3OC</v>
          </cell>
          <cell r="DD57" t="str">
            <v>ACL3OC</v>
          </cell>
          <cell r="DE57">
            <v>1</v>
          </cell>
          <cell r="DG57" t="str">
            <v xml:space="preserve"> </v>
          </cell>
          <cell r="DH57" t="str">
            <v>2015ACL</v>
          </cell>
          <cell r="DI57" t="str">
            <v xml:space="preserve"> </v>
          </cell>
          <cell r="DJ57" t="str">
            <v>1900ACLOC</v>
          </cell>
          <cell r="DK57" t="str">
            <v>2015oc</v>
          </cell>
          <cell r="DL57" t="str">
            <v>ACL2015oc2014ed</v>
          </cell>
          <cell r="DM57" t="str">
            <v>2014ed</v>
          </cell>
          <cell r="DN57" t="str">
            <v>2011ec</v>
          </cell>
          <cell r="DO57" t="str">
            <v>2011ap</v>
          </cell>
          <cell r="DP57" t="str">
            <v>2014ed</v>
          </cell>
          <cell r="DQ57" t="str">
            <v>2011ec</v>
          </cell>
          <cell r="DR57" t="str">
            <v>3OC</v>
          </cell>
          <cell r="DS57" t="str">
            <v>20143OC</v>
          </cell>
          <cell r="DT57" t="str">
            <v>2014</v>
          </cell>
          <cell r="DU57" t="str">
            <v>2011</v>
          </cell>
          <cell r="DV57" t="str">
            <v>ACLED 2014 from ec 2011</v>
          </cell>
          <cell r="DW57" t="str">
            <v>2011ec3Chambre</v>
          </cell>
          <cell r="DX57" t="str">
            <v>2011</v>
          </cell>
          <cell r="DY57" t="str">
            <v>ACL</v>
          </cell>
          <cell r="DZ57" t="str">
            <v>2014ROMEL</v>
          </cell>
          <cell r="EA57" t="str">
            <v>3Chambre</v>
          </cell>
          <cell r="EB57" t="str">
            <v>3Studio</v>
          </cell>
          <cell r="EC57" t="str">
            <v>31CC</v>
          </cell>
          <cell r="ED57" t="str">
            <v>32CC</v>
          </cell>
          <cell r="EE57" t="str">
            <v>33CC</v>
          </cell>
          <cell r="EF57" t="str">
            <v>34CC</v>
          </cell>
          <cell r="EG57" t="str">
            <v>35CC</v>
          </cell>
          <cell r="EH57" t="str">
            <v>3Chambre</v>
          </cell>
          <cell r="EI57" t="str">
            <v>3studio</v>
          </cell>
          <cell r="EJ57" t="str">
            <v>31CC</v>
          </cell>
          <cell r="EK57" t="str">
            <v>32CC</v>
          </cell>
          <cell r="EL57" t="str">
            <v>33CC</v>
          </cell>
          <cell r="EM57" t="str">
            <v>34CC</v>
          </cell>
          <cell r="EN57" t="str">
            <v>35CC</v>
          </cell>
          <cell r="EO57" t="str">
            <v>OBNL-3</v>
          </cell>
          <cell r="EP57" t="str">
            <v>ROMEL-3</v>
          </cell>
          <cell r="EQ57" t="str">
            <v>R3</v>
          </cell>
          <cell r="ER57">
            <v>750</v>
          </cell>
          <cell r="ES57" t="str">
            <v>OC</v>
          </cell>
          <cell r="ET57">
            <v>516</v>
          </cell>
          <cell r="EU57" t="str">
            <v>ACLOBNL</v>
          </cell>
          <cell r="EV57" t="str">
            <v>ACL3</v>
          </cell>
          <cell r="EW57" t="str">
            <v>ACLR</v>
          </cell>
          <cell r="EX57" t="str">
            <v>ACLOBNL</v>
          </cell>
          <cell r="EY57" t="str">
            <v xml:space="preserve"> </v>
          </cell>
          <cell r="EZ57" t="str">
            <v xml:space="preserve"> </v>
          </cell>
          <cell r="FA57" t="str">
            <v>ACLOBNL3R</v>
          </cell>
          <cell r="FB57" t="str">
            <v xml:space="preserve"> 3R</v>
          </cell>
          <cell r="FC57" t="str">
            <v xml:space="preserve"> 3R</v>
          </cell>
          <cell r="FD57" t="str">
            <v>ACL32012</v>
          </cell>
          <cell r="FE57" t="str">
            <v>3Ahuntsic — Cartierville</v>
          </cell>
          <cell r="FF57">
            <v>2015</v>
          </cell>
          <cell r="FG57" t="str">
            <v>2014</v>
          </cell>
          <cell r="FH57" t="str">
            <v>20153</v>
          </cell>
          <cell r="FI57">
            <v>15.164473684210527</v>
          </cell>
          <cell r="FJ57" t="str">
            <v>OBNLAhuntsic — Cartierville</v>
          </cell>
          <cell r="FK57" t="str">
            <v>Ahuntsic — CartiervilleR2014</v>
          </cell>
          <cell r="FL57" t="str">
            <v>2014</v>
          </cell>
          <cell r="FM57" t="str">
            <v>2011</v>
          </cell>
          <cell r="FN57" t="str">
            <v>2015ACL</v>
          </cell>
          <cell r="FO57" t="str">
            <v>3Chambre</v>
          </cell>
          <cell r="FP57" t="str">
            <v>3studio</v>
          </cell>
          <cell r="FQ57" t="str">
            <v>31CC</v>
          </cell>
          <cell r="FR57" t="str">
            <v>32CC</v>
          </cell>
          <cell r="FS57" t="str">
            <v>33CC</v>
          </cell>
          <cell r="FT57" t="str">
            <v>34CC</v>
          </cell>
          <cell r="FU57" t="str">
            <v>35CC</v>
          </cell>
        </row>
        <row r="58">
          <cell r="B58" t="str">
            <v>ACL-5402</v>
          </cell>
          <cell r="C58" t="str">
            <v>930087689</v>
          </cell>
          <cell r="D58" t="str">
            <v>C.H. LES AMBASSADEURS- DP/PIE-IX</v>
          </cell>
          <cell r="E58" t="str">
            <v xml:space="preserve">8725-8731 boulevard Pie-IX </v>
          </cell>
          <cell r="F58">
            <v>27</v>
          </cell>
          <cell r="G58" t="str">
            <v>1</v>
          </cell>
          <cell r="K58" t="str">
            <v>CDH</v>
          </cell>
          <cell r="L58" t="str">
            <v>COOP</v>
          </cell>
          <cell r="M58" t="str">
            <v>C</v>
          </cell>
          <cell r="N58" t="str">
            <v>2011</v>
          </cell>
          <cell r="O58" t="str">
            <v>DA</v>
          </cell>
          <cell r="P58" t="str">
            <v>OC</v>
          </cell>
          <cell r="Q58" t="str">
            <v>UTHIBVK</v>
          </cell>
          <cell r="R58" t="str">
            <v>ULABADE</v>
          </cell>
          <cell r="S58">
            <v>42016</v>
          </cell>
          <cell r="T58">
            <v>40191</v>
          </cell>
          <cell r="U58">
            <v>40729</v>
          </cell>
          <cell r="V58">
            <v>40998</v>
          </cell>
          <cell r="W58">
            <v>41331.637048611112</v>
          </cell>
          <cell r="X58">
            <v>41355</v>
          </cell>
          <cell r="Y58">
            <v>41817</v>
          </cell>
          <cell r="Z58">
            <v>41983</v>
          </cell>
          <cell r="AA58">
            <v>0</v>
          </cell>
          <cell r="AB58">
            <v>0</v>
          </cell>
          <cell r="AC58">
            <v>4</v>
          </cell>
          <cell r="AD58">
            <v>17</v>
          </cell>
          <cell r="AE58">
            <v>6</v>
          </cell>
          <cell r="AF58">
            <v>0</v>
          </cell>
          <cell r="AG58">
            <v>0</v>
          </cell>
          <cell r="AH58" t="str">
            <v>PAH</v>
          </cell>
          <cell r="AI58">
            <v>1</v>
          </cell>
          <cell r="AJ58">
            <v>0</v>
          </cell>
          <cell r="AK58" t="str">
            <v>0</v>
          </cell>
          <cell r="AL58" t="str">
            <v>COOP</v>
          </cell>
          <cell r="AM58" t="str">
            <v>ACL-5402</v>
          </cell>
          <cell r="AN58" t="str">
            <v>ACLOC</v>
          </cell>
          <cell r="AO58" t="str">
            <v>ACL2011-1</v>
          </cell>
          <cell r="AP58" t="str">
            <v>1Chambre</v>
          </cell>
          <cell r="AQ58" t="str">
            <v>1studio</v>
          </cell>
          <cell r="AR58" t="str">
            <v>11CC</v>
          </cell>
          <cell r="AS58" t="str">
            <v>12CC</v>
          </cell>
          <cell r="AT58" t="str">
            <v>13CC</v>
          </cell>
          <cell r="AU58" t="str">
            <v>14CC</v>
          </cell>
          <cell r="AV58" t="str">
            <v>15CC</v>
          </cell>
          <cell r="AW58" t="str">
            <v>1Chambre</v>
          </cell>
          <cell r="AX58" t="str">
            <v>1studio</v>
          </cell>
          <cell r="AY58" t="str">
            <v>11CC</v>
          </cell>
          <cell r="AZ58" t="str">
            <v>12CC</v>
          </cell>
          <cell r="BA58" t="str">
            <v>13CC</v>
          </cell>
          <cell r="BB58" t="str">
            <v>14CC</v>
          </cell>
          <cell r="BC58" t="str">
            <v>15CC</v>
          </cell>
          <cell r="BD58" t="str">
            <v>engagé</v>
          </cell>
          <cell r="BE58" t="str">
            <v>20121chambre</v>
          </cell>
          <cell r="BF58" t="str">
            <v>20121studio</v>
          </cell>
          <cell r="BG58" t="str">
            <v>201211cc</v>
          </cell>
          <cell r="BH58" t="str">
            <v>201212cc</v>
          </cell>
          <cell r="BI58" t="str">
            <v>201213cc</v>
          </cell>
          <cell r="BJ58" t="str">
            <v>201214cc</v>
          </cell>
          <cell r="BK58" t="str">
            <v>201215cc</v>
          </cell>
          <cell r="BL58" t="str">
            <v>2011</v>
          </cell>
          <cell r="BM58" t="str">
            <v>ACL2011-1</v>
          </cell>
          <cell r="BN58" t="str">
            <v>ACL2011-1</v>
          </cell>
          <cell r="BO58" t="str">
            <v>1Chambre</v>
          </cell>
          <cell r="BP58" t="str">
            <v>1studio</v>
          </cell>
          <cell r="BQ58" t="str">
            <v>11CC</v>
          </cell>
          <cell r="BR58" t="str">
            <v>12CC</v>
          </cell>
          <cell r="BS58" t="str">
            <v>13CC</v>
          </cell>
          <cell r="BT58" t="str">
            <v>14CC</v>
          </cell>
          <cell r="BU58" t="str">
            <v>15CC</v>
          </cell>
          <cell r="BV58" t="str">
            <v>COOP-1</v>
          </cell>
          <cell r="BW58" t="str">
            <v>COOP-1</v>
          </cell>
          <cell r="BX58" t="str">
            <v xml:space="preserve"> </v>
          </cell>
          <cell r="BY58" t="str">
            <v xml:space="preserve"> </v>
          </cell>
          <cell r="BZ58" t="str">
            <v>COOP</v>
          </cell>
          <cell r="CA58" t="str">
            <v>20121COOP</v>
          </cell>
          <cell r="CB58" t="str">
            <v>COOP-1</v>
          </cell>
          <cell r="CC58" t="str">
            <v>COOP-1</v>
          </cell>
          <cell r="CD58" t="str">
            <v>2011CDH</v>
          </cell>
          <cell r="CE58" t="str">
            <v>2012CDH</v>
          </cell>
          <cell r="CF58" t="str">
            <v>CDH-1</v>
          </cell>
          <cell r="CG58" t="str">
            <v>CDH-1</v>
          </cell>
          <cell r="CH58" t="str">
            <v>20121CDH</v>
          </cell>
          <cell r="CI58" t="str">
            <v>CDH</v>
          </cell>
          <cell r="CJ58" t="str">
            <v>CDH-1</v>
          </cell>
          <cell r="CK58" t="str">
            <v>CDH-1</v>
          </cell>
          <cell r="CL58" t="str">
            <v>C1</v>
          </cell>
          <cell r="CM58" t="str">
            <v>C1</v>
          </cell>
          <cell r="CN58" t="str">
            <v>C1</v>
          </cell>
          <cell r="CO58" t="str">
            <v>20121C</v>
          </cell>
          <cell r="CP58" t="str">
            <v>C</v>
          </cell>
          <cell r="CQ58" t="str">
            <v>2013</v>
          </cell>
          <cell r="CR58" t="str">
            <v xml:space="preserve"> </v>
          </cell>
          <cell r="CS58" t="str">
            <v>2013-02</v>
          </cell>
          <cell r="CT58" t="str">
            <v>OCVilleray — Saint-Michel — Parc-Extension</v>
          </cell>
          <cell r="CU58" t="str">
            <v>CDHOC</v>
          </cell>
          <cell r="CV58" t="str">
            <v>CDHOCVilleray — Saint-Michel — Parc-Extension</v>
          </cell>
          <cell r="CW58" t="str">
            <v>CDHVilleray — Saint-Michel — Parc-Extension</v>
          </cell>
          <cell r="CX58" t="str">
            <v>CDHVilleray — Saint-Michel — Parc-Extension</v>
          </cell>
          <cell r="CY58" t="str">
            <v>Villeray — Saint-Michel — Parc-Extension</v>
          </cell>
          <cell r="CZ58" t="str">
            <v>1Villeray — Saint-Michel — Parc-Extension</v>
          </cell>
          <cell r="DA58" t="str">
            <v>CVilleray — Saint-Michel — Parc-Extension</v>
          </cell>
          <cell r="DB58">
            <v>0</v>
          </cell>
          <cell r="DC58" t="str">
            <v>1OC</v>
          </cell>
          <cell r="DD58" t="str">
            <v>ACL1OC</v>
          </cell>
          <cell r="DE58">
            <v>1</v>
          </cell>
          <cell r="DG58" t="str">
            <v xml:space="preserve"> </v>
          </cell>
          <cell r="DH58" t="str">
            <v>2014ACL</v>
          </cell>
          <cell r="DI58" t="str">
            <v xml:space="preserve"> </v>
          </cell>
          <cell r="DJ58" t="str">
            <v>2010ACLOC</v>
          </cell>
          <cell r="DK58" t="str">
            <v>2014oc</v>
          </cell>
          <cell r="DL58" t="str">
            <v>ACL2014oc2013ed</v>
          </cell>
          <cell r="DM58" t="str">
            <v>2013ed</v>
          </cell>
          <cell r="DN58" t="str">
            <v>2012ec</v>
          </cell>
          <cell r="DO58" t="str">
            <v>2011ap</v>
          </cell>
          <cell r="DP58" t="str">
            <v>2013ed</v>
          </cell>
          <cell r="DQ58" t="str">
            <v>2012ec</v>
          </cell>
          <cell r="DR58" t="str">
            <v>1OC</v>
          </cell>
          <cell r="DS58" t="str">
            <v>20131OC</v>
          </cell>
          <cell r="DT58" t="str">
            <v>2013</v>
          </cell>
          <cell r="DU58" t="str">
            <v>2012</v>
          </cell>
          <cell r="DV58" t="str">
            <v>ACLED 2013 from ec 2012</v>
          </cell>
          <cell r="DW58" t="str">
            <v>2012ec1Chambre</v>
          </cell>
          <cell r="DX58" t="str">
            <v>2012</v>
          </cell>
          <cell r="DY58" t="str">
            <v>ACL</v>
          </cell>
          <cell r="DZ58" t="str">
            <v>2013CDH</v>
          </cell>
          <cell r="EA58" t="str">
            <v>1Chambre</v>
          </cell>
          <cell r="EB58" t="str">
            <v>1Studio</v>
          </cell>
          <cell r="EC58" t="str">
            <v>11CC</v>
          </cell>
          <cell r="ED58" t="str">
            <v>12CC</v>
          </cell>
          <cell r="EE58" t="str">
            <v>13CC</v>
          </cell>
          <cell r="EF58" t="str">
            <v>14CC</v>
          </cell>
          <cell r="EG58" t="str">
            <v>15CC</v>
          </cell>
          <cell r="EH58" t="str">
            <v>1Chambre</v>
          </cell>
          <cell r="EI58" t="str">
            <v>1studio</v>
          </cell>
          <cell r="EJ58" t="str">
            <v>11CC</v>
          </cell>
          <cell r="EK58" t="str">
            <v>12CC</v>
          </cell>
          <cell r="EL58" t="str">
            <v>13CC</v>
          </cell>
          <cell r="EM58" t="str">
            <v>14CC</v>
          </cell>
          <cell r="EN58" t="str">
            <v>15CC</v>
          </cell>
          <cell r="EO58" t="str">
            <v>COOP-1</v>
          </cell>
          <cell r="EP58" t="str">
            <v>CDH-1</v>
          </cell>
          <cell r="EQ58" t="str">
            <v>C1</v>
          </cell>
          <cell r="ER58">
            <v>333.63704861111182</v>
          </cell>
          <cell r="ES58" t="str">
            <v>OC</v>
          </cell>
          <cell r="ET58">
            <v>485.36295138888818</v>
          </cell>
          <cell r="EU58" t="str">
            <v>ACLCOOP</v>
          </cell>
          <cell r="EV58" t="str">
            <v>ACL1</v>
          </cell>
          <cell r="EW58" t="str">
            <v>ACLC</v>
          </cell>
          <cell r="EX58" t="str">
            <v>ACLCOOP</v>
          </cell>
          <cell r="EY58" t="str">
            <v xml:space="preserve"> </v>
          </cell>
          <cell r="EZ58" t="str">
            <v xml:space="preserve"> </v>
          </cell>
          <cell r="FA58" t="str">
            <v>ACLCOOP1C</v>
          </cell>
          <cell r="FB58" t="str">
            <v xml:space="preserve"> 1C</v>
          </cell>
          <cell r="FC58" t="str">
            <v xml:space="preserve"> 1C</v>
          </cell>
          <cell r="FD58" t="str">
            <v>ACL12011</v>
          </cell>
          <cell r="FE58" t="str">
            <v>1Villeray — Saint-Michel — Parc-Extension</v>
          </cell>
          <cell r="FF58">
            <v>2014</v>
          </cell>
          <cell r="FG58" t="str">
            <v>2013</v>
          </cell>
          <cell r="FH58" t="str">
            <v>20141</v>
          </cell>
          <cell r="FI58">
            <v>15.197368421052632</v>
          </cell>
          <cell r="FJ58" t="str">
            <v>COOPVilleray — Saint-Michel — Parc-Extension</v>
          </cell>
          <cell r="FK58" t="str">
            <v>Villeray — Saint-Michel — Parc-ExtensionC2013</v>
          </cell>
          <cell r="FL58" t="str">
            <v>2013</v>
          </cell>
          <cell r="FM58" t="str">
            <v>2012</v>
          </cell>
          <cell r="FN58" t="str">
            <v>2014ACL</v>
          </cell>
          <cell r="FO58" t="str">
            <v>1Chambre</v>
          </cell>
          <cell r="FP58" t="str">
            <v>1studio</v>
          </cell>
          <cell r="FQ58" t="str">
            <v>11CC</v>
          </cell>
          <cell r="FR58" t="str">
            <v>12CC</v>
          </cell>
          <cell r="FS58" t="str">
            <v>13CC</v>
          </cell>
          <cell r="FT58" t="str">
            <v>14CC</v>
          </cell>
          <cell r="FU58" t="str">
            <v>15CC</v>
          </cell>
        </row>
        <row r="59">
          <cell r="B59" t="str">
            <v>ACL-5403</v>
          </cell>
          <cell r="C59" t="str">
            <v>930094734</v>
          </cell>
          <cell r="D59" t="str">
            <v>RELAIS DES JEUNES FAMILLES DP/PIE-IX</v>
          </cell>
          <cell r="E59" t="str">
            <v xml:space="preserve">8733 boulevard Pie-IX </v>
          </cell>
          <cell r="F59">
            <v>16</v>
          </cell>
          <cell r="G59" t="str">
            <v>3</v>
          </cell>
          <cell r="K59" t="str">
            <v>CDH</v>
          </cell>
          <cell r="L59" t="str">
            <v>OBNL</v>
          </cell>
          <cell r="M59" t="str">
            <v>C</v>
          </cell>
          <cell r="N59" t="str">
            <v>2010</v>
          </cell>
          <cell r="O59" t="str">
            <v>DA</v>
          </cell>
          <cell r="P59" t="str">
            <v>OC</v>
          </cell>
          <cell r="Q59" t="str">
            <v>UTHIBVK</v>
          </cell>
          <cell r="R59" t="str">
            <v>ULABADE</v>
          </cell>
          <cell r="S59">
            <v>42016</v>
          </cell>
          <cell r="U59">
            <v>40729</v>
          </cell>
          <cell r="V59">
            <v>40998</v>
          </cell>
          <cell r="W59">
            <v>41331.67423611111</v>
          </cell>
          <cell r="X59">
            <v>41355</v>
          </cell>
          <cell r="Y59">
            <v>41831</v>
          </cell>
          <cell r="Z59">
            <v>41983.703356481485</v>
          </cell>
          <cell r="AA59">
            <v>0</v>
          </cell>
          <cell r="AB59">
            <v>1</v>
          </cell>
          <cell r="AC59">
            <v>0</v>
          </cell>
          <cell r="AD59">
            <v>15</v>
          </cell>
          <cell r="AE59">
            <v>0</v>
          </cell>
          <cell r="AF59">
            <v>0</v>
          </cell>
          <cell r="AG59">
            <v>0</v>
          </cell>
          <cell r="AH59" t="str">
            <v>PAH</v>
          </cell>
          <cell r="AI59">
            <v>3</v>
          </cell>
          <cell r="AJ59">
            <v>0</v>
          </cell>
          <cell r="AK59" t="str">
            <v>0</v>
          </cell>
          <cell r="AL59" t="str">
            <v>OBNL</v>
          </cell>
          <cell r="AM59" t="str">
            <v>ACL-5403</v>
          </cell>
          <cell r="AN59" t="str">
            <v>ACLOC</v>
          </cell>
          <cell r="AO59" t="str">
            <v>ACL2010-3</v>
          </cell>
          <cell r="AP59" t="str">
            <v>3Chambre</v>
          </cell>
          <cell r="AQ59" t="str">
            <v>3studio</v>
          </cell>
          <cell r="AR59" t="str">
            <v>31CC</v>
          </cell>
          <cell r="AS59" t="str">
            <v>32CC</v>
          </cell>
          <cell r="AT59" t="str">
            <v>33CC</v>
          </cell>
          <cell r="AU59" t="str">
            <v>34CC</v>
          </cell>
          <cell r="AV59" t="str">
            <v>35CC</v>
          </cell>
          <cell r="AW59" t="str">
            <v>3Chambre</v>
          </cell>
          <cell r="AX59" t="str">
            <v>3studio</v>
          </cell>
          <cell r="AY59" t="str">
            <v>31CC</v>
          </cell>
          <cell r="AZ59" t="str">
            <v>32CC</v>
          </cell>
          <cell r="BA59" t="str">
            <v>33CC</v>
          </cell>
          <cell r="BB59" t="str">
            <v>34CC</v>
          </cell>
          <cell r="BC59" t="str">
            <v>35CC</v>
          </cell>
          <cell r="BD59" t="str">
            <v>engagé</v>
          </cell>
          <cell r="BE59" t="str">
            <v>20123chambre</v>
          </cell>
          <cell r="BF59" t="str">
            <v>20123studio</v>
          </cell>
          <cell r="BG59" t="str">
            <v>201231cc</v>
          </cell>
          <cell r="BH59" t="str">
            <v>201232cc</v>
          </cell>
          <cell r="BI59" t="str">
            <v>201233cc</v>
          </cell>
          <cell r="BJ59" t="str">
            <v>201234cc</v>
          </cell>
          <cell r="BK59" t="str">
            <v>201235cc</v>
          </cell>
          <cell r="BL59" t="str">
            <v>2010</v>
          </cell>
          <cell r="BM59" t="str">
            <v>ACL2010-3</v>
          </cell>
          <cell r="BN59" t="str">
            <v>ACL2010-3</v>
          </cell>
          <cell r="BO59" t="str">
            <v>3Chambre</v>
          </cell>
          <cell r="BP59" t="str">
            <v>3studio</v>
          </cell>
          <cell r="BQ59" t="str">
            <v>31CC</v>
          </cell>
          <cell r="BR59" t="str">
            <v>32CC</v>
          </cell>
          <cell r="BS59" t="str">
            <v>33CC</v>
          </cell>
          <cell r="BT59" t="str">
            <v>34CC</v>
          </cell>
          <cell r="BU59" t="str">
            <v>35CC</v>
          </cell>
          <cell r="BV59" t="str">
            <v>OBNL-3</v>
          </cell>
          <cell r="BW59" t="str">
            <v>OBNL-3</v>
          </cell>
          <cell r="BX59" t="str">
            <v xml:space="preserve"> </v>
          </cell>
          <cell r="BY59" t="str">
            <v xml:space="preserve"> </v>
          </cell>
          <cell r="BZ59" t="str">
            <v>OBNL</v>
          </cell>
          <cell r="CA59" t="str">
            <v>20123OBNL</v>
          </cell>
          <cell r="CB59" t="str">
            <v>OBNL-3</v>
          </cell>
          <cell r="CC59" t="str">
            <v>OBNL-3</v>
          </cell>
          <cell r="CD59" t="str">
            <v>2011CDH</v>
          </cell>
          <cell r="CE59" t="str">
            <v>2012CDH</v>
          </cell>
          <cell r="CF59" t="str">
            <v>CDH-3</v>
          </cell>
          <cell r="CG59" t="str">
            <v>CDH-3</v>
          </cell>
          <cell r="CH59" t="str">
            <v>20123CDH</v>
          </cell>
          <cell r="CI59" t="str">
            <v>CDH</v>
          </cell>
          <cell r="CJ59" t="str">
            <v>CDH-3</v>
          </cell>
          <cell r="CK59" t="str">
            <v>CDH-3</v>
          </cell>
          <cell r="CL59" t="str">
            <v>C3</v>
          </cell>
          <cell r="CM59" t="str">
            <v>C3</v>
          </cell>
          <cell r="CN59" t="str">
            <v>C3</v>
          </cell>
          <cell r="CO59" t="str">
            <v>20123C</v>
          </cell>
          <cell r="CP59" t="str">
            <v>C</v>
          </cell>
          <cell r="CQ59" t="str">
            <v>2013</v>
          </cell>
          <cell r="CR59" t="str">
            <v xml:space="preserve"> </v>
          </cell>
          <cell r="CS59" t="str">
            <v>2013-02</v>
          </cell>
          <cell r="CT59" t="str">
            <v>OCVilleray — Saint-Michel — Parc-Extension</v>
          </cell>
          <cell r="CU59" t="str">
            <v>CDHOC</v>
          </cell>
          <cell r="CV59" t="str">
            <v>CDHOCVilleray — Saint-Michel — Parc-Extension</v>
          </cell>
          <cell r="CW59" t="str">
            <v>CDHVilleray — Saint-Michel — Parc-Extension</v>
          </cell>
          <cell r="CX59" t="str">
            <v>CDHVilleray — Saint-Michel — Parc-Extension</v>
          </cell>
          <cell r="CY59" t="str">
            <v>Villeray — Saint-Michel — Parc-Extension</v>
          </cell>
          <cell r="CZ59" t="str">
            <v>3Villeray — Saint-Michel — Parc-Extension</v>
          </cell>
          <cell r="DA59" t="str">
            <v>CVilleray — Saint-Michel — Parc-Extension</v>
          </cell>
          <cell r="DB59">
            <v>0</v>
          </cell>
          <cell r="DC59" t="str">
            <v>3OC</v>
          </cell>
          <cell r="DD59" t="str">
            <v>ACL3OC</v>
          </cell>
          <cell r="DE59">
            <v>1</v>
          </cell>
          <cell r="DG59" t="str">
            <v xml:space="preserve"> </v>
          </cell>
          <cell r="DH59" t="str">
            <v>2014ACL</v>
          </cell>
          <cell r="DI59" t="str">
            <v xml:space="preserve"> </v>
          </cell>
          <cell r="DJ59" t="str">
            <v>1900ACLOC</v>
          </cell>
          <cell r="DK59" t="str">
            <v>2014oc</v>
          </cell>
          <cell r="DL59" t="str">
            <v>ACL2014oc2013ed</v>
          </cell>
          <cell r="DM59" t="str">
            <v>2013ed</v>
          </cell>
          <cell r="DN59" t="str">
            <v>2012ec</v>
          </cell>
          <cell r="DO59" t="str">
            <v>2011ap</v>
          </cell>
          <cell r="DP59" t="str">
            <v>2013ed</v>
          </cell>
          <cell r="DQ59" t="str">
            <v>2012ec</v>
          </cell>
          <cell r="DR59" t="str">
            <v>3OC</v>
          </cell>
          <cell r="DS59" t="str">
            <v>20133OC</v>
          </cell>
          <cell r="DT59" t="str">
            <v>2013</v>
          </cell>
          <cell r="DU59" t="str">
            <v>2012</v>
          </cell>
          <cell r="DV59" t="str">
            <v>ACLED 2013 from ec 2012</v>
          </cell>
          <cell r="DW59" t="str">
            <v>2012ec3Chambre</v>
          </cell>
          <cell r="DX59" t="str">
            <v>2012</v>
          </cell>
          <cell r="DY59" t="str">
            <v>ACL</v>
          </cell>
          <cell r="DZ59" t="str">
            <v>2013CDH</v>
          </cell>
          <cell r="EA59" t="str">
            <v>3Chambre</v>
          </cell>
          <cell r="EB59" t="str">
            <v>3Studio</v>
          </cell>
          <cell r="EC59" t="str">
            <v>31CC</v>
          </cell>
          <cell r="ED59" t="str">
            <v>32CC</v>
          </cell>
          <cell r="EE59" t="str">
            <v>33CC</v>
          </cell>
          <cell r="EF59" t="str">
            <v>34CC</v>
          </cell>
          <cell r="EG59" t="str">
            <v>35CC</v>
          </cell>
          <cell r="EH59" t="str">
            <v>3Chambre</v>
          </cell>
          <cell r="EI59" t="str">
            <v>3studio</v>
          </cell>
          <cell r="EJ59" t="str">
            <v>31CC</v>
          </cell>
          <cell r="EK59" t="str">
            <v>32CC</v>
          </cell>
          <cell r="EL59" t="str">
            <v>33CC</v>
          </cell>
          <cell r="EM59" t="str">
            <v>34CC</v>
          </cell>
          <cell r="EN59" t="str">
            <v>35CC</v>
          </cell>
          <cell r="EO59" t="str">
            <v>OBNL-3</v>
          </cell>
          <cell r="EP59" t="str">
            <v>CDH-3</v>
          </cell>
          <cell r="EQ59" t="str">
            <v>C3</v>
          </cell>
          <cell r="ER59">
            <v>333.67423611111008</v>
          </cell>
          <cell r="ES59" t="str">
            <v>OC</v>
          </cell>
          <cell r="ET59">
            <v>499.32576388888992</v>
          </cell>
          <cell r="EU59" t="str">
            <v>ACLOBNL</v>
          </cell>
          <cell r="EV59" t="str">
            <v>ACL3</v>
          </cell>
          <cell r="EW59" t="str">
            <v>ACLC</v>
          </cell>
          <cell r="EX59" t="str">
            <v>ACLOBNL</v>
          </cell>
          <cell r="EY59" t="str">
            <v xml:space="preserve"> </v>
          </cell>
          <cell r="EZ59" t="str">
            <v xml:space="preserve"> </v>
          </cell>
          <cell r="FA59" t="str">
            <v>ACLOBNL3C</v>
          </cell>
          <cell r="FB59" t="str">
            <v xml:space="preserve"> 3C</v>
          </cell>
          <cell r="FC59" t="str">
            <v xml:space="preserve"> 3C</v>
          </cell>
          <cell r="FD59" t="str">
            <v>ACL32010</v>
          </cell>
          <cell r="FE59" t="str">
            <v>3Villeray — Saint-Michel — Parc-Extension</v>
          </cell>
          <cell r="FF59">
            <v>2014</v>
          </cell>
          <cell r="FG59" t="str">
            <v>2013</v>
          </cell>
          <cell r="FH59" t="str">
            <v>20143</v>
          </cell>
          <cell r="FI59">
            <v>15.657894736842106</v>
          </cell>
          <cell r="FJ59" t="str">
            <v>OBNLVilleray — Saint-Michel — Parc-Extension</v>
          </cell>
          <cell r="FK59" t="str">
            <v>Villeray — Saint-Michel — Parc-ExtensionC2013</v>
          </cell>
          <cell r="FL59" t="str">
            <v>2013</v>
          </cell>
          <cell r="FM59" t="str">
            <v>2012</v>
          </cell>
          <cell r="FN59" t="str">
            <v>2014ACL</v>
          </cell>
          <cell r="FO59" t="str">
            <v>3Chambre</v>
          </cell>
          <cell r="FP59" t="str">
            <v>3studio</v>
          </cell>
          <cell r="FQ59" t="str">
            <v>31CC</v>
          </cell>
          <cell r="FR59" t="str">
            <v>32CC</v>
          </cell>
          <cell r="FS59" t="str">
            <v>33CC</v>
          </cell>
          <cell r="FT59" t="str">
            <v>34CC</v>
          </cell>
          <cell r="FU59" t="str">
            <v>35CC</v>
          </cell>
        </row>
        <row r="60">
          <cell r="B60" t="str">
            <v>ACL-5407</v>
          </cell>
          <cell r="C60" t="str">
            <v>930090589</v>
          </cell>
          <cell r="D60" t="str">
            <v>ASSOCIATION D'ENTRAIDE LE CHAINON</v>
          </cell>
          <cell r="E60" t="str">
            <v>4373 avenue de l' Esplanade (MTL)</v>
          </cell>
          <cell r="F60">
            <v>33</v>
          </cell>
          <cell r="G60" t="str">
            <v>3</v>
          </cell>
          <cell r="K60" t="str">
            <v>AHM</v>
          </cell>
          <cell r="L60" t="str">
            <v>OBNL</v>
          </cell>
          <cell r="M60" t="str">
            <v>R</v>
          </cell>
          <cell r="N60" t="str">
            <v>2011</v>
          </cell>
          <cell r="O60" t="str">
            <v>DA</v>
          </cell>
          <cell r="P60" t="str">
            <v>OC</v>
          </cell>
          <cell r="Q60" t="str">
            <v>UTHIBVK</v>
          </cell>
          <cell r="R60" t="str">
            <v>UTREMXU</v>
          </cell>
          <cell r="S60">
            <v>42276.579641203702</v>
          </cell>
          <cell r="U60">
            <v>40806</v>
          </cell>
          <cell r="V60">
            <v>40932</v>
          </cell>
          <cell r="W60">
            <v>41694.648275462961</v>
          </cell>
          <cell r="X60">
            <v>41717</v>
          </cell>
          <cell r="Y60">
            <v>42146</v>
          </cell>
          <cell r="Z60">
            <v>42173</v>
          </cell>
          <cell r="AA60">
            <v>32</v>
          </cell>
          <cell r="AB60">
            <v>0</v>
          </cell>
          <cell r="AC60">
            <v>0</v>
          </cell>
          <cell r="AD60">
            <v>1</v>
          </cell>
          <cell r="AE60">
            <v>0</v>
          </cell>
          <cell r="AF60">
            <v>0</v>
          </cell>
          <cell r="AG60">
            <v>0</v>
          </cell>
          <cell r="AH60" t="str">
            <v>PAH</v>
          </cell>
          <cell r="AL60" t="str">
            <v>OBNL</v>
          </cell>
          <cell r="AM60" t="str">
            <v>ACL-5407</v>
          </cell>
          <cell r="AN60" t="str">
            <v>ACLOC</v>
          </cell>
          <cell r="AO60" t="str">
            <v>ACL2011-3</v>
          </cell>
          <cell r="AP60" t="str">
            <v>3Chambre</v>
          </cell>
          <cell r="AQ60" t="str">
            <v>3studio</v>
          </cell>
          <cell r="AR60" t="str">
            <v>31CC</v>
          </cell>
          <cell r="AS60" t="str">
            <v>32CC</v>
          </cell>
          <cell r="AT60" t="str">
            <v>33CC</v>
          </cell>
          <cell r="AU60" t="str">
            <v>34CC</v>
          </cell>
          <cell r="AV60" t="str">
            <v>35CC</v>
          </cell>
          <cell r="AW60" t="str">
            <v>3Chambre</v>
          </cell>
          <cell r="AX60" t="str">
            <v>3studio</v>
          </cell>
          <cell r="AY60" t="str">
            <v>31CC</v>
          </cell>
          <cell r="AZ60" t="str">
            <v>32CC</v>
          </cell>
          <cell r="BA60" t="str">
            <v>33CC</v>
          </cell>
          <cell r="BB60" t="str">
            <v>34CC</v>
          </cell>
          <cell r="BC60" t="str">
            <v>35CC</v>
          </cell>
          <cell r="BD60" t="str">
            <v>engagé</v>
          </cell>
          <cell r="BE60" t="str">
            <v>20123chambre</v>
          </cell>
          <cell r="BF60" t="str">
            <v>20123studio</v>
          </cell>
          <cell r="BG60" t="str">
            <v>201231cc</v>
          </cell>
          <cell r="BH60" t="str">
            <v>201232cc</v>
          </cell>
          <cell r="BI60" t="str">
            <v>201233cc</v>
          </cell>
          <cell r="BJ60" t="str">
            <v>201234cc</v>
          </cell>
          <cell r="BK60" t="str">
            <v>201235cc</v>
          </cell>
          <cell r="BL60" t="str">
            <v>2011</v>
          </cell>
          <cell r="BM60" t="str">
            <v>ACL2011-3</v>
          </cell>
          <cell r="BN60" t="str">
            <v>ACL2011-3</v>
          </cell>
          <cell r="BO60" t="str">
            <v>3Chambre</v>
          </cell>
          <cell r="BP60" t="str">
            <v>3studio</v>
          </cell>
          <cell r="BQ60" t="str">
            <v>31CC</v>
          </cell>
          <cell r="BR60" t="str">
            <v>32CC</v>
          </cell>
          <cell r="BS60" t="str">
            <v>33CC</v>
          </cell>
          <cell r="BT60" t="str">
            <v>34CC</v>
          </cell>
          <cell r="BU60" t="str">
            <v>35CC</v>
          </cell>
          <cell r="BV60" t="str">
            <v>OBNL-3</v>
          </cell>
          <cell r="BW60" t="str">
            <v>OBNL-3</v>
          </cell>
          <cell r="BX60" t="str">
            <v xml:space="preserve"> </v>
          </cell>
          <cell r="BY60" t="str">
            <v xml:space="preserve"> </v>
          </cell>
          <cell r="BZ60" t="str">
            <v>OBNL</v>
          </cell>
          <cell r="CA60" t="str">
            <v>20123OBNL</v>
          </cell>
          <cell r="CB60" t="str">
            <v>OBNL-3</v>
          </cell>
          <cell r="CC60" t="str">
            <v>OBNL-3</v>
          </cell>
          <cell r="CD60" t="str">
            <v>2011AHM</v>
          </cell>
          <cell r="CE60" t="str">
            <v>2012AHM</v>
          </cell>
          <cell r="CF60" t="str">
            <v>AHM-3</v>
          </cell>
          <cell r="CG60" t="str">
            <v>AHM-3</v>
          </cell>
          <cell r="CH60" t="str">
            <v>20123AHM</v>
          </cell>
          <cell r="CI60" t="str">
            <v>AHM</v>
          </cell>
          <cell r="CJ60" t="str">
            <v>AHM-3</v>
          </cell>
          <cell r="CK60" t="str">
            <v>AHM-3</v>
          </cell>
          <cell r="CL60" t="str">
            <v>R3</v>
          </cell>
          <cell r="CM60" t="str">
            <v>R3</v>
          </cell>
          <cell r="CN60" t="str">
            <v>R3</v>
          </cell>
          <cell r="CO60" t="str">
            <v>20123R</v>
          </cell>
          <cell r="CP60" t="str">
            <v>R</v>
          </cell>
          <cell r="CQ60" t="str">
            <v>2014</v>
          </cell>
          <cell r="CR60" t="str">
            <v xml:space="preserve"> </v>
          </cell>
          <cell r="CS60" t="str">
            <v>2014-02</v>
          </cell>
          <cell r="CT60" t="str">
            <v>OCLe Plateau-Mont-Royal</v>
          </cell>
          <cell r="CU60" t="str">
            <v>AHMOC</v>
          </cell>
          <cell r="CV60" t="str">
            <v>AHMOCLe Plateau-Mont-Royal</v>
          </cell>
          <cell r="CW60" t="str">
            <v>AHMLe Plateau-Mont-Royal</v>
          </cell>
          <cell r="CX60" t="str">
            <v>AHMLe Plateau-Mont-Royal</v>
          </cell>
          <cell r="CY60" t="str">
            <v>Le Plateau-Mont-Royal</v>
          </cell>
          <cell r="CZ60" t="str">
            <v>3Le Plateau-Mont-Royal</v>
          </cell>
          <cell r="DA60" t="str">
            <v>RLe Plateau-Mont-Royal</v>
          </cell>
          <cell r="DB60">
            <v>0</v>
          </cell>
          <cell r="DC60" t="str">
            <v>3OC</v>
          </cell>
          <cell r="DD60" t="str">
            <v>ACL3OC</v>
          </cell>
          <cell r="DE60">
            <v>1</v>
          </cell>
          <cell r="DG60" t="str">
            <v xml:space="preserve"> </v>
          </cell>
          <cell r="DH60" t="str">
            <v>2015ACL</v>
          </cell>
          <cell r="DI60" t="str">
            <v xml:space="preserve"> </v>
          </cell>
          <cell r="DJ60" t="str">
            <v>1900ACLOC</v>
          </cell>
          <cell r="DK60" t="str">
            <v>2015oc</v>
          </cell>
          <cell r="DL60" t="str">
            <v>ACL2015oc2014ed</v>
          </cell>
          <cell r="DM60" t="str">
            <v>2014ed</v>
          </cell>
          <cell r="DN60" t="str">
            <v>2012ec</v>
          </cell>
          <cell r="DO60" t="str">
            <v>2011ap</v>
          </cell>
          <cell r="DP60" t="str">
            <v>2014ed</v>
          </cell>
          <cell r="DQ60" t="str">
            <v>2012ec</v>
          </cell>
          <cell r="DR60" t="str">
            <v>3OC</v>
          </cell>
          <cell r="DS60" t="str">
            <v>20143OC</v>
          </cell>
          <cell r="DT60" t="str">
            <v>2014</v>
          </cell>
          <cell r="DU60" t="str">
            <v>2012</v>
          </cell>
          <cell r="DV60" t="str">
            <v>ACLED 2014 from ec 2012</v>
          </cell>
          <cell r="DW60" t="str">
            <v>2012ec3Chambre</v>
          </cell>
          <cell r="DX60" t="str">
            <v>2012</v>
          </cell>
          <cell r="DY60" t="str">
            <v>ACL</v>
          </cell>
          <cell r="DZ60" t="str">
            <v>2014AHM</v>
          </cell>
          <cell r="EA60" t="str">
            <v>3Chambre</v>
          </cell>
          <cell r="EB60" t="str">
            <v>3Studio</v>
          </cell>
          <cell r="EC60" t="str">
            <v>31CC</v>
          </cell>
          <cell r="ED60" t="str">
            <v>32CC</v>
          </cell>
          <cell r="EE60" t="str">
            <v>33CC</v>
          </cell>
          <cell r="EF60" t="str">
            <v>34CC</v>
          </cell>
          <cell r="EG60" t="str">
            <v>35CC</v>
          </cell>
          <cell r="EH60" t="str">
            <v>3Chambre</v>
          </cell>
          <cell r="EI60" t="str">
            <v>3studio</v>
          </cell>
          <cell r="EJ60" t="str">
            <v>31CC</v>
          </cell>
          <cell r="EK60" t="str">
            <v>32CC</v>
          </cell>
          <cell r="EL60" t="str">
            <v>33CC</v>
          </cell>
          <cell r="EM60" t="str">
            <v>34CC</v>
          </cell>
          <cell r="EN60" t="str">
            <v>35CC</v>
          </cell>
          <cell r="EO60" t="str">
            <v>OBNL-3</v>
          </cell>
          <cell r="EP60" t="str">
            <v>AHM-3</v>
          </cell>
          <cell r="EQ60" t="str">
            <v>R3</v>
          </cell>
          <cell r="ER60">
            <v>762.64827546296146</v>
          </cell>
          <cell r="ES60" t="str">
            <v>OC</v>
          </cell>
          <cell r="ET60">
            <v>451.35172453703854</v>
          </cell>
          <cell r="EU60" t="str">
            <v>ACLOBNL</v>
          </cell>
          <cell r="EV60" t="str">
            <v>ACL3</v>
          </cell>
          <cell r="EW60" t="str">
            <v>ACLR</v>
          </cell>
          <cell r="EX60" t="str">
            <v>ACLOBNL</v>
          </cell>
          <cell r="EY60" t="str">
            <v xml:space="preserve"> </v>
          </cell>
          <cell r="EZ60" t="str">
            <v xml:space="preserve"> </v>
          </cell>
          <cell r="FA60" t="str">
            <v>ACLOBNL3R</v>
          </cell>
          <cell r="FB60" t="str">
            <v xml:space="preserve"> 3R</v>
          </cell>
          <cell r="FC60" t="str">
            <v xml:space="preserve"> 3R</v>
          </cell>
          <cell r="FD60" t="str">
            <v>ACL32011</v>
          </cell>
          <cell r="FE60" t="str">
            <v>3Le Plateau-Mont-Royal</v>
          </cell>
          <cell r="FF60">
            <v>2015</v>
          </cell>
          <cell r="FG60" t="str">
            <v>2014</v>
          </cell>
          <cell r="FH60" t="str">
            <v>20153</v>
          </cell>
          <cell r="FI60">
            <v>14.111842105263159</v>
          </cell>
          <cell r="FJ60" t="str">
            <v>OBNLLe Plateau-Mont-Royal</v>
          </cell>
          <cell r="FK60" t="str">
            <v>Le Plateau-Mont-RoyalR2014</v>
          </cell>
          <cell r="FL60" t="str">
            <v>2014</v>
          </cell>
          <cell r="FM60" t="str">
            <v>2012</v>
          </cell>
          <cell r="FN60" t="str">
            <v>2015ACL</v>
          </cell>
          <cell r="FO60" t="str">
            <v>3Chambre</v>
          </cell>
          <cell r="FP60" t="str">
            <v>3studio</v>
          </cell>
          <cell r="FQ60" t="str">
            <v>31CC</v>
          </cell>
          <cell r="FR60" t="str">
            <v>32CC</v>
          </cell>
          <cell r="FS60" t="str">
            <v>33CC</v>
          </cell>
          <cell r="FT60" t="str">
            <v>34CC</v>
          </cell>
          <cell r="FU60" t="str">
            <v>35CC</v>
          </cell>
        </row>
        <row r="61">
          <cell r="B61" t="str">
            <v>ACL-5408</v>
          </cell>
          <cell r="C61" t="str">
            <v>930075972</v>
          </cell>
          <cell r="D61" t="str">
            <v>LES HABITATIONS PARADOXE</v>
          </cell>
          <cell r="E61" t="str">
            <v>5959 boulevard Monk (MTL)</v>
          </cell>
          <cell r="F61">
            <v>12</v>
          </cell>
          <cell r="G61" t="str">
            <v>3</v>
          </cell>
          <cell r="K61" t="str">
            <v>BSQ</v>
          </cell>
          <cell r="L61" t="str">
            <v>OBNL</v>
          </cell>
          <cell r="M61" t="str">
            <v>T</v>
          </cell>
          <cell r="N61" t="str">
            <v>2011</v>
          </cell>
          <cell r="O61" t="str">
            <v>DA</v>
          </cell>
          <cell r="P61" t="str">
            <v>OC</v>
          </cell>
          <cell r="Q61" t="str">
            <v>UBERU9I</v>
          </cell>
          <cell r="R61" t="str">
            <v>ULABADE</v>
          </cell>
          <cell r="S61">
            <v>42331.589861111112</v>
          </cell>
          <cell r="U61">
            <v>40813</v>
          </cell>
          <cell r="V61">
            <v>41260</v>
          </cell>
          <cell r="W61">
            <v>41880.429872685185</v>
          </cell>
          <cell r="X61">
            <v>41897</v>
          </cell>
          <cell r="Y61">
            <v>42261</v>
          </cell>
          <cell r="Z61">
            <v>42278</v>
          </cell>
          <cell r="AA61">
            <v>0</v>
          </cell>
          <cell r="AB61">
            <v>8</v>
          </cell>
          <cell r="AC61">
            <v>4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 t="str">
            <v>PAH</v>
          </cell>
          <cell r="AL61" t="str">
            <v>OBNL</v>
          </cell>
          <cell r="AM61" t="str">
            <v>ACL-5408</v>
          </cell>
          <cell r="AN61" t="str">
            <v>ACLOC</v>
          </cell>
          <cell r="AO61" t="str">
            <v>ACL2011-3</v>
          </cell>
          <cell r="AP61" t="str">
            <v>3Chambre</v>
          </cell>
          <cell r="AQ61" t="str">
            <v>3studio</v>
          </cell>
          <cell r="AR61" t="str">
            <v>31CC</v>
          </cell>
          <cell r="AS61" t="str">
            <v>32CC</v>
          </cell>
          <cell r="AT61" t="str">
            <v>33CC</v>
          </cell>
          <cell r="AU61" t="str">
            <v>34CC</v>
          </cell>
          <cell r="AV61" t="str">
            <v>35CC</v>
          </cell>
          <cell r="AW61" t="str">
            <v>3Chambre</v>
          </cell>
          <cell r="AX61" t="str">
            <v>3studio</v>
          </cell>
          <cell r="AY61" t="str">
            <v>31CC</v>
          </cell>
          <cell r="AZ61" t="str">
            <v>32CC</v>
          </cell>
          <cell r="BA61" t="str">
            <v>33CC</v>
          </cell>
          <cell r="BB61" t="str">
            <v>34CC</v>
          </cell>
          <cell r="BC61" t="str">
            <v>35CC</v>
          </cell>
          <cell r="BD61" t="str">
            <v>engagé</v>
          </cell>
          <cell r="BE61" t="str">
            <v>20123chambre</v>
          </cell>
          <cell r="BF61" t="str">
            <v>20123studio</v>
          </cell>
          <cell r="BG61" t="str">
            <v>201231cc</v>
          </cell>
          <cell r="BH61" t="str">
            <v>201232cc</v>
          </cell>
          <cell r="BI61" t="str">
            <v>201233cc</v>
          </cell>
          <cell r="BJ61" t="str">
            <v>201234cc</v>
          </cell>
          <cell r="BK61" t="str">
            <v>201235cc</v>
          </cell>
          <cell r="BL61" t="str">
            <v>2011</v>
          </cell>
          <cell r="BM61" t="str">
            <v>ACL2011-3</v>
          </cell>
          <cell r="BN61" t="str">
            <v>ACL2011-3</v>
          </cell>
          <cell r="BO61" t="str">
            <v>3Chambre</v>
          </cell>
          <cell r="BP61" t="str">
            <v>3studio</v>
          </cell>
          <cell r="BQ61" t="str">
            <v>31CC</v>
          </cell>
          <cell r="BR61" t="str">
            <v>32CC</v>
          </cell>
          <cell r="BS61" t="str">
            <v>33CC</v>
          </cell>
          <cell r="BT61" t="str">
            <v>34CC</v>
          </cell>
          <cell r="BU61" t="str">
            <v>35CC</v>
          </cell>
          <cell r="BV61" t="str">
            <v>OBNL-3</v>
          </cell>
          <cell r="BW61" t="str">
            <v>OBNL-3</v>
          </cell>
          <cell r="BX61" t="str">
            <v xml:space="preserve"> </v>
          </cell>
          <cell r="BY61" t="str">
            <v xml:space="preserve"> </v>
          </cell>
          <cell r="BZ61" t="str">
            <v>OBNL</v>
          </cell>
          <cell r="CA61" t="str">
            <v>20123OBNL</v>
          </cell>
          <cell r="CB61" t="str">
            <v>OBNL-3</v>
          </cell>
          <cell r="CC61" t="str">
            <v>OBNL-3</v>
          </cell>
          <cell r="CD61" t="str">
            <v>2011BSQ</v>
          </cell>
          <cell r="CE61" t="str">
            <v>2012BSQ</v>
          </cell>
          <cell r="CF61" t="str">
            <v>BSQ-3</v>
          </cell>
          <cell r="CG61" t="str">
            <v>BSQ-3</v>
          </cell>
          <cell r="CH61" t="str">
            <v>20123BSQ</v>
          </cell>
          <cell r="CI61" t="str">
            <v>BSQ</v>
          </cell>
          <cell r="CJ61" t="str">
            <v>BSQ-3</v>
          </cell>
          <cell r="CK61" t="str">
            <v>BSQ-3</v>
          </cell>
          <cell r="CL61" t="str">
            <v>T3</v>
          </cell>
          <cell r="CM61" t="str">
            <v>T3</v>
          </cell>
          <cell r="CN61" t="str">
            <v>T3</v>
          </cell>
          <cell r="CO61" t="str">
            <v>20123T</v>
          </cell>
          <cell r="CP61" t="str">
            <v>T</v>
          </cell>
          <cell r="CQ61" t="str">
            <v>2014</v>
          </cell>
          <cell r="CR61" t="str">
            <v xml:space="preserve"> </v>
          </cell>
          <cell r="CS61" t="str">
            <v>2014-08</v>
          </cell>
          <cell r="CT61" t="str">
            <v>OCLe Sud-Ouest</v>
          </cell>
          <cell r="CU61" t="str">
            <v>BSQOC</v>
          </cell>
          <cell r="CV61" t="str">
            <v>BSQOCLe Sud-Ouest</v>
          </cell>
          <cell r="CW61" t="str">
            <v>BSQLe Sud-Ouest</v>
          </cell>
          <cell r="CX61" t="str">
            <v>BSQLe Sud-Ouest</v>
          </cell>
          <cell r="CY61" t="str">
            <v>Le Sud-Ouest</v>
          </cell>
          <cell r="CZ61" t="str">
            <v>3Le Sud-Ouest</v>
          </cell>
          <cell r="DA61" t="str">
            <v>TLe Sud-Ouest</v>
          </cell>
          <cell r="DB61">
            <v>0</v>
          </cell>
          <cell r="DC61" t="str">
            <v>3OC</v>
          </cell>
          <cell r="DD61" t="str">
            <v>ACL3OC</v>
          </cell>
          <cell r="DE61">
            <v>1</v>
          </cell>
          <cell r="DG61" t="str">
            <v xml:space="preserve"> </v>
          </cell>
          <cell r="DH61" t="str">
            <v>2015ACL</v>
          </cell>
          <cell r="DI61" t="str">
            <v xml:space="preserve"> </v>
          </cell>
          <cell r="DJ61" t="str">
            <v>1900ACLOC</v>
          </cell>
          <cell r="DK61" t="str">
            <v>2015oc</v>
          </cell>
          <cell r="DL61" t="str">
            <v>ACL2015oc2014ed</v>
          </cell>
          <cell r="DM61" t="str">
            <v>2014ed</v>
          </cell>
          <cell r="DN61" t="str">
            <v>2012ec</v>
          </cell>
          <cell r="DO61" t="str">
            <v>2011ap</v>
          </cell>
          <cell r="DP61" t="str">
            <v>2014ed</v>
          </cell>
          <cell r="DQ61" t="str">
            <v>2012ec</v>
          </cell>
          <cell r="DR61" t="str">
            <v>3OC</v>
          </cell>
          <cell r="DS61" t="str">
            <v>20143OC</v>
          </cell>
          <cell r="DT61" t="str">
            <v>2014</v>
          </cell>
          <cell r="DU61" t="str">
            <v>2012</v>
          </cell>
          <cell r="DV61" t="str">
            <v>ACLED 2014 from ec 2012</v>
          </cell>
          <cell r="DW61" t="str">
            <v>2012ec3Chambre</v>
          </cell>
          <cell r="DX61" t="str">
            <v>2012</v>
          </cell>
          <cell r="DY61" t="str">
            <v>ACL</v>
          </cell>
          <cell r="DZ61" t="str">
            <v>2014BSQ</v>
          </cell>
          <cell r="EA61" t="str">
            <v>3Chambre</v>
          </cell>
          <cell r="EB61" t="str">
            <v>3Studio</v>
          </cell>
          <cell r="EC61" t="str">
            <v>31CC</v>
          </cell>
          <cell r="ED61" t="str">
            <v>32CC</v>
          </cell>
          <cell r="EE61" t="str">
            <v>33CC</v>
          </cell>
          <cell r="EF61" t="str">
            <v>34CC</v>
          </cell>
          <cell r="EG61" t="str">
            <v>35CC</v>
          </cell>
          <cell r="EH61" t="str">
            <v>3Chambre</v>
          </cell>
          <cell r="EI61" t="str">
            <v>3studio</v>
          </cell>
          <cell r="EJ61" t="str">
            <v>31CC</v>
          </cell>
          <cell r="EK61" t="str">
            <v>32CC</v>
          </cell>
          <cell r="EL61" t="str">
            <v>33CC</v>
          </cell>
          <cell r="EM61" t="str">
            <v>34CC</v>
          </cell>
          <cell r="EN61" t="str">
            <v>35CC</v>
          </cell>
          <cell r="EO61" t="str">
            <v>OBNL-3</v>
          </cell>
          <cell r="EP61" t="str">
            <v>BSQ-3</v>
          </cell>
          <cell r="EQ61" t="str">
            <v>T3</v>
          </cell>
          <cell r="ER61">
            <v>620.42987268518482</v>
          </cell>
          <cell r="ES61" t="str">
            <v>OC</v>
          </cell>
          <cell r="ET61">
            <v>380.57012731481518</v>
          </cell>
          <cell r="EU61" t="str">
            <v>ACLOBNL</v>
          </cell>
          <cell r="EV61" t="str">
            <v>ACL3</v>
          </cell>
          <cell r="EW61" t="str">
            <v>ACLT</v>
          </cell>
          <cell r="EX61" t="str">
            <v>ACLOBNL</v>
          </cell>
          <cell r="EY61" t="str">
            <v xml:space="preserve"> </v>
          </cell>
          <cell r="EZ61" t="str">
            <v xml:space="preserve"> </v>
          </cell>
          <cell r="FA61" t="str">
            <v>ACLOBNL3T</v>
          </cell>
          <cell r="FB61" t="str">
            <v xml:space="preserve"> 3T</v>
          </cell>
          <cell r="FC61" t="str">
            <v xml:space="preserve"> 3T</v>
          </cell>
          <cell r="FD61" t="str">
            <v>ACL32011</v>
          </cell>
          <cell r="FE61" t="str">
            <v>3Le Sud-Ouest</v>
          </cell>
          <cell r="FF61">
            <v>2015</v>
          </cell>
          <cell r="FG61" t="str">
            <v>2014</v>
          </cell>
          <cell r="FH61" t="str">
            <v>20153</v>
          </cell>
          <cell r="FI61">
            <v>11.973684210526317</v>
          </cell>
          <cell r="FJ61" t="str">
            <v>OBNLLe Sud-Ouest</v>
          </cell>
          <cell r="FK61" t="str">
            <v>Le Sud-OuestT2014</v>
          </cell>
          <cell r="FL61" t="str">
            <v>2014</v>
          </cell>
          <cell r="FM61" t="str">
            <v>2012</v>
          </cell>
          <cell r="FN61" t="str">
            <v>2015ACL</v>
          </cell>
          <cell r="FO61" t="str">
            <v>3Chambre</v>
          </cell>
          <cell r="FP61" t="str">
            <v>3studio</v>
          </cell>
          <cell r="FQ61" t="str">
            <v>31CC</v>
          </cell>
          <cell r="FR61" t="str">
            <v>32CC</v>
          </cell>
          <cell r="FS61" t="str">
            <v>33CC</v>
          </cell>
          <cell r="FT61" t="str">
            <v>34CC</v>
          </cell>
          <cell r="FU61" t="str">
            <v>35CC</v>
          </cell>
        </row>
        <row r="62">
          <cell r="B62" t="str">
            <v>ACL-5409</v>
          </cell>
          <cell r="C62" t="str">
            <v>930075920</v>
          </cell>
          <cell r="D62" t="str">
            <v>H.C. MAINBOURG-STE-GERMAINE-COUSIN</v>
          </cell>
          <cell r="E62" t="str">
            <v xml:space="preserve">14205 rue Notre-Dame Est </v>
          </cell>
          <cell r="F62">
            <v>126</v>
          </cell>
          <cell r="G62" t="str">
            <v>2</v>
          </cell>
          <cell r="J62" t="str">
            <v>X</v>
          </cell>
          <cell r="K62" t="str">
            <v>BSQ</v>
          </cell>
          <cell r="L62" t="str">
            <v>OBNL</v>
          </cell>
          <cell r="M62" t="str">
            <v>C</v>
          </cell>
          <cell r="N62" t="str">
            <v>2011</v>
          </cell>
          <cell r="O62" t="str">
            <v>DA</v>
          </cell>
          <cell r="P62" t="str">
            <v>OC</v>
          </cell>
          <cell r="Q62" t="str">
            <v>ULACH9B</v>
          </cell>
          <cell r="R62" t="str">
            <v>ULABADE</v>
          </cell>
          <cell r="S62">
            <v>42123.411678240744</v>
          </cell>
          <cell r="T62">
            <v>40528</v>
          </cell>
          <cell r="U62">
            <v>40865</v>
          </cell>
          <cell r="V62">
            <v>40959</v>
          </cell>
          <cell r="W62">
            <v>41310.421527777777</v>
          </cell>
          <cell r="X62">
            <v>41354</v>
          </cell>
          <cell r="Y62">
            <v>41974</v>
          </cell>
          <cell r="Z62">
            <v>42036</v>
          </cell>
          <cell r="AA62">
            <v>0</v>
          </cell>
          <cell r="AB62">
            <v>0</v>
          </cell>
          <cell r="AC62">
            <v>122</v>
          </cell>
          <cell r="AD62">
            <v>4</v>
          </cell>
          <cell r="AE62">
            <v>0</v>
          </cell>
          <cell r="AF62">
            <v>0</v>
          </cell>
          <cell r="AG62">
            <v>0</v>
          </cell>
          <cell r="AH62" t="str">
            <v>PAH</v>
          </cell>
          <cell r="AL62" t="str">
            <v>OBNL</v>
          </cell>
          <cell r="AM62" t="str">
            <v>ACL-5409</v>
          </cell>
          <cell r="AN62" t="str">
            <v>ACLOC</v>
          </cell>
          <cell r="AO62" t="str">
            <v>ACL2011-2</v>
          </cell>
          <cell r="AP62" t="str">
            <v>2Chambre</v>
          </cell>
          <cell r="AQ62" t="str">
            <v>2studio</v>
          </cell>
          <cell r="AR62" t="str">
            <v>21CC</v>
          </cell>
          <cell r="AS62" t="str">
            <v>22CC</v>
          </cell>
          <cell r="AT62" t="str">
            <v>23CC</v>
          </cell>
          <cell r="AU62" t="str">
            <v>24CC</v>
          </cell>
          <cell r="AV62" t="str">
            <v>25CC</v>
          </cell>
          <cell r="AW62" t="str">
            <v>2Chambre</v>
          </cell>
          <cell r="AX62" t="str">
            <v>2studio</v>
          </cell>
          <cell r="AY62" t="str">
            <v>21CC</v>
          </cell>
          <cell r="AZ62" t="str">
            <v>22CC</v>
          </cell>
          <cell r="BA62" t="str">
            <v>23CC</v>
          </cell>
          <cell r="BB62" t="str">
            <v>24CC</v>
          </cell>
          <cell r="BC62" t="str">
            <v>25CC</v>
          </cell>
          <cell r="BD62" t="str">
            <v>engagé</v>
          </cell>
          <cell r="BE62" t="str">
            <v>20122chambre</v>
          </cell>
          <cell r="BF62" t="str">
            <v>20122studio</v>
          </cell>
          <cell r="BG62" t="str">
            <v>201221cc</v>
          </cell>
          <cell r="BH62" t="str">
            <v>201222cc</v>
          </cell>
          <cell r="BI62" t="str">
            <v>201223cc</v>
          </cell>
          <cell r="BJ62" t="str">
            <v>201224cc</v>
          </cell>
          <cell r="BK62" t="str">
            <v>201225cc</v>
          </cell>
          <cell r="BL62" t="str">
            <v>2011</v>
          </cell>
          <cell r="BM62" t="str">
            <v>ACL2011-2</v>
          </cell>
          <cell r="BN62" t="str">
            <v>ACL2011-2</v>
          </cell>
          <cell r="BO62" t="str">
            <v>2Chambre</v>
          </cell>
          <cell r="BP62" t="str">
            <v>2studio</v>
          </cell>
          <cell r="BQ62" t="str">
            <v>21CC</v>
          </cell>
          <cell r="BR62" t="str">
            <v>22CC</v>
          </cell>
          <cell r="BS62" t="str">
            <v>23CC</v>
          </cell>
          <cell r="BT62" t="str">
            <v>24CC</v>
          </cell>
          <cell r="BU62" t="str">
            <v>25CC</v>
          </cell>
          <cell r="BV62" t="str">
            <v>OBNL-2</v>
          </cell>
          <cell r="BW62" t="str">
            <v>OBNL-2</v>
          </cell>
          <cell r="BX62" t="str">
            <v xml:space="preserve"> </v>
          </cell>
          <cell r="BY62" t="str">
            <v xml:space="preserve"> </v>
          </cell>
          <cell r="BZ62" t="str">
            <v>OBNL</v>
          </cell>
          <cell r="CA62" t="str">
            <v>20122OBNL</v>
          </cell>
          <cell r="CB62" t="str">
            <v>OBNL-2</v>
          </cell>
          <cell r="CC62" t="str">
            <v>OBNL-2</v>
          </cell>
          <cell r="CD62" t="str">
            <v>2011BSQ</v>
          </cell>
          <cell r="CE62" t="str">
            <v>2012BSQ</v>
          </cell>
          <cell r="CF62" t="str">
            <v>BSQ-2</v>
          </cell>
          <cell r="CG62" t="str">
            <v>BSQ-2</v>
          </cell>
          <cell r="CH62" t="str">
            <v>20122BSQ</v>
          </cell>
          <cell r="CI62" t="str">
            <v>BSQ</v>
          </cell>
          <cell r="CJ62" t="str">
            <v>BSQ-2</v>
          </cell>
          <cell r="CK62" t="str">
            <v>BSQ-2</v>
          </cell>
          <cell r="CL62" t="str">
            <v>C2</v>
          </cell>
          <cell r="CM62" t="str">
            <v>C2</v>
          </cell>
          <cell r="CN62" t="str">
            <v>C2</v>
          </cell>
          <cell r="CO62" t="str">
            <v>20122C</v>
          </cell>
          <cell r="CP62" t="str">
            <v>C</v>
          </cell>
          <cell r="CQ62" t="str">
            <v>2013</v>
          </cell>
          <cell r="CR62" t="str">
            <v xml:space="preserve"> </v>
          </cell>
          <cell r="CS62" t="str">
            <v>2013-02</v>
          </cell>
          <cell r="CT62" t="str">
            <v>OCRivière-des-Prairies — Pointe-aux-Trembles</v>
          </cell>
          <cell r="CU62" t="str">
            <v>BSQOC</v>
          </cell>
          <cell r="CV62" t="str">
            <v>BSQOCRivière-des-Prairies — Pointe-aux-Trembles</v>
          </cell>
          <cell r="CW62" t="str">
            <v>BSQRivière-des-Prairies — Pointe-aux-Trembles</v>
          </cell>
          <cell r="CX62" t="str">
            <v>BSQRivière-des-Prairies — Pointe-aux-Trembles</v>
          </cell>
          <cell r="CY62" t="str">
            <v>Rivière-des-Prairies — Pointe-aux-Trembles</v>
          </cell>
          <cell r="CZ62" t="str">
            <v>2Rivière-des-Prairies — Pointe-aux-Trembles</v>
          </cell>
          <cell r="DA62" t="str">
            <v>CRivière-des-Prairies — Pointe-aux-Trembles</v>
          </cell>
          <cell r="DB62">
            <v>0</v>
          </cell>
          <cell r="DC62" t="str">
            <v>2OC</v>
          </cell>
          <cell r="DD62" t="str">
            <v>ACL2OC</v>
          </cell>
          <cell r="DE62">
            <v>1</v>
          </cell>
          <cell r="DG62" t="str">
            <v xml:space="preserve"> </v>
          </cell>
          <cell r="DH62" t="str">
            <v>2014ACL</v>
          </cell>
          <cell r="DI62" t="str">
            <v xml:space="preserve"> </v>
          </cell>
          <cell r="DJ62" t="str">
            <v>2010ACLOC</v>
          </cell>
          <cell r="DK62" t="str">
            <v>2014oc</v>
          </cell>
          <cell r="DL62" t="str">
            <v>ACL2014oc2013ed</v>
          </cell>
          <cell r="DM62" t="str">
            <v>2013ed</v>
          </cell>
          <cell r="DN62" t="str">
            <v>2012ec</v>
          </cell>
          <cell r="DO62" t="str">
            <v>2011ap</v>
          </cell>
          <cell r="DP62" t="str">
            <v>2013ed</v>
          </cell>
          <cell r="DQ62" t="str">
            <v>2012ec</v>
          </cell>
          <cell r="DR62" t="str">
            <v>2OC</v>
          </cell>
          <cell r="DS62" t="str">
            <v>20132OC</v>
          </cell>
          <cell r="DT62" t="str">
            <v>2013</v>
          </cell>
          <cell r="DU62" t="str">
            <v>2012</v>
          </cell>
          <cell r="DV62" t="str">
            <v>ACLED 2013 from ec 2012</v>
          </cell>
          <cell r="DW62" t="str">
            <v>2012ec2Chambre</v>
          </cell>
          <cell r="DX62" t="str">
            <v>2012</v>
          </cell>
          <cell r="DY62" t="str">
            <v>ACL</v>
          </cell>
          <cell r="DZ62" t="str">
            <v>2013BSQ</v>
          </cell>
          <cell r="EA62" t="str">
            <v>2Chambre</v>
          </cell>
          <cell r="EB62" t="str">
            <v>2Studio</v>
          </cell>
          <cell r="EC62" t="str">
            <v>21CC</v>
          </cell>
          <cell r="ED62" t="str">
            <v>22CC</v>
          </cell>
          <cell r="EE62" t="str">
            <v>23CC</v>
          </cell>
          <cell r="EF62" t="str">
            <v>24CC</v>
          </cell>
          <cell r="EG62" t="str">
            <v>25CC</v>
          </cell>
          <cell r="EH62" t="str">
            <v>2Chambre</v>
          </cell>
          <cell r="EI62" t="str">
            <v>2studio</v>
          </cell>
          <cell r="EJ62" t="str">
            <v>21CC</v>
          </cell>
          <cell r="EK62" t="str">
            <v>22CC</v>
          </cell>
          <cell r="EL62" t="str">
            <v>23CC</v>
          </cell>
          <cell r="EM62" t="str">
            <v>24CC</v>
          </cell>
          <cell r="EN62" t="str">
            <v>25CC</v>
          </cell>
          <cell r="EO62" t="str">
            <v>OBNL-2</v>
          </cell>
          <cell r="EP62" t="str">
            <v>BSQ-2</v>
          </cell>
          <cell r="EQ62" t="str">
            <v>C2</v>
          </cell>
          <cell r="ER62">
            <v>351.42152777777665</v>
          </cell>
          <cell r="ES62" t="str">
            <v>OC</v>
          </cell>
          <cell r="ET62">
            <v>663.57847222222335</v>
          </cell>
          <cell r="EU62" t="str">
            <v>ACLOBNL</v>
          </cell>
          <cell r="EV62" t="str">
            <v>ACL2</v>
          </cell>
          <cell r="EW62" t="str">
            <v>ACLC</v>
          </cell>
          <cell r="EX62" t="str">
            <v>ACLOBNL</v>
          </cell>
          <cell r="EY62" t="str">
            <v xml:space="preserve"> </v>
          </cell>
          <cell r="EZ62" t="str">
            <v xml:space="preserve"> </v>
          </cell>
          <cell r="FA62" t="str">
            <v>ACLOBNL2C</v>
          </cell>
          <cell r="FB62" t="str">
            <v xml:space="preserve"> 2C</v>
          </cell>
          <cell r="FC62" t="str">
            <v xml:space="preserve"> 2C</v>
          </cell>
          <cell r="FD62" t="str">
            <v>ACL22011</v>
          </cell>
          <cell r="FE62" t="str">
            <v>2Rivière-des-Prairies — Pointe-aux-Trembles</v>
          </cell>
          <cell r="FF62">
            <v>2014</v>
          </cell>
          <cell r="FG62" t="str">
            <v>2013</v>
          </cell>
          <cell r="FH62" t="str">
            <v>20142</v>
          </cell>
          <cell r="FI62">
            <v>20.394736842105264</v>
          </cell>
          <cell r="FJ62" t="str">
            <v>OBNLRivière-des-Prairies — Pointe-aux-Trembles</v>
          </cell>
          <cell r="FK62" t="str">
            <v>Rivière-des-Prairies — Pointe-aux-TremblesC2013</v>
          </cell>
          <cell r="FL62" t="str">
            <v>2013</v>
          </cell>
          <cell r="FM62" t="str">
            <v>2012</v>
          </cell>
          <cell r="FN62" t="str">
            <v>2014ACL</v>
          </cell>
          <cell r="FO62" t="str">
            <v>2Chambre</v>
          </cell>
          <cell r="FP62" t="str">
            <v>2studio</v>
          </cell>
          <cell r="FQ62" t="str">
            <v>21CC</v>
          </cell>
          <cell r="FR62" t="str">
            <v>22CC</v>
          </cell>
          <cell r="FS62" t="str">
            <v>23CC</v>
          </cell>
          <cell r="FT62" t="str">
            <v>24CC</v>
          </cell>
          <cell r="FU62" t="str">
            <v>25CC</v>
          </cell>
        </row>
        <row r="63">
          <cell r="B63" t="str">
            <v>ACL-5412</v>
          </cell>
          <cell r="C63" t="str">
            <v>930090587</v>
          </cell>
          <cell r="D63" t="str">
            <v>COOPÉRATIVE DE SOLIDARITÉ LA FAMILIALE</v>
          </cell>
          <cell r="E63" t="str">
            <v>4660-4680 rue Drolet (MTL)</v>
          </cell>
          <cell r="F63">
            <v>20</v>
          </cell>
          <cell r="G63" t="str">
            <v>1</v>
          </cell>
          <cell r="H63" t="str">
            <v>X</v>
          </cell>
          <cell r="J63" t="str">
            <v>X</v>
          </cell>
          <cell r="K63" t="str">
            <v>AHM</v>
          </cell>
          <cell r="L63" t="str">
            <v>COOP</v>
          </cell>
          <cell r="M63" t="str">
            <v>C</v>
          </cell>
          <cell r="N63" t="str">
            <v>2011</v>
          </cell>
          <cell r="O63" t="str">
            <v>DA</v>
          </cell>
          <cell r="P63" t="str">
            <v>OC</v>
          </cell>
          <cell r="Q63" t="str">
            <v>UGOULFR</v>
          </cell>
          <cell r="R63" t="str">
            <v>ULABADE</v>
          </cell>
          <cell r="S63">
            <v>42710.634108796294</v>
          </cell>
          <cell r="T63">
            <v>40678</v>
          </cell>
          <cell r="U63">
            <v>40856</v>
          </cell>
          <cell r="V63">
            <v>41344.490648148145</v>
          </cell>
          <cell r="W63">
            <v>41887.457407407404</v>
          </cell>
          <cell r="X63">
            <v>41940</v>
          </cell>
          <cell r="Y63">
            <v>42292</v>
          </cell>
          <cell r="Z63">
            <v>42370</v>
          </cell>
          <cell r="AA63">
            <v>0</v>
          </cell>
          <cell r="AB63">
            <v>0</v>
          </cell>
          <cell r="AC63">
            <v>4</v>
          </cell>
          <cell r="AD63">
            <v>8</v>
          </cell>
          <cell r="AE63">
            <v>4</v>
          </cell>
          <cell r="AF63">
            <v>4</v>
          </cell>
          <cell r="AG63">
            <v>0</v>
          </cell>
          <cell r="AH63" t="str">
            <v>PAH</v>
          </cell>
          <cell r="AI63">
            <v>2</v>
          </cell>
          <cell r="AJ63">
            <v>0</v>
          </cell>
          <cell r="AK63" t="str">
            <v>0</v>
          </cell>
          <cell r="AL63" t="str">
            <v>COOP</v>
          </cell>
          <cell r="AM63" t="str">
            <v>ACL-5412</v>
          </cell>
          <cell r="AN63" t="str">
            <v>ACLOC</v>
          </cell>
          <cell r="AO63" t="str">
            <v>ACL2011-1</v>
          </cell>
          <cell r="AP63" t="str">
            <v>1Chambre</v>
          </cell>
          <cell r="AQ63" t="str">
            <v>1studio</v>
          </cell>
          <cell r="AR63" t="str">
            <v>11CC</v>
          </cell>
          <cell r="AS63" t="str">
            <v>12CC</v>
          </cell>
          <cell r="AT63" t="str">
            <v>13CC</v>
          </cell>
          <cell r="AU63" t="str">
            <v>14CC</v>
          </cell>
          <cell r="AV63" t="str">
            <v>15CC</v>
          </cell>
          <cell r="AW63" t="str">
            <v>1Chambre</v>
          </cell>
          <cell r="AX63" t="str">
            <v>1studio</v>
          </cell>
          <cell r="AY63" t="str">
            <v>11CC</v>
          </cell>
          <cell r="AZ63" t="str">
            <v>12CC</v>
          </cell>
          <cell r="BA63" t="str">
            <v>13CC</v>
          </cell>
          <cell r="BB63" t="str">
            <v>14CC</v>
          </cell>
          <cell r="BC63" t="str">
            <v>15CC</v>
          </cell>
          <cell r="BD63" t="str">
            <v>engagé</v>
          </cell>
          <cell r="BE63" t="str">
            <v>20131chambre</v>
          </cell>
          <cell r="BF63" t="str">
            <v>20131studio</v>
          </cell>
          <cell r="BG63" t="str">
            <v>201311cc</v>
          </cell>
          <cell r="BH63" t="str">
            <v>201312cc</v>
          </cell>
          <cell r="BI63" t="str">
            <v>201313cc</v>
          </cell>
          <cell r="BJ63" t="str">
            <v>201314cc</v>
          </cell>
          <cell r="BK63" t="str">
            <v>201315cc</v>
          </cell>
          <cell r="BL63" t="str">
            <v>2011</v>
          </cell>
          <cell r="BM63" t="str">
            <v>ACL2011-1</v>
          </cell>
          <cell r="BN63" t="str">
            <v>ACL2011-1</v>
          </cell>
          <cell r="BO63" t="str">
            <v>1Chambre</v>
          </cell>
          <cell r="BP63" t="str">
            <v>1studio</v>
          </cell>
          <cell r="BQ63" t="str">
            <v>11CC</v>
          </cell>
          <cell r="BR63" t="str">
            <v>12CC</v>
          </cell>
          <cell r="BS63" t="str">
            <v>13CC</v>
          </cell>
          <cell r="BT63" t="str">
            <v>14CC</v>
          </cell>
          <cell r="BU63" t="str">
            <v>15CC</v>
          </cell>
          <cell r="BV63" t="str">
            <v>COOP-1</v>
          </cell>
          <cell r="BW63" t="str">
            <v>COOP-1</v>
          </cell>
          <cell r="BX63" t="str">
            <v xml:space="preserve"> </v>
          </cell>
          <cell r="BY63" t="str">
            <v xml:space="preserve"> </v>
          </cell>
          <cell r="BZ63" t="str">
            <v>COOP</v>
          </cell>
          <cell r="CA63" t="str">
            <v>20131COOP</v>
          </cell>
          <cell r="CB63" t="str">
            <v>COOP-1</v>
          </cell>
          <cell r="CC63" t="str">
            <v>COOP-1</v>
          </cell>
          <cell r="CD63" t="str">
            <v>2011AHM</v>
          </cell>
          <cell r="CE63" t="str">
            <v>2013AHM</v>
          </cell>
          <cell r="CF63" t="str">
            <v>AHM-1</v>
          </cell>
          <cell r="CG63" t="str">
            <v>AHM-1</v>
          </cell>
          <cell r="CH63" t="str">
            <v>20131AHM</v>
          </cell>
          <cell r="CI63" t="str">
            <v>AHM</v>
          </cell>
          <cell r="CJ63" t="str">
            <v>AHM-1</v>
          </cell>
          <cell r="CK63" t="str">
            <v>AHM-1</v>
          </cell>
          <cell r="CL63" t="str">
            <v>C1</v>
          </cell>
          <cell r="CM63" t="str">
            <v>C1</v>
          </cell>
          <cell r="CN63" t="str">
            <v>C1</v>
          </cell>
          <cell r="CO63" t="str">
            <v>20131C</v>
          </cell>
          <cell r="CP63" t="str">
            <v>C</v>
          </cell>
          <cell r="CQ63" t="str">
            <v>2014</v>
          </cell>
          <cell r="CR63" t="str">
            <v xml:space="preserve"> </v>
          </cell>
          <cell r="CS63" t="str">
            <v>2014-09</v>
          </cell>
          <cell r="CT63" t="str">
            <v>OCLe Plateau-Mont-Royal</v>
          </cell>
          <cell r="CU63" t="str">
            <v>AHMOC</v>
          </cell>
          <cell r="CV63" t="str">
            <v>AHMOCLe Plateau-Mont-Royal</v>
          </cell>
          <cell r="CW63" t="str">
            <v>AHMLe Plateau-Mont-Royal</v>
          </cell>
          <cell r="CX63" t="str">
            <v>AHMLe Plateau-Mont-Royal</v>
          </cell>
          <cell r="CY63" t="str">
            <v>Le Plateau-Mont-Royal</v>
          </cell>
          <cell r="CZ63" t="str">
            <v>1Le Plateau-Mont-Royal</v>
          </cell>
          <cell r="DA63" t="str">
            <v>CLe Plateau-Mont-Royal</v>
          </cell>
          <cell r="DB63">
            <v>0</v>
          </cell>
          <cell r="DC63" t="str">
            <v>1OC</v>
          </cell>
          <cell r="DD63" t="str">
            <v>ACL1OC</v>
          </cell>
          <cell r="DE63">
            <v>1</v>
          </cell>
          <cell r="DG63" t="str">
            <v xml:space="preserve"> </v>
          </cell>
          <cell r="DH63" t="str">
            <v>2015ACL</v>
          </cell>
          <cell r="DI63" t="str">
            <v xml:space="preserve"> </v>
          </cell>
          <cell r="DJ63" t="str">
            <v>2011ACLOC</v>
          </cell>
          <cell r="DK63" t="str">
            <v>2015oc</v>
          </cell>
          <cell r="DL63" t="str">
            <v>ACL2015oc2014ed</v>
          </cell>
          <cell r="DM63" t="str">
            <v>2014ed</v>
          </cell>
          <cell r="DN63" t="str">
            <v>2013ec</v>
          </cell>
          <cell r="DO63" t="str">
            <v>2011ap</v>
          </cell>
          <cell r="DP63" t="str">
            <v>2014ed</v>
          </cell>
          <cell r="DQ63" t="str">
            <v>2013ec</v>
          </cell>
          <cell r="DR63" t="str">
            <v>1OC</v>
          </cell>
          <cell r="DS63" t="str">
            <v>20141OC</v>
          </cell>
          <cell r="DT63" t="str">
            <v>2014</v>
          </cell>
          <cell r="DU63" t="str">
            <v>2013</v>
          </cell>
          <cell r="DV63" t="str">
            <v>ACLED 2014 from ec 2013</v>
          </cell>
          <cell r="DW63" t="str">
            <v>2013ec1Chambre</v>
          </cell>
          <cell r="DX63" t="str">
            <v>2013</v>
          </cell>
          <cell r="DY63" t="str">
            <v>ACL</v>
          </cell>
          <cell r="DZ63" t="str">
            <v>2014AHM</v>
          </cell>
          <cell r="EA63" t="str">
            <v>1Chambre</v>
          </cell>
          <cell r="EB63" t="str">
            <v>1Studio</v>
          </cell>
          <cell r="EC63" t="str">
            <v>11CC</v>
          </cell>
          <cell r="ED63" t="str">
            <v>12CC</v>
          </cell>
          <cell r="EE63" t="str">
            <v>13CC</v>
          </cell>
          <cell r="EF63" t="str">
            <v>14CC</v>
          </cell>
          <cell r="EG63" t="str">
            <v>15CC</v>
          </cell>
          <cell r="EH63" t="str">
            <v>1Chambre</v>
          </cell>
          <cell r="EI63" t="str">
            <v>1studio</v>
          </cell>
          <cell r="EJ63" t="str">
            <v>11CC</v>
          </cell>
          <cell r="EK63" t="str">
            <v>12CC</v>
          </cell>
          <cell r="EL63" t="str">
            <v>13CC</v>
          </cell>
          <cell r="EM63" t="str">
            <v>14CC</v>
          </cell>
          <cell r="EN63" t="str">
            <v>15CC</v>
          </cell>
          <cell r="EO63" t="str">
            <v>COOP-1</v>
          </cell>
          <cell r="EP63" t="str">
            <v>AHM-1</v>
          </cell>
          <cell r="EQ63" t="str">
            <v>C1</v>
          </cell>
          <cell r="ER63">
            <v>542.96675925925956</v>
          </cell>
          <cell r="ES63" t="str">
            <v>OC</v>
          </cell>
          <cell r="ET63">
            <v>404.54259259259561</v>
          </cell>
          <cell r="EU63" t="str">
            <v>ACLCOOP</v>
          </cell>
          <cell r="EV63" t="str">
            <v>ACL1</v>
          </cell>
          <cell r="EW63" t="str">
            <v>ACLC</v>
          </cell>
          <cell r="EX63" t="str">
            <v>ACLCOOP</v>
          </cell>
          <cell r="EY63" t="str">
            <v xml:space="preserve"> </v>
          </cell>
          <cell r="EZ63" t="str">
            <v xml:space="preserve"> </v>
          </cell>
          <cell r="FA63" t="str">
            <v>ACLCOOP1C</v>
          </cell>
          <cell r="FB63" t="str">
            <v xml:space="preserve"> 1C</v>
          </cell>
          <cell r="FC63" t="str">
            <v xml:space="preserve"> 1C</v>
          </cell>
          <cell r="FD63" t="str">
            <v>ACL12011</v>
          </cell>
          <cell r="FE63" t="str">
            <v>1Le Plateau-Mont-Royal</v>
          </cell>
          <cell r="FF63">
            <v>2015</v>
          </cell>
          <cell r="FG63" t="str">
            <v>2014</v>
          </cell>
          <cell r="FH63" t="str">
            <v>20151</v>
          </cell>
          <cell r="FI63">
            <v>11.578947368421053</v>
          </cell>
          <cell r="FJ63" t="str">
            <v>COOPLe Plateau-Mont-Royal</v>
          </cell>
          <cell r="FK63" t="str">
            <v>Le Plateau-Mont-RoyalC2014</v>
          </cell>
          <cell r="FL63" t="str">
            <v>2014</v>
          </cell>
          <cell r="FM63" t="str">
            <v>2013</v>
          </cell>
          <cell r="FN63" t="str">
            <v>2015ACL</v>
          </cell>
          <cell r="FO63" t="str">
            <v>1Chambre</v>
          </cell>
          <cell r="FP63" t="str">
            <v>1studio</v>
          </cell>
          <cell r="FQ63" t="str">
            <v>11CC</v>
          </cell>
          <cell r="FR63" t="str">
            <v>12CC</v>
          </cell>
          <cell r="FS63" t="str">
            <v>13CC</v>
          </cell>
          <cell r="FT63" t="str">
            <v>14CC</v>
          </cell>
          <cell r="FU63" t="str">
            <v>15CC</v>
          </cell>
        </row>
        <row r="64">
          <cell r="B64" t="str">
            <v>ACL-5413</v>
          </cell>
          <cell r="C64" t="str">
            <v>930096026</v>
          </cell>
          <cell r="D64" t="str">
            <v>CARREFOUR FAMILIAL HOCHELAGA-MAISONNEUVE</v>
          </cell>
          <cell r="E64" t="str">
            <v xml:space="preserve">1660 boulevard Pie-IX </v>
          </cell>
          <cell r="F64">
            <v>7</v>
          </cell>
          <cell r="G64" t="str">
            <v>3</v>
          </cell>
          <cell r="K64" t="str">
            <v>BSQ</v>
          </cell>
          <cell r="L64" t="str">
            <v>OBNL</v>
          </cell>
          <cell r="M64" t="str">
            <v>R</v>
          </cell>
          <cell r="N64" t="str">
            <v>2011</v>
          </cell>
          <cell r="O64" t="str">
            <v>DA</v>
          </cell>
          <cell r="P64" t="str">
            <v>OC</v>
          </cell>
          <cell r="Q64" t="str">
            <v>ULACH9B</v>
          </cell>
          <cell r="R64" t="str">
            <v>ULABADE</v>
          </cell>
          <cell r="S64">
            <v>41416.505694444444</v>
          </cell>
          <cell r="T64">
            <v>40795</v>
          </cell>
          <cell r="U64">
            <v>40847</v>
          </cell>
          <cell r="V64">
            <v>40996</v>
          </cell>
          <cell r="W64">
            <v>41246</v>
          </cell>
          <cell r="X64">
            <v>41281</v>
          </cell>
          <cell r="Y64">
            <v>41347</v>
          </cell>
          <cell r="Z64">
            <v>41365</v>
          </cell>
          <cell r="AA64">
            <v>7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 t="str">
            <v>PAH</v>
          </cell>
          <cell r="AL64" t="str">
            <v>OBNL</v>
          </cell>
          <cell r="AM64" t="str">
            <v>ACL-5413</v>
          </cell>
          <cell r="AN64" t="str">
            <v>ACLOC</v>
          </cell>
          <cell r="AO64" t="str">
            <v>ACL2011-3</v>
          </cell>
          <cell r="AP64" t="str">
            <v>3Chambre</v>
          </cell>
          <cell r="AQ64" t="str">
            <v>3studio</v>
          </cell>
          <cell r="AR64" t="str">
            <v>31CC</v>
          </cell>
          <cell r="AS64" t="str">
            <v>32CC</v>
          </cell>
          <cell r="AT64" t="str">
            <v>33CC</v>
          </cell>
          <cell r="AU64" t="str">
            <v>34CC</v>
          </cell>
          <cell r="AV64" t="str">
            <v>35CC</v>
          </cell>
          <cell r="AW64" t="str">
            <v>3Chambre</v>
          </cell>
          <cell r="AX64" t="str">
            <v>3studio</v>
          </cell>
          <cell r="AY64" t="str">
            <v>31CC</v>
          </cell>
          <cell r="AZ64" t="str">
            <v>32CC</v>
          </cell>
          <cell r="BA64" t="str">
            <v>33CC</v>
          </cell>
          <cell r="BB64" t="str">
            <v>34CC</v>
          </cell>
          <cell r="BC64" t="str">
            <v>35CC</v>
          </cell>
          <cell r="BD64" t="str">
            <v>engagé</v>
          </cell>
          <cell r="BE64" t="str">
            <v>20123chambre</v>
          </cell>
          <cell r="BF64" t="str">
            <v>20123studio</v>
          </cell>
          <cell r="BG64" t="str">
            <v>201231cc</v>
          </cell>
          <cell r="BH64" t="str">
            <v>201232cc</v>
          </cell>
          <cell r="BI64" t="str">
            <v>201233cc</v>
          </cell>
          <cell r="BJ64" t="str">
            <v>201234cc</v>
          </cell>
          <cell r="BK64" t="str">
            <v>201235cc</v>
          </cell>
          <cell r="BL64" t="str">
            <v>2011</v>
          </cell>
          <cell r="BM64" t="str">
            <v>ACL2011-3</v>
          </cell>
          <cell r="BN64" t="str">
            <v>ACL2011-3</v>
          </cell>
          <cell r="BO64" t="str">
            <v>3Chambre</v>
          </cell>
          <cell r="BP64" t="str">
            <v>3studio</v>
          </cell>
          <cell r="BQ64" t="str">
            <v>31CC</v>
          </cell>
          <cell r="BR64" t="str">
            <v>32CC</v>
          </cell>
          <cell r="BS64" t="str">
            <v>33CC</v>
          </cell>
          <cell r="BT64" t="str">
            <v>34CC</v>
          </cell>
          <cell r="BU64" t="str">
            <v>35CC</v>
          </cell>
          <cell r="BV64" t="str">
            <v>OBNL-3</v>
          </cell>
          <cell r="BW64" t="str">
            <v>OBNL-3</v>
          </cell>
          <cell r="BX64" t="str">
            <v xml:space="preserve"> </v>
          </cell>
          <cell r="BY64" t="str">
            <v xml:space="preserve"> </v>
          </cell>
          <cell r="BZ64" t="str">
            <v>OBNL</v>
          </cell>
          <cell r="CA64" t="str">
            <v>20123OBNL</v>
          </cell>
          <cell r="CB64" t="str">
            <v>OBNL-3</v>
          </cell>
          <cell r="CC64" t="str">
            <v>OBNL-3</v>
          </cell>
          <cell r="CD64" t="str">
            <v>2011BSQ</v>
          </cell>
          <cell r="CE64" t="str">
            <v>2012BSQ</v>
          </cell>
          <cell r="CF64" t="str">
            <v>BSQ-3</v>
          </cell>
          <cell r="CG64" t="str">
            <v>BSQ-3</v>
          </cell>
          <cell r="CH64" t="str">
            <v>20123BSQ</v>
          </cell>
          <cell r="CI64" t="str">
            <v>BSQ</v>
          </cell>
          <cell r="CJ64" t="str">
            <v>BSQ-3</v>
          </cell>
          <cell r="CK64" t="str">
            <v>BSQ-3</v>
          </cell>
          <cell r="CL64" t="str">
            <v>R3</v>
          </cell>
          <cell r="CM64" t="str">
            <v>R3</v>
          </cell>
          <cell r="CN64" t="str">
            <v>R3</v>
          </cell>
          <cell r="CO64" t="str">
            <v>20123R</v>
          </cell>
          <cell r="CP64" t="str">
            <v>R</v>
          </cell>
          <cell r="CQ64" t="str">
            <v>2012</v>
          </cell>
          <cell r="CR64" t="str">
            <v xml:space="preserve"> </v>
          </cell>
          <cell r="CS64" t="str">
            <v>2012-12</v>
          </cell>
          <cell r="CT64" t="str">
            <v>OCMercier — Hochelaga-Maisonneuve</v>
          </cell>
          <cell r="CU64" t="str">
            <v>BSQOC</v>
          </cell>
          <cell r="CV64" t="str">
            <v>BSQOCMercier — Hochelaga-Maisonneuve</v>
          </cell>
          <cell r="CW64" t="str">
            <v>BSQMercier — Hochelaga-Maisonneuve</v>
          </cell>
          <cell r="CX64" t="str">
            <v>BSQMercier — Hochelaga-Maisonneuve</v>
          </cell>
          <cell r="CY64" t="str">
            <v>Mercier — Hochelaga-Maisonneuve</v>
          </cell>
          <cell r="CZ64" t="str">
            <v>3Mercier — Hochelaga-Maisonneuve</v>
          </cell>
          <cell r="DA64" t="str">
            <v>RMercier — Hochelaga-Maisonneuve</v>
          </cell>
          <cell r="DB64">
            <v>0</v>
          </cell>
          <cell r="DC64" t="str">
            <v>3OC</v>
          </cell>
          <cell r="DD64" t="str">
            <v>ACL3OC</v>
          </cell>
          <cell r="DE64">
            <v>1</v>
          </cell>
          <cell r="DG64" t="str">
            <v xml:space="preserve"> </v>
          </cell>
          <cell r="DH64" t="str">
            <v>2013ACL</v>
          </cell>
          <cell r="DI64" t="str">
            <v xml:space="preserve"> </v>
          </cell>
          <cell r="DJ64" t="str">
            <v>2011ACLOC</v>
          </cell>
          <cell r="DK64" t="str">
            <v>2013oc</v>
          </cell>
          <cell r="DL64" t="str">
            <v>ACL2013oc2012ed</v>
          </cell>
          <cell r="DM64" t="str">
            <v>2012ed</v>
          </cell>
          <cell r="DN64" t="str">
            <v>2012ec</v>
          </cell>
          <cell r="DO64" t="str">
            <v>2011ap</v>
          </cell>
          <cell r="DP64" t="str">
            <v>2012ed</v>
          </cell>
          <cell r="DQ64" t="str">
            <v xml:space="preserve"> </v>
          </cell>
          <cell r="DR64" t="str">
            <v>3OC</v>
          </cell>
          <cell r="DS64" t="str">
            <v>20123OC</v>
          </cell>
          <cell r="DT64" t="str">
            <v>2012</v>
          </cell>
          <cell r="DU64" t="str">
            <v>2012</v>
          </cell>
          <cell r="DV64" t="str">
            <v>ACLED 2012 from ec 2012</v>
          </cell>
          <cell r="DW64" t="str">
            <v>2012ec3Chambre</v>
          </cell>
          <cell r="DX64" t="str">
            <v>2012</v>
          </cell>
          <cell r="DY64" t="str">
            <v>ACL</v>
          </cell>
          <cell r="DZ64" t="str">
            <v>2012BSQ</v>
          </cell>
          <cell r="EA64" t="str">
            <v>3Chambre</v>
          </cell>
          <cell r="EB64" t="str">
            <v>3Studio</v>
          </cell>
          <cell r="EC64" t="str">
            <v>31CC</v>
          </cell>
          <cell r="ED64" t="str">
            <v>32CC</v>
          </cell>
          <cell r="EE64" t="str">
            <v>33CC</v>
          </cell>
          <cell r="EF64" t="str">
            <v>34CC</v>
          </cell>
          <cell r="EG64" t="str">
            <v>35CC</v>
          </cell>
          <cell r="EH64" t="str">
            <v>3Chambre</v>
          </cell>
          <cell r="EI64" t="str">
            <v>3studio</v>
          </cell>
          <cell r="EJ64" t="str">
            <v>31CC</v>
          </cell>
          <cell r="EK64" t="str">
            <v>32CC</v>
          </cell>
          <cell r="EL64" t="str">
            <v>33CC</v>
          </cell>
          <cell r="EM64" t="str">
            <v>34CC</v>
          </cell>
          <cell r="EN64" t="str">
            <v>35CC</v>
          </cell>
          <cell r="EO64" t="str">
            <v>OBNL-3</v>
          </cell>
          <cell r="EP64" t="str">
            <v>BSQ-3</v>
          </cell>
          <cell r="EQ64" t="str">
            <v>R3</v>
          </cell>
          <cell r="ER64">
            <v>250</v>
          </cell>
          <cell r="ES64" t="str">
            <v>OC</v>
          </cell>
          <cell r="ET64">
            <v>101</v>
          </cell>
          <cell r="EU64" t="str">
            <v>ACLOBNL</v>
          </cell>
          <cell r="EV64" t="str">
            <v>ACL3</v>
          </cell>
          <cell r="EW64" t="str">
            <v>ACLR</v>
          </cell>
          <cell r="EX64" t="str">
            <v>ACLOBNL</v>
          </cell>
          <cell r="EY64" t="str">
            <v xml:space="preserve"> </v>
          </cell>
          <cell r="EZ64" t="str">
            <v xml:space="preserve"> </v>
          </cell>
          <cell r="FA64" t="str">
            <v>ACLOBNL3R</v>
          </cell>
          <cell r="FB64" t="str">
            <v xml:space="preserve"> 3R</v>
          </cell>
          <cell r="FC64" t="str">
            <v xml:space="preserve"> 3R</v>
          </cell>
          <cell r="FD64" t="str">
            <v>ACL32011</v>
          </cell>
          <cell r="FE64" t="str">
            <v>3Mercier — Hochelaga-Maisonneuve</v>
          </cell>
          <cell r="FF64">
            <v>2013</v>
          </cell>
          <cell r="FG64" t="str">
            <v>2012</v>
          </cell>
          <cell r="FH64" t="str">
            <v>20133</v>
          </cell>
          <cell r="FI64">
            <v>2.1710526315789473</v>
          </cell>
          <cell r="FJ64" t="str">
            <v>OBNLMercier — Hochelaga-Maisonneuve</v>
          </cell>
          <cell r="FK64" t="str">
            <v>Mercier — Hochelaga-MaisonneuveR2013</v>
          </cell>
          <cell r="FL64" t="str">
            <v>2013</v>
          </cell>
          <cell r="FM64" t="str">
            <v>2012</v>
          </cell>
          <cell r="FN64" t="str">
            <v>2013ACL</v>
          </cell>
          <cell r="FO64" t="str">
            <v>3Chambre</v>
          </cell>
          <cell r="FP64" t="str">
            <v>3studio</v>
          </cell>
          <cell r="FQ64" t="str">
            <v>31CC</v>
          </cell>
          <cell r="FR64" t="str">
            <v>32CC</v>
          </cell>
          <cell r="FS64" t="str">
            <v>33CC</v>
          </cell>
          <cell r="FT64" t="str">
            <v>34CC</v>
          </cell>
          <cell r="FU64" t="str">
            <v>35CC</v>
          </cell>
        </row>
        <row r="65">
          <cell r="B65" t="str">
            <v>ACL-5414</v>
          </cell>
          <cell r="C65" t="str">
            <v>930095920</v>
          </cell>
          <cell r="D65" t="str">
            <v>DIANOVA QUÉBEC</v>
          </cell>
          <cell r="E65" t="str">
            <v>1516-1524 rue Aylwin (MTL)</v>
          </cell>
          <cell r="F65">
            <v>21</v>
          </cell>
          <cell r="G65" t="str">
            <v>3</v>
          </cell>
          <cell r="J65" t="str">
            <v>X</v>
          </cell>
          <cell r="K65" t="str">
            <v>AHM</v>
          </cell>
          <cell r="L65" t="str">
            <v>OBNL</v>
          </cell>
          <cell r="M65" t="str">
            <v>R</v>
          </cell>
          <cell r="N65" t="str">
            <v>2011</v>
          </cell>
          <cell r="O65" t="str">
            <v>DA</v>
          </cell>
          <cell r="P65" t="str">
            <v>OC</v>
          </cell>
          <cell r="Q65" t="str">
            <v>ULEVE52</v>
          </cell>
          <cell r="R65" t="str">
            <v>ULEDOSE</v>
          </cell>
          <cell r="S65">
            <v>42123.468518518515</v>
          </cell>
          <cell r="T65">
            <v>40878</v>
          </cell>
          <cell r="U65">
            <v>40990</v>
          </cell>
          <cell r="V65">
            <v>41106.368287037039</v>
          </cell>
          <cell r="W65">
            <v>41499.387499999997</v>
          </cell>
          <cell r="X65">
            <v>41562</v>
          </cell>
          <cell r="Y65">
            <v>41926</v>
          </cell>
          <cell r="Z65">
            <v>42005</v>
          </cell>
          <cell r="AA65">
            <v>20</v>
          </cell>
          <cell r="AB65">
            <v>0</v>
          </cell>
          <cell r="AC65">
            <v>1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 t="str">
            <v>PAH</v>
          </cell>
          <cell r="AL65" t="str">
            <v>OBNL</v>
          </cell>
          <cell r="AM65" t="str">
            <v>ACL-5414</v>
          </cell>
          <cell r="AN65" t="str">
            <v>ACLOC</v>
          </cell>
          <cell r="AO65" t="str">
            <v>ACL2011-3</v>
          </cell>
          <cell r="AP65" t="str">
            <v>3Chambre</v>
          </cell>
          <cell r="AQ65" t="str">
            <v>3studio</v>
          </cell>
          <cell r="AR65" t="str">
            <v>31CC</v>
          </cell>
          <cell r="AS65" t="str">
            <v>32CC</v>
          </cell>
          <cell r="AT65" t="str">
            <v>33CC</v>
          </cell>
          <cell r="AU65" t="str">
            <v>34CC</v>
          </cell>
          <cell r="AV65" t="str">
            <v>35CC</v>
          </cell>
          <cell r="AW65" t="str">
            <v>3Chambre</v>
          </cell>
          <cell r="AX65" t="str">
            <v>3studio</v>
          </cell>
          <cell r="AY65" t="str">
            <v>31CC</v>
          </cell>
          <cell r="AZ65" t="str">
            <v>32CC</v>
          </cell>
          <cell r="BA65" t="str">
            <v>33CC</v>
          </cell>
          <cell r="BB65" t="str">
            <v>34CC</v>
          </cell>
          <cell r="BC65" t="str">
            <v>35CC</v>
          </cell>
          <cell r="BD65" t="str">
            <v>engagé</v>
          </cell>
          <cell r="BE65" t="str">
            <v>20123chambre</v>
          </cell>
          <cell r="BF65" t="str">
            <v>20123studio</v>
          </cell>
          <cell r="BG65" t="str">
            <v>201231cc</v>
          </cell>
          <cell r="BH65" t="str">
            <v>201232cc</v>
          </cell>
          <cell r="BI65" t="str">
            <v>201233cc</v>
          </cell>
          <cell r="BJ65" t="str">
            <v>201234cc</v>
          </cell>
          <cell r="BK65" t="str">
            <v>201235cc</v>
          </cell>
          <cell r="BL65" t="str">
            <v>2011</v>
          </cell>
          <cell r="BM65" t="str">
            <v>ACL2011-3</v>
          </cell>
          <cell r="BN65" t="str">
            <v>ACL2011-3</v>
          </cell>
          <cell r="BO65" t="str">
            <v>3Chambre</v>
          </cell>
          <cell r="BP65" t="str">
            <v>3studio</v>
          </cell>
          <cell r="BQ65" t="str">
            <v>31CC</v>
          </cell>
          <cell r="BR65" t="str">
            <v>32CC</v>
          </cell>
          <cell r="BS65" t="str">
            <v>33CC</v>
          </cell>
          <cell r="BT65" t="str">
            <v>34CC</v>
          </cell>
          <cell r="BU65" t="str">
            <v>35CC</v>
          </cell>
          <cell r="BV65" t="str">
            <v>OBNL-3</v>
          </cell>
          <cell r="BW65" t="str">
            <v>OBNL-3</v>
          </cell>
          <cell r="BX65" t="str">
            <v xml:space="preserve"> </v>
          </cell>
          <cell r="BY65" t="str">
            <v xml:space="preserve"> </v>
          </cell>
          <cell r="BZ65" t="str">
            <v>OBNL</v>
          </cell>
          <cell r="CA65" t="str">
            <v>20123OBNL</v>
          </cell>
          <cell r="CB65" t="str">
            <v>OBNL-3</v>
          </cell>
          <cell r="CC65" t="str">
            <v>OBNL-3</v>
          </cell>
          <cell r="CD65" t="str">
            <v>2012AHM</v>
          </cell>
          <cell r="CE65" t="str">
            <v>2012AHM</v>
          </cell>
          <cell r="CF65" t="str">
            <v>AHM-3</v>
          </cell>
          <cell r="CG65" t="str">
            <v>AHM-3</v>
          </cell>
          <cell r="CH65" t="str">
            <v>20123AHM</v>
          </cell>
          <cell r="CI65" t="str">
            <v>AHM</v>
          </cell>
          <cell r="CJ65" t="str">
            <v>AHM-3</v>
          </cell>
          <cell r="CK65" t="str">
            <v>AHM-3</v>
          </cell>
          <cell r="CL65" t="str">
            <v>R3</v>
          </cell>
          <cell r="CM65" t="str">
            <v>R3</v>
          </cell>
          <cell r="CN65" t="str">
            <v>R3</v>
          </cell>
          <cell r="CO65" t="str">
            <v>20123R</v>
          </cell>
          <cell r="CP65" t="str">
            <v>R</v>
          </cell>
          <cell r="CQ65" t="str">
            <v>2013</v>
          </cell>
          <cell r="CR65" t="str">
            <v xml:space="preserve"> </v>
          </cell>
          <cell r="CS65" t="str">
            <v>2013-08</v>
          </cell>
          <cell r="CT65" t="str">
            <v>OCMercier — Hochelaga-Maisonneuve</v>
          </cell>
          <cell r="CU65" t="str">
            <v>AHMOC</v>
          </cell>
          <cell r="CV65" t="str">
            <v>AHMOCMercier — Hochelaga-Maisonneuve</v>
          </cell>
          <cell r="CW65" t="str">
            <v>AHMMercier — Hochelaga-Maisonneuve</v>
          </cell>
          <cell r="CX65" t="str">
            <v>AHMMercier — Hochelaga-Maisonneuve</v>
          </cell>
          <cell r="CY65" t="str">
            <v>Mercier — Hochelaga-Maisonneuve</v>
          </cell>
          <cell r="CZ65" t="str">
            <v>3Mercier — Hochelaga-Maisonneuve</v>
          </cell>
          <cell r="DA65" t="str">
            <v>RMercier — Hochelaga-Maisonneuve</v>
          </cell>
          <cell r="DB65">
            <v>0</v>
          </cell>
          <cell r="DC65" t="str">
            <v>3OC</v>
          </cell>
          <cell r="DD65" t="str">
            <v>ACL3OC</v>
          </cell>
          <cell r="DE65">
            <v>1</v>
          </cell>
          <cell r="DG65" t="str">
            <v xml:space="preserve"> </v>
          </cell>
          <cell r="DH65" t="str">
            <v>2014ACL</v>
          </cell>
          <cell r="DI65" t="str">
            <v xml:space="preserve"> </v>
          </cell>
          <cell r="DJ65" t="str">
            <v>2011ACLOC</v>
          </cell>
          <cell r="DK65" t="str">
            <v>2014oc</v>
          </cell>
          <cell r="DL65" t="str">
            <v>ACL2014oc2013ed</v>
          </cell>
          <cell r="DM65" t="str">
            <v>2013ed</v>
          </cell>
          <cell r="DN65" t="str">
            <v>2012ec</v>
          </cell>
          <cell r="DO65" t="str">
            <v>2012ap</v>
          </cell>
          <cell r="DP65" t="str">
            <v>2013ed</v>
          </cell>
          <cell r="DQ65" t="str">
            <v>2012ec</v>
          </cell>
          <cell r="DR65" t="str">
            <v>3OC</v>
          </cell>
          <cell r="DS65" t="str">
            <v>20133OC</v>
          </cell>
          <cell r="DT65" t="str">
            <v>2013</v>
          </cell>
          <cell r="DU65" t="str">
            <v>2012</v>
          </cell>
          <cell r="DV65" t="str">
            <v>ACLED 2013 from ec 2012</v>
          </cell>
          <cell r="DW65" t="str">
            <v>2012ec3Chambre</v>
          </cell>
          <cell r="DX65" t="str">
            <v>2012</v>
          </cell>
          <cell r="DY65" t="str">
            <v>ACL</v>
          </cell>
          <cell r="DZ65" t="str">
            <v>2013AHM</v>
          </cell>
          <cell r="EA65" t="str">
            <v>3Chambre</v>
          </cell>
          <cell r="EB65" t="str">
            <v>3Studio</v>
          </cell>
          <cell r="EC65" t="str">
            <v>31CC</v>
          </cell>
          <cell r="ED65" t="str">
            <v>32CC</v>
          </cell>
          <cell r="EE65" t="str">
            <v>33CC</v>
          </cell>
          <cell r="EF65" t="str">
            <v>34CC</v>
          </cell>
          <cell r="EG65" t="str">
            <v>35CC</v>
          </cell>
          <cell r="EH65" t="str">
            <v>3Chambre</v>
          </cell>
          <cell r="EI65" t="str">
            <v>3studio</v>
          </cell>
          <cell r="EJ65" t="str">
            <v>31CC</v>
          </cell>
          <cell r="EK65" t="str">
            <v>32CC</v>
          </cell>
          <cell r="EL65" t="str">
            <v>33CC</v>
          </cell>
          <cell r="EM65" t="str">
            <v>34CC</v>
          </cell>
          <cell r="EN65" t="str">
            <v>35CC</v>
          </cell>
          <cell r="EO65" t="str">
            <v>OBNL-3</v>
          </cell>
          <cell r="EP65" t="str">
            <v>AHM-3</v>
          </cell>
          <cell r="EQ65" t="str">
            <v>R3</v>
          </cell>
          <cell r="ER65">
            <v>393.01921296295768</v>
          </cell>
          <cell r="ES65" t="str">
            <v>OC</v>
          </cell>
          <cell r="ET65">
            <v>426.61250000000291</v>
          </cell>
          <cell r="EU65" t="str">
            <v>ACLOBNL</v>
          </cell>
          <cell r="EV65" t="str">
            <v>ACL3</v>
          </cell>
          <cell r="EW65" t="str">
            <v>ACLR</v>
          </cell>
          <cell r="EX65" t="str">
            <v>ACLOBNL</v>
          </cell>
          <cell r="EY65" t="str">
            <v xml:space="preserve"> </v>
          </cell>
          <cell r="EZ65" t="str">
            <v xml:space="preserve"> </v>
          </cell>
          <cell r="FA65" t="str">
            <v>ACLOBNL3R</v>
          </cell>
          <cell r="FB65" t="str">
            <v xml:space="preserve"> 3R</v>
          </cell>
          <cell r="FC65" t="str">
            <v xml:space="preserve"> 3R</v>
          </cell>
          <cell r="FD65" t="str">
            <v>ACL32011</v>
          </cell>
          <cell r="FE65" t="str">
            <v>3Mercier — Hochelaga-Maisonneuve</v>
          </cell>
          <cell r="FF65">
            <v>2014</v>
          </cell>
          <cell r="FG65" t="str">
            <v>2013</v>
          </cell>
          <cell r="FH65" t="str">
            <v>20143</v>
          </cell>
          <cell r="FI65">
            <v>11.973684210526317</v>
          </cell>
          <cell r="FJ65" t="str">
            <v>OBNLMercier — Hochelaga-Maisonneuve</v>
          </cell>
          <cell r="FK65" t="str">
            <v>Mercier — Hochelaga-MaisonneuveR2013</v>
          </cell>
          <cell r="FL65" t="str">
            <v>2013</v>
          </cell>
          <cell r="FM65" t="str">
            <v>2012</v>
          </cell>
          <cell r="FN65" t="str">
            <v>2014ACL</v>
          </cell>
          <cell r="FO65" t="str">
            <v>3Chambre</v>
          </cell>
          <cell r="FP65" t="str">
            <v>3studio</v>
          </cell>
          <cell r="FQ65" t="str">
            <v>31CC</v>
          </cell>
          <cell r="FR65" t="str">
            <v>32CC</v>
          </cell>
          <cell r="FS65" t="str">
            <v>33CC</v>
          </cell>
          <cell r="FT65" t="str">
            <v>34CC</v>
          </cell>
          <cell r="FU65" t="str">
            <v>35CC</v>
          </cell>
        </row>
        <row r="66">
          <cell r="B66" t="str">
            <v>ACL-5419</v>
          </cell>
          <cell r="C66" t="str">
            <v>930093105</v>
          </cell>
          <cell r="D66" t="str">
            <v>CEGECOM</v>
          </cell>
          <cell r="E66" t="str">
            <v>555 rue Lacasse (MTL)</v>
          </cell>
          <cell r="F66">
            <v>12</v>
          </cell>
          <cell r="G66" t="str">
            <v>3</v>
          </cell>
          <cell r="H66" t="str">
            <v>X</v>
          </cell>
          <cell r="J66" t="str">
            <v>X</v>
          </cell>
          <cell r="K66" t="str">
            <v>BSQ</v>
          </cell>
          <cell r="L66" t="str">
            <v>OBNL</v>
          </cell>
          <cell r="M66" t="str">
            <v>C</v>
          </cell>
          <cell r="N66" t="str">
            <v>2011</v>
          </cell>
          <cell r="O66" t="str">
            <v>DA</v>
          </cell>
          <cell r="P66" t="str">
            <v>OC</v>
          </cell>
          <cell r="Q66" t="str">
            <v>UGOULFR</v>
          </cell>
          <cell r="R66" t="str">
            <v>ULEDOSE</v>
          </cell>
          <cell r="S66">
            <v>42187.548472222225</v>
          </cell>
          <cell r="U66">
            <v>40983</v>
          </cell>
          <cell r="V66">
            <v>41264</v>
          </cell>
          <cell r="W66">
            <v>41732.656030092592</v>
          </cell>
          <cell r="X66">
            <v>41744</v>
          </cell>
          <cell r="Y66">
            <v>42014</v>
          </cell>
          <cell r="Z66">
            <v>42036</v>
          </cell>
          <cell r="AA66">
            <v>0</v>
          </cell>
          <cell r="AB66">
            <v>12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 t="str">
            <v>PAH</v>
          </cell>
          <cell r="AI66">
            <v>1</v>
          </cell>
          <cell r="AJ66">
            <v>0</v>
          </cell>
          <cell r="AK66" t="str">
            <v>0</v>
          </cell>
          <cell r="AL66" t="str">
            <v>OBNL</v>
          </cell>
          <cell r="AM66" t="str">
            <v>ACL-5419</v>
          </cell>
          <cell r="AN66" t="str">
            <v>ACLOC</v>
          </cell>
          <cell r="AO66" t="str">
            <v>ACL2011-3</v>
          </cell>
          <cell r="AP66" t="str">
            <v>3Chambre</v>
          </cell>
          <cell r="AQ66" t="str">
            <v>3studio</v>
          </cell>
          <cell r="AR66" t="str">
            <v>31CC</v>
          </cell>
          <cell r="AS66" t="str">
            <v>32CC</v>
          </cell>
          <cell r="AT66" t="str">
            <v>33CC</v>
          </cell>
          <cell r="AU66" t="str">
            <v>34CC</v>
          </cell>
          <cell r="AV66" t="str">
            <v>35CC</v>
          </cell>
          <cell r="AW66" t="str">
            <v>3Chambre</v>
          </cell>
          <cell r="AX66" t="str">
            <v>3studio</v>
          </cell>
          <cell r="AY66" t="str">
            <v>31CC</v>
          </cell>
          <cell r="AZ66" t="str">
            <v>32CC</v>
          </cell>
          <cell r="BA66" t="str">
            <v>33CC</v>
          </cell>
          <cell r="BB66" t="str">
            <v>34CC</v>
          </cell>
          <cell r="BC66" t="str">
            <v>35CC</v>
          </cell>
          <cell r="BD66" t="str">
            <v>engagé</v>
          </cell>
          <cell r="BE66" t="str">
            <v>20123chambre</v>
          </cell>
          <cell r="BF66" t="str">
            <v>20123studio</v>
          </cell>
          <cell r="BG66" t="str">
            <v>201231cc</v>
          </cell>
          <cell r="BH66" t="str">
            <v>201232cc</v>
          </cell>
          <cell r="BI66" t="str">
            <v>201233cc</v>
          </cell>
          <cell r="BJ66" t="str">
            <v>201234cc</v>
          </cell>
          <cell r="BK66" t="str">
            <v>201235cc</v>
          </cell>
          <cell r="BL66" t="str">
            <v>2011</v>
          </cell>
          <cell r="BM66" t="str">
            <v>ACL2011-3</v>
          </cell>
          <cell r="BN66" t="str">
            <v>ACL2011-3</v>
          </cell>
          <cell r="BO66" t="str">
            <v>3Chambre</v>
          </cell>
          <cell r="BP66" t="str">
            <v>3studio</v>
          </cell>
          <cell r="BQ66" t="str">
            <v>31CC</v>
          </cell>
          <cell r="BR66" t="str">
            <v>32CC</v>
          </cell>
          <cell r="BS66" t="str">
            <v>33CC</v>
          </cell>
          <cell r="BT66" t="str">
            <v>34CC</v>
          </cell>
          <cell r="BU66" t="str">
            <v>35CC</v>
          </cell>
          <cell r="BV66" t="str">
            <v>OBNL-3</v>
          </cell>
          <cell r="BW66" t="str">
            <v>OBNL-3</v>
          </cell>
          <cell r="BX66" t="str">
            <v xml:space="preserve"> </v>
          </cell>
          <cell r="BY66" t="str">
            <v xml:space="preserve"> </v>
          </cell>
          <cell r="BZ66" t="str">
            <v>OBNL</v>
          </cell>
          <cell r="CA66" t="str">
            <v>20123OBNL</v>
          </cell>
          <cell r="CB66" t="str">
            <v>OBNL-3</v>
          </cell>
          <cell r="CC66" t="str">
            <v>OBNL-3</v>
          </cell>
          <cell r="CD66" t="str">
            <v>2012BSQ</v>
          </cell>
          <cell r="CE66" t="str">
            <v>2012BSQ</v>
          </cell>
          <cell r="CF66" t="str">
            <v>BSQ-3</v>
          </cell>
          <cell r="CG66" t="str">
            <v>BSQ-3</v>
          </cell>
          <cell r="CH66" t="str">
            <v>20123BSQ</v>
          </cell>
          <cell r="CI66" t="str">
            <v>BSQ</v>
          </cell>
          <cell r="CJ66" t="str">
            <v>BSQ-3</v>
          </cell>
          <cell r="CK66" t="str">
            <v>BSQ-3</v>
          </cell>
          <cell r="CL66" t="str">
            <v>C3</v>
          </cell>
          <cell r="CM66" t="str">
            <v>C3</v>
          </cell>
          <cell r="CN66" t="str">
            <v>C3</v>
          </cell>
          <cell r="CO66" t="str">
            <v>20123C</v>
          </cell>
          <cell r="CP66" t="str">
            <v>C</v>
          </cell>
          <cell r="CQ66" t="str">
            <v>2014</v>
          </cell>
          <cell r="CR66" t="str">
            <v xml:space="preserve"> </v>
          </cell>
          <cell r="CS66" t="str">
            <v>2014-04</v>
          </cell>
          <cell r="CT66" t="str">
            <v>OCLe Sud-Ouest</v>
          </cell>
          <cell r="CU66" t="str">
            <v>BSQOC</v>
          </cell>
          <cell r="CV66" t="str">
            <v>BSQOCLe Sud-Ouest</v>
          </cell>
          <cell r="CW66" t="str">
            <v>BSQLe Sud-Ouest</v>
          </cell>
          <cell r="CX66" t="str">
            <v>BSQLe Sud-Ouest</v>
          </cell>
          <cell r="CY66" t="str">
            <v>Le Sud-Ouest</v>
          </cell>
          <cell r="CZ66" t="str">
            <v>3Le Sud-Ouest</v>
          </cell>
          <cell r="DA66" t="str">
            <v>CLe Sud-Ouest</v>
          </cell>
          <cell r="DB66">
            <v>0</v>
          </cell>
          <cell r="DC66" t="str">
            <v>3OC</v>
          </cell>
          <cell r="DD66" t="str">
            <v>ACL3OC</v>
          </cell>
          <cell r="DE66">
            <v>1</v>
          </cell>
          <cell r="DG66" t="str">
            <v xml:space="preserve"> </v>
          </cell>
          <cell r="DH66" t="str">
            <v>2015ACL</v>
          </cell>
          <cell r="DI66" t="str">
            <v xml:space="preserve"> </v>
          </cell>
          <cell r="DJ66" t="str">
            <v>1900ACLOC</v>
          </cell>
          <cell r="DK66" t="str">
            <v>2015oc</v>
          </cell>
          <cell r="DL66" t="str">
            <v>ACL2015oc2014ed</v>
          </cell>
          <cell r="DM66" t="str">
            <v>2014ed</v>
          </cell>
          <cell r="DN66" t="str">
            <v>2012ec</v>
          </cell>
          <cell r="DO66" t="str">
            <v>2012ap</v>
          </cell>
          <cell r="DP66" t="str">
            <v>2014ed</v>
          </cell>
          <cell r="DQ66" t="str">
            <v>2012ec</v>
          </cell>
          <cell r="DR66" t="str">
            <v>3OC</v>
          </cell>
          <cell r="DS66" t="str">
            <v>20143OC</v>
          </cell>
          <cell r="DT66" t="str">
            <v>2014</v>
          </cell>
          <cell r="DU66" t="str">
            <v>2012</v>
          </cell>
          <cell r="DV66" t="str">
            <v>ACLED 2014 from ec 2012</v>
          </cell>
          <cell r="DW66" t="str">
            <v>2012ec3Chambre</v>
          </cell>
          <cell r="DX66" t="str">
            <v>2012</v>
          </cell>
          <cell r="DY66" t="str">
            <v>ACL</v>
          </cell>
          <cell r="DZ66" t="str">
            <v>2014BSQ</v>
          </cell>
          <cell r="EA66" t="str">
            <v>3Chambre</v>
          </cell>
          <cell r="EB66" t="str">
            <v>3Studio</v>
          </cell>
          <cell r="EC66" t="str">
            <v>31CC</v>
          </cell>
          <cell r="ED66" t="str">
            <v>32CC</v>
          </cell>
          <cell r="EE66" t="str">
            <v>33CC</v>
          </cell>
          <cell r="EF66" t="str">
            <v>34CC</v>
          </cell>
          <cell r="EG66" t="str">
            <v>35CC</v>
          </cell>
          <cell r="EH66" t="str">
            <v>3Chambre</v>
          </cell>
          <cell r="EI66" t="str">
            <v>3studio</v>
          </cell>
          <cell r="EJ66" t="str">
            <v>31CC</v>
          </cell>
          <cell r="EK66" t="str">
            <v>32CC</v>
          </cell>
          <cell r="EL66" t="str">
            <v>33CC</v>
          </cell>
          <cell r="EM66" t="str">
            <v>34CC</v>
          </cell>
          <cell r="EN66" t="str">
            <v>35CC</v>
          </cell>
          <cell r="EO66" t="str">
            <v>OBNL-3</v>
          </cell>
          <cell r="EP66" t="str">
            <v>BSQ-3</v>
          </cell>
          <cell r="EQ66" t="str">
            <v>C3</v>
          </cell>
          <cell r="ER66">
            <v>468.65603009259212</v>
          </cell>
          <cell r="ES66" t="str">
            <v>OC</v>
          </cell>
          <cell r="ET66">
            <v>281.34396990740788</v>
          </cell>
          <cell r="EU66" t="str">
            <v>ACLOBNL</v>
          </cell>
          <cell r="EV66" t="str">
            <v>ACL3</v>
          </cell>
          <cell r="EW66" t="str">
            <v>ACLC</v>
          </cell>
          <cell r="EX66" t="str">
            <v>ACLOBNL</v>
          </cell>
          <cell r="EY66" t="str">
            <v xml:space="preserve"> </v>
          </cell>
          <cell r="EZ66" t="str">
            <v xml:space="preserve"> </v>
          </cell>
          <cell r="FA66" t="str">
            <v>ACLOBNL3C</v>
          </cell>
          <cell r="FB66" t="str">
            <v xml:space="preserve"> 3C</v>
          </cell>
          <cell r="FC66" t="str">
            <v xml:space="preserve"> 3C</v>
          </cell>
          <cell r="FD66" t="str">
            <v>ACL32011</v>
          </cell>
          <cell r="FE66" t="str">
            <v>3Le Sud-Ouest</v>
          </cell>
          <cell r="FF66">
            <v>2015</v>
          </cell>
          <cell r="FG66" t="str">
            <v>2014</v>
          </cell>
          <cell r="FH66" t="str">
            <v>20153</v>
          </cell>
          <cell r="FI66">
            <v>8.8815789473684212</v>
          </cell>
          <cell r="FJ66" t="str">
            <v>OBNLLe Sud-Ouest</v>
          </cell>
          <cell r="FK66" t="str">
            <v>Le Sud-OuestC2014</v>
          </cell>
          <cell r="FL66" t="str">
            <v>2014</v>
          </cell>
          <cell r="FM66" t="str">
            <v>2012</v>
          </cell>
          <cell r="FN66" t="str">
            <v>2015ACL</v>
          </cell>
          <cell r="FO66" t="str">
            <v>3Chambre</v>
          </cell>
          <cell r="FP66" t="str">
            <v>3studio</v>
          </cell>
          <cell r="FQ66" t="str">
            <v>31CC</v>
          </cell>
          <cell r="FR66" t="str">
            <v>32CC</v>
          </cell>
          <cell r="FS66" t="str">
            <v>33CC</v>
          </cell>
          <cell r="FT66" t="str">
            <v>34CC</v>
          </cell>
          <cell r="FU66" t="str">
            <v>35CC</v>
          </cell>
        </row>
        <row r="67">
          <cell r="B67" t="str">
            <v>ACL-5420</v>
          </cell>
          <cell r="C67" t="str">
            <v>930090862</v>
          </cell>
          <cell r="D67" t="str">
            <v>C.H. LE COURANT DU QUARTIER</v>
          </cell>
          <cell r="E67" t="str">
            <v>12310 boulevard Rodolphe-Forget (MTL)</v>
          </cell>
          <cell r="F67">
            <v>57</v>
          </cell>
          <cell r="G67" t="str">
            <v>1</v>
          </cell>
          <cell r="H67" t="str">
            <v>X</v>
          </cell>
          <cell r="K67" t="str">
            <v>BSQ</v>
          </cell>
          <cell r="L67" t="str">
            <v>COOP</v>
          </cell>
          <cell r="M67" t="str">
            <v>C</v>
          </cell>
          <cell r="N67" t="str">
            <v>2012</v>
          </cell>
          <cell r="O67" t="str">
            <v>DA</v>
          </cell>
          <cell r="P67" t="str">
            <v>OC</v>
          </cell>
          <cell r="Q67" t="str">
            <v>ULEVE52</v>
          </cell>
          <cell r="R67" t="str">
            <v>ULABADE</v>
          </cell>
          <cell r="S67">
            <v>42312</v>
          </cell>
          <cell r="T67">
            <v>40953</v>
          </cell>
          <cell r="U67">
            <v>40988</v>
          </cell>
          <cell r="V67">
            <v>41346.496620370373</v>
          </cell>
          <cell r="W67">
            <v>41759.633287037039</v>
          </cell>
          <cell r="X67">
            <v>41821</v>
          </cell>
          <cell r="Y67">
            <v>42223</v>
          </cell>
          <cell r="Z67">
            <v>42278</v>
          </cell>
          <cell r="AA67">
            <v>0</v>
          </cell>
          <cell r="AB67">
            <v>0</v>
          </cell>
          <cell r="AC67">
            <v>17</v>
          </cell>
          <cell r="AD67">
            <v>11</v>
          </cell>
          <cell r="AE67">
            <v>18</v>
          </cell>
          <cell r="AF67">
            <v>11</v>
          </cell>
          <cell r="AG67">
            <v>0</v>
          </cell>
          <cell r="AH67" t="str">
            <v>PAH</v>
          </cell>
          <cell r="AI67">
            <v>6</v>
          </cell>
          <cell r="AJ67">
            <v>0</v>
          </cell>
          <cell r="AK67" t="str">
            <v>0</v>
          </cell>
          <cell r="AL67" t="str">
            <v>COOP</v>
          </cell>
          <cell r="AM67" t="str">
            <v>ACL-5420</v>
          </cell>
          <cell r="AN67" t="str">
            <v>ACLOC</v>
          </cell>
          <cell r="AO67" t="str">
            <v>ACL2012-1</v>
          </cell>
          <cell r="AP67" t="str">
            <v>1Chambre</v>
          </cell>
          <cell r="AQ67" t="str">
            <v>1studio</v>
          </cell>
          <cell r="AR67" t="str">
            <v>11CC</v>
          </cell>
          <cell r="AS67" t="str">
            <v>12CC</v>
          </cell>
          <cell r="AT67" t="str">
            <v>13CC</v>
          </cell>
          <cell r="AU67" t="str">
            <v>14CC</v>
          </cell>
          <cell r="AV67" t="str">
            <v>15CC</v>
          </cell>
          <cell r="AW67" t="str">
            <v>1Chambre</v>
          </cell>
          <cell r="AX67" t="str">
            <v>1studio</v>
          </cell>
          <cell r="AY67" t="str">
            <v>11CC</v>
          </cell>
          <cell r="AZ67" t="str">
            <v>12CC</v>
          </cell>
          <cell r="BA67" t="str">
            <v>13CC</v>
          </cell>
          <cell r="BB67" t="str">
            <v>14CC</v>
          </cell>
          <cell r="BC67" t="str">
            <v>15CC</v>
          </cell>
          <cell r="BD67" t="str">
            <v>engagé</v>
          </cell>
          <cell r="BE67" t="str">
            <v>20131chambre</v>
          </cell>
          <cell r="BF67" t="str">
            <v>20131studio</v>
          </cell>
          <cell r="BG67" t="str">
            <v>201311cc</v>
          </cell>
          <cell r="BH67" t="str">
            <v>201312cc</v>
          </cell>
          <cell r="BI67" t="str">
            <v>201313cc</v>
          </cell>
          <cell r="BJ67" t="str">
            <v>201314cc</v>
          </cell>
          <cell r="BK67" t="str">
            <v>201315cc</v>
          </cell>
          <cell r="BL67" t="str">
            <v>2012</v>
          </cell>
          <cell r="BM67" t="str">
            <v>ACL2012-1</v>
          </cell>
          <cell r="BN67" t="str">
            <v>ACL2012-1</v>
          </cell>
          <cell r="BO67" t="str">
            <v>1Chambre</v>
          </cell>
          <cell r="BP67" t="str">
            <v>1studio</v>
          </cell>
          <cell r="BQ67" t="str">
            <v>11CC</v>
          </cell>
          <cell r="BR67" t="str">
            <v>12CC</v>
          </cell>
          <cell r="BS67" t="str">
            <v>13CC</v>
          </cell>
          <cell r="BT67" t="str">
            <v>14CC</v>
          </cell>
          <cell r="BU67" t="str">
            <v>15CC</v>
          </cell>
          <cell r="BV67" t="str">
            <v>COOP-1</v>
          </cell>
          <cell r="BW67" t="str">
            <v>COOP-1</v>
          </cell>
          <cell r="BX67" t="str">
            <v xml:space="preserve"> </v>
          </cell>
          <cell r="BY67" t="str">
            <v xml:space="preserve"> </v>
          </cell>
          <cell r="BZ67" t="str">
            <v>COOP</v>
          </cell>
          <cell r="CA67" t="str">
            <v>20131COOP</v>
          </cell>
          <cell r="CB67" t="str">
            <v>COOP-1</v>
          </cell>
          <cell r="CC67" t="str">
            <v>COOP-1</v>
          </cell>
          <cell r="CD67" t="str">
            <v>2012BSQ</v>
          </cell>
          <cell r="CE67" t="str">
            <v>2013BSQ</v>
          </cell>
          <cell r="CF67" t="str">
            <v>BSQ-1</v>
          </cell>
          <cell r="CG67" t="str">
            <v>BSQ-1</v>
          </cell>
          <cell r="CH67" t="str">
            <v>20131BSQ</v>
          </cell>
          <cell r="CI67" t="str">
            <v>BSQ</v>
          </cell>
          <cell r="CJ67" t="str">
            <v>BSQ-1</v>
          </cell>
          <cell r="CK67" t="str">
            <v>BSQ-1</v>
          </cell>
          <cell r="CL67" t="str">
            <v>C1</v>
          </cell>
          <cell r="CM67" t="str">
            <v>C1</v>
          </cell>
          <cell r="CN67" t="str">
            <v>C1</v>
          </cell>
          <cell r="CO67" t="str">
            <v>20131C</v>
          </cell>
          <cell r="CP67" t="str">
            <v>C</v>
          </cell>
          <cell r="CQ67" t="str">
            <v>2014</v>
          </cell>
          <cell r="CR67" t="str">
            <v xml:space="preserve"> </v>
          </cell>
          <cell r="CS67" t="str">
            <v>2014-04</v>
          </cell>
          <cell r="CT67" t="str">
            <v>OCRivière-des-Prairies — Pointe-aux-Trembles</v>
          </cell>
          <cell r="CU67" t="str">
            <v>BSQOC</v>
          </cell>
          <cell r="CV67" t="str">
            <v>BSQOCRivière-des-Prairies — Pointe-aux-Trembles</v>
          </cell>
          <cell r="CW67" t="str">
            <v>BSQRivière-des-Prairies — Pointe-aux-Trembles</v>
          </cell>
          <cell r="CX67" t="str">
            <v>BSQRivière-des-Prairies — Pointe-aux-Trembles</v>
          </cell>
          <cell r="CY67" t="str">
            <v>Rivière-des-Prairies — Pointe-aux-Trembles</v>
          </cell>
          <cell r="CZ67" t="str">
            <v>1Rivière-des-Prairies — Pointe-aux-Trembles</v>
          </cell>
          <cell r="DA67" t="str">
            <v>CRivière-des-Prairies — Pointe-aux-Trembles</v>
          </cell>
          <cell r="DB67">
            <v>0</v>
          </cell>
          <cell r="DC67" t="str">
            <v>1OC</v>
          </cell>
          <cell r="DD67" t="str">
            <v>ACL1OC</v>
          </cell>
          <cell r="DE67">
            <v>1</v>
          </cell>
          <cell r="DG67" t="str">
            <v xml:space="preserve"> </v>
          </cell>
          <cell r="DH67" t="str">
            <v>2015ACL</v>
          </cell>
          <cell r="DI67" t="str">
            <v xml:space="preserve"> </v>
          </cell>
          <cell r="DJ67" t="str">
            <v>2012ACLOC</v>
          </cell>
          <cell r="DK67" t="str">
            <v>2015oc</v>
          </cell>
          <cell r="DL67" t="str">
            <v>ACL2015oc2014ed</v>
          </cell>
          <cell r="DM67" t="str">
            <v>2014ed</v>
          </cell>
          <cell r="DN67" t="str">
            <v>2013ec</v>
          </cell>
          <cell r="DO67" t="str">
            <v>2012ap</v>
          </cell>
          <cell r="DP67" t="str">
            <v>2014ed</v>
          </cell>
          <cell r="DQ67" t="str">
            <v>2013ec</v>
          </cell>
          <cell r="DR67" t="str">
            <v>1OC</v>
          </cell>
          <cell r="DS67" t="str">
            <v>20141OC</v>
          </cell>
          <cell r="DT67" t="str">
            <v>2014</v>
          </cell>
          <cell r="DU67" t="str">
            <v>2013</v>
          </cell>
          <cell r="DV67" t="str">
            <v>ACLED 2014 from ec 2013</v>
          </cell>
          <cell r="DW67" t="str">
            <v>2013ec1Chambre</v>
          </cell>
          <cell r="DX67" t="str">
            <v>2013</v>
          </cell>
          <cell r="DY67" t="str">
            <v>ACL</v>
          </cell>
          <cell r="DZ67" t="str">
            <v>2014BSQ</v>
          </cell>
          <cell r="EA67" t="str">
            <v>1Chambre</v>
          </cell>
          <cell r="EB67" t="str">
            <v>1Studio</v>
          </cell>
          <cell r="EC67" t="str">
            <v>11CC</v>
          </cell>
          <cell r="ED67" t="str">
            <v>12CC</v>
          </cell>
          <cell r="EE67" t="str">
            <v>13CC</v>
          </cell>
          <cell r="EF67" t="str">
            <v>14CC</v>
          </cell>
          <cell r="EG67" t="str">
            <v>15CC</v>
          </cell>
          <cell r="EH67" t="str">
            <v>1Chambre</v>
          </cell>
          <cell r="EI67" t="str">
            <v>1studio</v>
          </cell>
          <cell r="EJ67" t="str">
            <v>11CC</v>
          </cell>
          <cell r="EK67" t="str">
            <v>12CC</v>
          </cell>
          <cell r="EL67" t="str">
            <v>13CC</v>
          </cell>
          <cell r="EM67" t="str">
            <v>14CC</v>
          </cell>
          <cell r="EN67" t="str">
            <v>15CC</v>
          </cell>
          <cell r="EO67" t="str">
            <v>COOP-1</v>
          </cell>
          <cell r="EP67" t="str">
            <v>BSQ-1</v>
          </cell>
          <cell r="EQ67" t="str">
            <v>C1</v>
          </cell>
          <cell r="ER67">
            <v>413.13666666666541</v>
          </cell>
          <cell r="ES67" t="str">
            <v>OC</v>
          </cell>
          <cell r="ET67">
            <v>463.36671296296117</v>
          </cell>
          <cell r="EU67" t="str">
            <v>ACLCOOP</v>
          </cell>
          <cell r="EV67" t="str">
            <v>ACL1</v>
          </cell>
          <cell r="EW67" t="str">
            <v>ACLC</v>
          </cell>
          <cell r="EX67" t="str">
            <v>ACLCOOP</v>
          </cell>
          <cell r="EY67" t="str">
            <v xml:space="preserve"> </v>
          </cell>
          <cell r="EZ67" t="str">
            <v xml:space="preserve"> </v>
          </cell>
          <cell r="FA67" t="str">
            <v>ACLCOOP1C</v>
          </cell>
          <cell r="FB67" t="str">
            <v xml:space="preserve"> 1C</v>
          </cell>
          <cell r="FC67" t="str">
            <v xml:space="preserve"> 1C</v>
          </cell>
          <cell r="FD67" t="str">
            <v>ACL12012</v>
          </cell>
          <cell r="FE67" t="str">
            <v>1Rivière-des-Prairies — Pointe-aux-Trembles</v>
          </cell>
          <cell r="FF67">
            <v>2015</v>
          </cell>
          <cell r="FG67" t="str">
            <v>2014</v>
          </cell>
          <cell r="FH67" t="str">
            <v>20151</v>
          </cell>
          <cell r="FI67">
            <v>13.223684210526317</v>
          </cell>
          <cell r="FJ67" t="str">
            <v>COOPRivière-des-Prairies — Pointe-aux-Trembles</v>
          </cell>
          <cell r="FK67" t="str">
            <v>Rivière-des-Prairies — Pointe-aux-TremblesC2014</v>
          </cell>
          <cell r="FL67" t="str">
            <v>2014</v>
          </cell>
          <cell r="FM67" t="str">
            <v>2013</v>
          </cell>
          <cell r="FN67" t="str">
            <v>2015ACL</v>
          </cell>
          <cell r="FO67" t="str">
            <v>1Chambre</v>
          </cell>
          <cell r="FP67" t="str">
            <v>1studio</v>
          </cell>
          <cell r="FQ67" t="str">
            <v>11CC</v>
          </cell>
          <cell r="FR67" t="str">
            <v>12CC</v>
          </cell>
          <cell r="FS67" t="str">
            <v>13CC</v>
          </cell>
          <cell r="FT67" t="str">
            <v>14CC</v>
          </cell>
          <cell r="FU67" t="str">
            <v>15CC</v>
          </cell>
        </row>
        <row r="68">
          <cell r="B68" t="str">
            <v>ACL-5421</v>
          </cell>
          <cell r="C68" t="str">
            <v>930087688</v>
          </cell>
          <cell r="D68" t="str">
            <v>C.H. FLEUR DE L'ÎLE</v>
          </cell>
          <cell r="E68" t="str">
            <v>4955 rue Buchan (MTL)</v>
          </cell>
          <cell r="F68">
            <v>44</v>
          </cell>
          <cell r="G68" t="str">
            <v>1</v>
          </cell>
          <cell r="K68" t="str">
            <v>ROMEL</v>
          </cell>
          <cell r="L68" t="str">
            <v>COOP</v>
          </cell>
          <cell r="M68" t="str">
            <v>C</v>
          </cell>
          <cell r="N68" t="str">
            <v>2011</v>
          </cell>
          <cell r="O68" t="str">
            <v>DA</v>
          </cell>
          <cell r="P68" t="str">
            <v>OC</v>
          </cell>
          <cell r="Q68" t="str">
            <v>UBOIVJA</v>
          </cell>
          <cell r="R68" t="str">
            <v>UTREMXU</v>
          </cell>
          <cell r="S68">
            <v>42667.384143518517</v>
          </cell>
          <cell r="T68">
            <v>40191</v>
          </cell>
          <cell r="U68">
            <v>40982</v>
          </cell>
          <cell r="V68">
            <v>41327</v>
          </cell>
          <cell r="W68">
            <v>41760.680844907409</v>
          </cell>
          <cell r="X68">
            <v>41855</v>
          </cell>
          <cell r="Y68">
            <v>42335</v>
          </cell>
          <cell r="Z68">
            <v>42522</v>
          </cell>
          <cell r="AA68">
            <v>0</v>
          </cell>
          <cell r="AB68">
            <v>0</v>
          </cell>
          <cell r="AC68">
            <v>23</v>
          </cell>
          <cell r="AD68">
            <v>12</v>
          </cell>
          <cell r="AE68">
            <v>5</v>
          </cell>
          <cell r="AF68">
            <v>4</v>
          </cell>
          <cell r="AG68">
            <v>0</v>
          </cell>
          <cell r="AH68" t="str">
            <v>PAH</v>
          </cell>
          <cell r="AI68">
            <v>3</v>
          </cell>
          <cell r="AJ68">
            <v>1</v>
          </cell>
          <cell r="AK68" t="str">
            <v>0</v>
          </cell>
          <cell r="AL68" t="str">
            <v>COOP</v>
          </cell>
          <cell r="AM68" t="str">
            <v>ACL-5421</v>
          </cell>
          <cell r="AN68" t="str">
            <v>ACLOC</v>
          </cell>
          <cell r="AO68" t="str">
            <v>ACL2011-1</v>
          </cell>
          <cell r="AP68" t="str">
            <v>1Chambre</v>
          </cell>
          <cell r="AQ68" t="str">
            <v>1studio</v>
          </cell>
          <cell r="AR68" t="str">
            <v>11CC</v>
          </cell>
          <cell r="AS68" t="str">
            <v>12CC</v>
          </cell>
          <cell r="AT68" t="str">
            <v>13CC</v>
          </cell>
          <cell r="AU68" t="str">
            <v>14CC</v>
          </cell>
          <cell r="AV68" t="str">
            <v>15CC</v>
          </cell>
          <cell r="AW68" t="str">
            <v>1Chambre</v>
          </cell>
          <cell r="AX68" t="str">
            <v>1studio</v>
          </cell>
          <cell r="AY68" t="str">
            <v>11CC</v>
          </cell>
          <cell r="AZ68" t="str">
            <v>12CC</v>
          </cell>
          <cell r="BA68" t="str">
            <v>13CC</v>
          </cell>
          <cell r="BB68" t="str">
            <v>14CC</v>
          </cell>
          <cell r="BC68" t="str">
            <v>15CC</v>
          </cell>
          <cell r="BD68" t="str">
            <v>engagé</v>
          </cell>
          <cell r="BE68" t="str">
            <v>20131chambre</v>
          </cell>
          <cell r="BF68" t="str">
            <v>20131studio</v>
          </cell>
          <cell r="BG68" t="str">
            <v>201311cc</v>
          </cell>
          <cell r="BH68" t="str">
            <v>201312cc</v>
          </cell>
          <cell r="BI68" t="str">
            <v>201313cc</v>
          </cell>
          <cell r="BJ68" t="str">
            <v>201314cc</v>
          </cell>
          <cell r="BK68" t="str">
            <v>201315cc</v>
          </cell>
          <cell r="BL68" t="str">
            <v>2011</v>
          </cell>
          <cell r="BM68" t="str">
            <v>ACL2011-1</v>
          </cell>
          <cell r="BN68" t="str">
            <v>ACL2011-1</v>
          </cell>
          <cell r="BO68" t="str">
            <v>1Chambre</v>
          </cell>
          <cell r="BP68" t="str">
            <v>1studio</v>
          </cell>
          <cell r="BQ68" t="str">
            <v>11CC</v>
          </cell>
          <cell r="BR68" t="str">
            <v>12CC</v>
          </cell>
          <cell r="BS68" t="str">
            <v>13CC</v>
          </cell>
          <cell r="BT68" t="str">
            <v>14CC</v>
          </cell>
          <cell r="BU68" t="str">
            <v>15CC</v>
          </cell>
          <cell r="BV68" t="str">
            <v>COOP-1</v>
          </cell>
          <cell r="BW68" t="str">
            <v>COOP-1</v>
          </cell>
          <cell r="BX68" t="str">
            <v xml:space="preserve"> </v>
          </cell>
          <cell r="BY68" t="str">
            <v xml:space="preserve"> </v>
          </cell>
          <cell r="BZ68" t="str">
            <v>COOP</v>
          </cell>
          <cell r="CA68" t="str">
            <v>20131COOP</v>
          </cell>
          <cell r="CB68" t="str">
            <v>COOP-1</v>
          </cell>
          <cell r="CC68" t="str">
            <v>COOP-1</v>
          </cell>
          <cell r="CD68" t="str">
            <v>2012ROMEL</v>
          </cell>
          <cell r="CE68" t="str">
            <v>2013ROMEL</v>
          </cell>
          <cell r="CF68" t="str">
            <v>ROMEL-1</v>
          </cell>
          <cell r="CG68" t="str">
            <v>ROMEL-1</v>
          </cell>
          <cell r="CH68" t="str">
            <v>20131ROMEL</v>
          </cell>
          <cell r="CI68" t="str">
            <v>ROMEL</v>
          </cell>
          <cell r="CJ68" t="str">
            <v>ROMEL-1</v>
          </cell>
          <cell r="CK68" t="str">
            <v>ROMEL-1</v>
          </cell>
          <cell r="CL68" t="str">
            <v>C1</v>
          </cell>
          <cell r="CM68" t="str">
            <v>C1</v>
          </cell>
          <cell r="CN68" t="str">
            <v>C1</v>
          </cell>
          <cell r="CO68" t="str">
            <v>20131C</v>
          </cell>
          <cell r="CP68" t="str">
            <v>C</v>
          </cell>
          <cell r="CQ68" t="str">
            <v>2014</v>
          </cell>
          <cell r="CR68" t="str">
            <v xml:space="preserve"> </v>
          </cell>
          <cell r="CS68" t="str">
            <v>2014-05</v>
          </cell>
          <cell r="CT68" t="str">
            <v>OCCôte-des-Neiges — Notre-Dame-de-Grâce</v>
          </cell>
          <cell r="CU68" t="str">
            <v>ROMELOC</v>
          </cell>
          <cell r="CV68" t="str">
            <v>ROMELOCCôte-des-Neiges — Notre-Dame-de-Grâce</v>
          </cell>
          <cell r="CW68" t="str">
            <v>ROMELCôte-des-Neiges — Notre-Dame-de-Grâce</v>
          </cell>
          <cell r="CX68" t="str">
            <v>ROMELCôte-des-Neiges — Notre-Dame-de-Grâce</v>
          </cell>
          <cell r="CY68" t="str">
            <v>Côte-des-Neiges — Notre-Dame-de-Grâce</v>
          </cell>
          <cell r="CZ68" t="str">
            <v>1Côte-des-Neiges — Notre-Dame-de-Grâce</v>
          </cell>
          <cell r="DA68" t="str">
            <v>CCôte-des-Neiges — Notre-Dame-de-Grâce</v>
          </cell>
          <cell r="DB68">
            <v>0</v>
          </cell>
          <cell r="DC68" t="str">
            <v>1OC</v>
          </cell>
          <cell r="DD68" t="str">
            <v>ACL1OC</v>
          </cell>
          <cell r="DE68">
            <v>1</v>
          </cell>
          <cell r="DG68" t="str">
            <v xml:space="preserve"> </v>
          </cell>
          <cell r="DH68" t="str">
            <v>2015ACL</v>
          </cell>
          <cell r="DI68" t="str">
            <v xml:space="preserve"> </v>
          </cell>
          <cell r="DJ68" t="str">
            <v>2010ACLOC</v>
          </cell>
          <cell r="DK68" t="str">
            <v>2015oc</v>
          </cell>
          <cell r="DL68" t="str">
            <v>ACL2015oc2014ed</v>
          </cell>
          <cell r="DM68" t="str">
            <v>2014ed</v>
          </cell>
          <cell r="DN68" t="str">
            <v>2013ec</v>
          </cell>
          <cell r="DO68" t="str">
            <v>2012ap</v>
          </cell>
          <cell r="DP68" t="str">
            <v>2014ed</v>
          </cell>
          <cell r="DQ68" t="str">
            <v>2013ec</v>
          </cell>
          <cell r="DR68" t="str">
            <v>1OC</v>
          </cell>
          <cell r="DS68" t="str">
            <v>20141OC</v>
          </cell>
          <cell r="DT68" t="str">
            <v>2014</v>
          </cell>
          <cell r="DU68" t="str">
            <v>2013</v>
          </cell>
          <cell r="DV68" t="str">
            <v>ACLED 2014 from ec 2013</v>
          </cell>
          <cell r="DW68" t="str">
            <v>2013ec1Chambre</v>
          </cell>
          <cell r="DX68" t="str">
            <v>2013</v>
          </cell>
          <cell r="DY68" t="str">
            <v>ACL</v>
          </cell>
          <cell r="DZ68" t="str">
            <v>2014ROMEL</v>
          </cell>
          <cell r="EA68" t="str">
            <v>1Chambre</v>
          </cell>
          <cell r="EB68" t="str">
            <v>1Studio</v>
          </cell>
          <cell r="EC68" t="str">
            <v>11CC</v>
          </cell>
          <cell r="ED68" t="str">
            <v>12CC</v>
          </cell>
          <cell r="EE68" t="str">
            <v>13CC</v>
          </cell>
          <cell r="EF68" t="str">
            <v>14CC</v>
          </cell>
          <cell r="EG68" t="str">
            <v>15CC</v>
          </cell>
          <cell r="EH68" t="str">
            <v>1Chambre</v>
          </cell>
          <cell r="EI68" t="str">
            <v>1studio</v>
          </cell>
          <cell r="EJ68" t="str">
            <v>11CC</v>
          </cell>
          <cell r="EK68" t="str">
            <v>12CC</v>
          </cell>
          <cell r="EL68" t="str">
            <v>13CC</v>
          </cell>
          <cell r="EM68" t="str">
            <v>14CC</v>
          </cell>
          <cell r="EN68" t="str">
            <v>15CC</v>
          </cell>
          <cell r="EO68" t="str">
            <v>COOP-1</v>
          </cell>
          <cell r="EP68" t="str">
            <v>ROMEL-1</v>
          </cell>
          <cell r="EQ68" t="str">
            <v>C1</v>
          </cell>
          <cell r="ER68">
            <v>433.68084490740875</v>
          </cell>
          <cell r="ES68" t="str">
            <v>OC</v>
          </cell>
          <cell r="ET68">
            <v>574.31915509259125</v>
          </cell>
          <cell r="EU68" t="str">
            <v>ACLCOOP</v>
          </cell>
          <cell r="EV68" t="str">
            <v>ACL1</v>
          </cell>
          <cell r="EW68" t="str">
            <v>ACLC</v>
          </cell>
          <cell r="EX68" t="str">
            <v>ACLCOOP</v>
          </cell>
          <cell r="EY68" t="str">
            <v xml:space="preserve"> </v>
          </cell>
          <cell r="EZ68" t="str">
            <v xml:space="preserve"> </v>
          </cell>
          <cell r="FA68" t="str">
            <v>ACLCOOP1C</v>
          </cell>
          <cell r="FB68" t="str">
            <v xml:space="preserve"> 1C</v>
          </cell>
          <cell r="FC68" t="str">
            <v xml:space="preserve"> 1C</v>
          </cell>
          <cell r="FD68" t="str">
            <v>ACL12011</v>
          </cell>
          <cell r="FE68" t="str">
            <v>1Côte-des-Neiges — Notre-Dame-de-Grâce</v>
          </cell>
          <cell r="FF68">
            <v>2015</v>
          </cell>
          <cell r="FG68" t="str">
            <v>2014</v>
          </cell>
          <cell r="FH68" t="str">
            <v>20151</v>
          </cell>
          <cell r="FI68">
            <v>15.789473684210527</v>
          </cell>
          <cell r="FJ68" t="str">
            <v>COOPCôte-des-Neiges — Notre-Dame-de-Grâce</v>
          </cell>
          <cell r="FK68" t="str">
            <v>Côte-des-Neiges — Notre-Dame-de-GrâceC2014</v>
          </cell>
          <cell r="FL68" t="str">
            <v>2014</v>
          </cell>
          <cell r="FM68" t="str">
            <v>2013</v>
          </cell>
          <cell r="FN68" t="str">
            <v>2015ACL</v>
          </cell>
          <cell r="FO68" t="str">
            <v>1Chambre</v>
          </cell>
          <cell r="FP68" t="str">
            <v>1studio</v>
          </cell>
          <cell r="FQ68" t="str">
            <v>11CC</v>
          </cell>
          <cell r="FR68" t="str">
            <v>12CC</v>
          </cell>
          <cell r="FS68" t="str">
            <v>13CC</v>
          </cell>
          <cell r="FT68" t="str">
            <v>14CC</v>
          </cell>
          <cell r="FU68" t="str">
            <v>15CC</v>
          </cell>
        </row>
        <row r="69">
          <cell r="B69" t="str">
            <v>ACL-5423</v>
          </cell>
          <cell r="C69" t="str">
            <v>930099135</v>
          </cell>
          <cell r="D69" t="str">
            <v>LES HABITATIONS LOGE-ACCÈS INC. (MTN)</v>
          </cell>
          <cell r="E69" t="str">
            <v>6301 rue Pascal (MTN)</v>
          </cell>
          <cell r="F69">
            <v>79</v>
          </cell>
          <cell r="G69" t="str">
            <v>1</v>
          </cell>
          <cell r="J69" t="str">
            <v>X</v>
          </cell>
          <cell r="K69" t="str">
            <v>BSQ</v>
          </cell>
          <cell r="L69" t="str">
            <v>OBNL</v>
          </cell>
          <cell r="M69" t="str">
            <v>R</v>
          </cell>
          <cell r="N69" t="str">
            <v>2012</v>
          </cell>
          <cell r="O69" t="str">
            <v>DA</v>
          </cell>
          <cell r="P69" t="str">
            <v>OC</v>
          </cell>
          <cell r="Q69" t="str">
            <v>ULACH9B</v>
          </cell>
          <cell r="R69" t="str">
            <v>ULABADE</v>
          </cell>
          <cell r="S69">
            <v>41982</v>
          </cell>
          <cell r="U69">
            <v>41039</v>
          </cell>
          <cell r="V69">
            <v>41106.379467592589</v>
          </cell>
          <cell r="W69">
            <v>41366.563611111109</v>
          </cell>
          <cell r="X69">
            <v>41379</v>
          </cell>
          <cell r="Y69">
            <v>41597</v>
          </cell>
          <cell r="Z69">
            <v>41883</v>
          </cell>
          <cell r="AA69">
            <v>0</v>
          </cell>
          <cell r="AB69">
            <v>0</v>
          </cell>
          <cell r="AC69">
            <v>8</v>
          </cell>
          <cell r="AD69">
            <v>40</v>
          </cell>
          <cell r="AE69">
            <v>30</v>
          </cell>
          <cell r="AF69">
            <v>1</v>
          </cell>
          <cell r="AG69">
            <v>0</v>
          </cell>
          <cell r="AH69" t="str">
            <v>PAH</v>
          </cell>
          <cell r="AL69" t="str">
            <v>OBNL</v>
          </cell>
          <cell r="AM69" t="str">
            <v>ACL-5423</v>
          </cell>
          <cell r="AN69" t="str">
            <v>ACLOC</v>
          </cell>
          <cell r="AO69" t="str">
            <v>ACL2012-1</v>
          </cell>
          <cell r="AP69" t="str">
            <v>1Chambre</v>
          </cell>
          <cell r="AQ69" t="str">
            <v>1studio</v>
          </cell>
          <cell r="AR69" t="str">
            <v>11CC</v>
          </cell>
          <cell r="AS69" t="str">
            <v>12CC</v>
          </cell>
          <cell r="AT69" t="str">
            <v>13CC</v>
          </cell>
          <cell r="AU69" t="str">
            <v>14CC</v>
          </cell>
          <cell r="AV69" t="str">
            <v>15CC</v>
          </cell>
          <cell r="AW69" t="str">
            <v>1Chambre</v>
          </cell>
          <cell r="AX69" t="str">
            <v>1studio</v>
          </cell>
          <cell r="AY69" t="str">
            <v>11CC</v>
          </cell>
          <cell r="AZ69" t="str">
            <v>12CC</v>
          </cell>
          <cell r="BA69" t="str">
            <v>13CC</v>
          </cell>
          <cell r="BB69" t="str">
            <v>14CC</v>
          </cell>
          <cell r="BC69" t="str">
            <v>15CC</v>
          </cell>
          <cell r="BD69" t="str">
            <v>engagé</v>
          </cell>
          <cell r="BE69" t="str">
            <v>20121chambre</v>
          </cell>
          <cell r="BF69" t="str">
            <v>20121studio</v>
          </cell>
          <cell r="BG69" t="str">
            <v>201211cc</v>
          </cell>
          <cell r="BH69" t="str">
            <v>201212cc</v>
          </cell>
          <cell r="BI69" t="str">
            <v>201213cc</v>
          </cell>
          <cell r="BJ69" t="str">
            <v>201214cc</v>
          </cell>
          <cell r="BK69" t="str">
            <v>201215cc</v>
          </cell>
          <cell r="BL69" t="str">
            <v>2012</v>
          </cell>
          <cell r="BM69" t="str">
            <v>ACL2012-1</v>
          </cell>
          <cell r="BN69" t="str">
            <v>ACL2012-1</v>
          </cell>
          <cell r="BO69" t="str">
            <v>1Chambre</v>
          </cell>
          <cell r="BP69" t="str">
            <v>1studio</v>
          </cell>
          <cell r="BQ69" t="str">
            <v>11CC</v>
          </cell>
          <cell r="BR69" t="str">
            <v>12CC</v>
          </cell>
          <cell r="BS69" t="str">
            <v>13CC</v>
          </cell>
          <cell r="BT69" t="str">
            <v>14CC</v>
          </cell>
          <cell r="BU69" t="str">
            <v>15CC</v>
          </cell>
          <cell r="BV69" t="str">
            <v>OBNL-1</v>
          </cell>
          <cell r="BW69" t="str">
            <v>OBNL-1</v>
          </cell>
          <cell r="BX69" t="str">
            <v xml:space="preserve"> </v>
          </cell>
          <cell r="BY69" t="str">
            <v xml:space="preserve"> </v>
          </cell>
          <cell r="BZ69" t="str">
            <v>OBNL</v>
          </cell>
          <cell r="CA69" t="str">
            <v>20121OBNL</v>
          </cell>
          <cell r="CB69" t="str">
            <v>OBNL-1</v>
          </cell>
          <cell r="CC69" t="str">
            <v>OBNL-1</v>
          </cell>
          <cell r="CD69" t="str">
            <v>2012BSQ</v>
          </cell>
          <cell r="CE69" t="str">
            <v>2012BSQ</v>
          </cell>
          <cell r="CF69" t="str">
            <v>BSQ-1</v>
          </cell>
          <cell r="CG69" t="str">
            <v>BSQ-1</v>
          </cell>
          <cell r="CH69" t="str">
            <v>20121BSQ</v>
          </cell>
          <cell r="CI69" t="str">
            <v>BSQ</v>
          </cell>
          <cell r="CJ69" t="str">
            <v>BSQ-1</v>
          </cell>
          <cell r="CK69" t="str">
            <v>BSQ-1</v>
          </cell>
          <cell r="CL69" t="str">
            <v>R1</v>
          </cell>
          <cell r="CM69" t="str">
            <v>R1</v>
          </cell>
          <cell r="CN69" t="str">
            <v>R1</v>
          </cell>
          <cell r="CO69" t="str">
            <v>20121R</v>
          </cell>
          <cell r="CP69" t="str">
            <v>R</v>
          </cell>
          <cell r="CQ69" t="str">
            <v>2013</v>
          </cell>
          <cell r="CR69" t="str">
            <v xml:space="preserve"> </v>
          </cell>
          <cell r="CS69" t="str">
            <v>2013-04</v>
          </cell>
          <cell r="CT69" t="str">
            <v>OCMontréal-Nord</v>
          </cell>
          <cell r="CU69" t="str">
            <v>BSQOC</v>
          </cell>
          <cell r="CV69" t="str">
            <v>BSQOCMontréal-Nord</v>
          </cell>
          <cell r="CW69" t="str">
            <v>BSQMontréal-Nord</v>
          </cell>
          <cell r="CX69" t="str">
            <v>BSQMontréal-Nord</v>
          </cell>
          <cell r="CY69" t="str">
            <v>Montréal-Nord</v>
          </cell>
          <cell r="CZ69" t="str">
            <v>1Montréal-Nord</v>
          </cell>
          <cell r="DA69" t="str">
            <v>RMontréal-Nord</v>
          </cell>
          <cell r="DB69">
            <v>0</v>
          </cell>
          <cell r="DC69" t="str">
            <v>1OC</v>
          </cell>
          <cell r="DD69" t="str">
            <v>ACL1OC</v>
          </cell>
          <cell r="DE69">
            <v>1</v>
          </cell>
          <cell r="DG69" t="str">
            <v xml:space="preserve"> </v>
          </cell>
          <cell r="DH69" t="str">
            <v>2013ACL</v>
          </cell>
          <cell r="DI69" t="str">
            <v xml:space="preserve"> </v>
          </cell>
          <cell r="DJ69" t="str">
            <v>1900ACLOC</v>
          </cell>
          <cell r="DK69" t="str">
            <v>2013oc</v>
          </cell>
          <cell r="DL69" t="str">
            <v>ACL2013oc2013ed</v>
          </cell>
          <cell r="DM69" t="str">
            <v>2013ed</v>
          </cell>
          <cell r="DN69" t="str">
            <v>2012ec</v>
          </cell>
          <cell r="DO69" t="str">
            <v>2012ap</v>
          </cell>
          <cell r="DP69" t="str">
            <v>2013ed</v>
          </cell>
          <cell r="DQ69" t="str">
            <v>2012ec</v>
          </cell>
          <cell r="DR69" t="str">
            <v>1OC</v>
          </cell>
          <cell r="DS69" t="str">
            <v>20131OC</v>
          </cell>
          <cell r="DT69" t="str">
            <v>2013</v>
          </cell>
          <cell r="DU69" t="str">
            <v>2012</v>
          </cell>
          <cell r="DV69" t="str">
            <v>ACLED 2013 from ec 2012</v>
          </cell>
          <cell r="DW69" t="str">
            <v>2012ec1Chambre</v>
          </cell>
          <cell r="DX69" t="str">
            <v>2012</v>
          </cell>
          <cell r="DY69" t="str">
            <v>ACL</v>
          </cell>
          <cell r="DZ69" t="str">
            <v>2013BSQ</v>
          </cell>
          <cell r="EA69" t="str">
            <v>1Chambre</v>
          </cell>
          <cell r="EB69" t="str">
            <v>1Studio</v>
          </cell>
          <cell r="EC69" t="str">
            <v>11CC</v>
          </cell>
          <cell r="ED69" t="str">
            <v>12CC</v>
          </cell>
          <cell r="EE69" t="str">
            <v>13CC</v>
          </cell>
          <cell r="EF69" t="str">
            <v>14CC</v>
          </cell>
          <cell r="EG69" t="str">
            <v>15CC</v>
          </cell>
          <cell r="EH69" t="str">
            <v>1Chambre</v>
          </cell>
          <cell r="EI69" t="str">
            <v>1studio</v>
          </cell>
          <cell r="EJ69" t="str">
            <v>11CC</v>
          </cell>
          <cell r="EK69" t="str">
            <v>12CC</v>
          </cell>
          <cell r="EL69" t="str">
            <v>13CC</v>
          </cell>
          <cell r="EM69" t="str">
            <v>14CC</v>
          </cell>
          <cell r="EN69" t="str">
            <v>15CC</v>
          </cell>
          <cell r="EO69" t="str">
            <v>OBNL-1</v>
          </cell>
          <cell r="EP69" t="str">
            <v>BSQ-1</v>
          </cell>
          <cell r="EQ69" t="str">
            <v>R1</v>
          </cell>
          <cell r="ER69">
            <v>260.1841435185197</v>
          </cell>
          <cell r="ES69" t="str">
            <v>OC</v>
          </cell>
          <cell r="ET69">
            <v>230.43638888889109</v>
          </cell>
          <cell r="EU69" t="str">
            <v>ACLOBNL</v>
          </cell>
          <cell r="EV69" t="str">
            <v>ACL1</v>
          </cell>
          <cell r="EW69" t="str">
            <v>ACLR</v>
          </cell>
          <cell r="EX69" t="str">
            <v>ACLOBNL</v>
          </cell>
          <cell r="EY69" t="str">
            <v xml:space="preserve"> </v>
          </cell>
          <cell r="EZ69" t="str">
            <v xml:space="preserve"> </v>
          </cell>
          <cell r="FA69" t="str">
            <v>ACLOBNL1R</v>
          </cell>
          <cell r="FB69" t="str">
            <v xml:space="preserve"> 1R</v>
          </cell>
          <cell r="FC69" t="str">
            <v xml:space="preserve"> 1R</v>
          </cell>
          <cell r="FD69" t="str">
            <v>ACL12012</v>
          </cell>
          <cell r="FE69" t="str">
            <v>1Montréal-Nord</v>
          </cell>
          <cell r="FF69">
            <v>2013</v>
          </cell>
          <cell r="FG69" t="str">
            <v>2013</v>
          </cell>
          <cell r="FH69" t="str">
            <v>20131</v>
          </cell>
          <cell r="FI69">
            <v>7.1710526315789478</v>
          </cell>
          <cell r="FJ69" t="str">
            <v>OBNLMontréal-Nord</v>
          </cell>
          <cell r="FK69" t="str">
            <v>Montréal-NordR2013</v>
          </cell>
          <cell r="FL69" t="str">
            <v>2013</v>
          </cell>
          <cell r="FM69" t="str">
            <v>2012</v>
          </cell>
          <cell r="FN69" t="str">
            <v>2013ACL</v>
          </cell>
          <cell r="FO69" t="str">
            <v>1Chambre</v>
          </cell>
          <cell r="FP69" t="str">
            <v>1studio</v>
          </cell>
          <cell r="FQ69" t="str">
            <v>11CC</v>
          </cell>
          <cell r="FR69" t="str">
            <v>12CC</v>
          </cell>
          <cell r="FS69" t="str">
            <v>13CC</v>
          </cell>
          <cell r="FT69" t="str">
            <v>14CC</v>
          </cell>
          <cell r="FU69" t="str">
            <v>15CC</v>
          </cell>
        </row>
        <row r="70">
          <cell r="B70" t="str">
            <v>ACL-5425</v>
          </cell>
          <cell r="C70" t="str">
            <v>960006201</v>
          </cell>
          <cell r="D70" t="str">
            <v>LOGIFAMILLE</v>
          </cell>
          <cell r="E70" t="str">
            <v>4595-4605 rue Saint-Jacques (MTL)</v>
          </cell>
          <cell r="F70">
            <v>6</v>
          </cell>
          <cell r="G70" t="str">
            <v>3</v>
          </cell>
          <cell r="J70" t="str">
            <v>X</v>
          </cell>
          <cell r="K70" t="str">
            <v>BSQ</v>
          </cell>
          <cell r="L70" t="str">
            <v>OBNL</v>
          </cell>
          <cell r="M70" t="str">
            <v>R</v>
          </cell>
          <cell r="N70" t="str">
            <v>2011</v>
          </cell>
          <cell r="O70" t="str">
            <v>DA</v>
          </cell>
          <cell r="P70" t="str">
            <v>OC</v>
          </cell>
          <cell r="Q70" t="str">
            <v>UTHIBVK</v>
          </cell>
          <cell r="R70" t="str">
            <v>UTREMXU</v>
          </cell>
          <cell r="S70">
            <v>42276.581331018519</v>
          </cell>
          <cell r="U70">
            <v>41137.606736111113</v>
          </cell>
          <cell r="V70">
            <v>41464.414305555554</v>
          </cell>
          <cell r="W70">
            <v>41703.651238425926</v>
          </cell>
          <cell r="X70">
            <v>41744</v>
          </cell>
          <cell r="Y70">
            <v>42050</v>
          </cell>
          <cell r="Z70">
            <v>42125</v>
          </cell>
          <cell r="AA70">
            <v>0</v>
          </cell>
          <cell r="AB70">
            <v>0</v>
          </cell>
          <cell r="AC70">
            <v>0</v>
          </cell>
          <cell r="AD70">
            <v>4</v>
          </cell>
          <cell r="AE70">
            <v>2</v>
          </cell>
          <cell r="AF70">
            <v>0</v>
          </cell>
          <cell r="AG70">
            <v>0</v>
          </cell>
          <cell r="AH70" t="str">
            <v>PAH</v>
          </cell>
          <cell r="AL70" t="str">
            <v>OBNL</v>
          </cell>
          <cell r="AM70" t="str">
            <v>ACL-5425</v>
          </cell>
          <cell r="AN70" t="str">
            <v>ACLOC</v>
          </cell>
          <cell r="AO70" t="str">
            <v>ACL2011-3</v>
          </cell>
          <cell r="AP70" t="str">
            <v>3Chambre</v>
          </cell>
          <cell r="AQ70" t="str">
            <v>3studio</v>
          </cell>
          <cell r="AR70" t="str">
            <v>31CC</v>
          </cell>
          <cell r="AS70" t="str">
            <v>32CC</v>
          </cell>
          <cell r="AT70" t="str">
            <v>33CC</v>
          </cell>
          <cell r="AU70" t="str">
            <v>34CC</v>
          </cell>
          <cell r="AV70" t="str">
            <v>35CC</v>
          </cell>
          <cell r="AW70" t="str">
            <v>3Chambre</v>
          </cell>
          <cell r="AX70" t="str">
            <v>3studio</v>
          </cell>
          <cell r="AY70" t="str">
            <v>31CC</v>
          </cell>
          <cell r="AZ70" t="str">
            <v>32CC</v>
          </cell>
          <cell r="BA70" t="str">
            <v>33CC</v>
          </cell>
          <cell r="BB70" t="str">
            <v>34CC</v>
          </cell>
          <cell r="BC70" t="str">
            <v>35CC</v>
          </cell>
          <cell r="BD70" t="str">
            <v>engagé</v>
          </cell>
          <cell r="BE70" t="str">
            <v>20133chambre</v>
          </cell>
          <cell r="BF70" t="str">
            <v>20133studio</v>
          </cell>
          <cell r="BG70" t="str">
            <v>201331cc</v>
          </cell>
          <cell r="BH70" t="str">
            <v>201332cc</v>
          </cell>
          <cell r="BI70" t="str">
            <v>201333cc</v>
          </cell>
          <cell r="BJ70" t="str">
            <v>201334cc</v>
          </cell>
          <cell r="BK70" t="str">
            <v>201335cc</v>
          </cell>
          <cell r="BL70" t="str">
            <v>2011</v>
          </cell>
          <cell r="BM70" t="str">
            <v>ACL2011-3</v>
          </cell>
          <cell r="BN70" t="str">
            <v>ACL2011-3</v>
          </cell>
          <cell r="BO70" t="str">
            <v>3Chambre</v>
          </cell>
          <cell r="BP70" t="str">
            <v>3studio</v>
          </cell>
          <cell r="BQ70" t="str">
            <v>31CC</v>
          </cell>
          <cell r="BR70" t="str">
            <v>32CC</v>
          </cell>
          <cell r="BS70" t="str">
            <v>33CC</v>
          </cell>
          <cell r="BT70" t="str">
            <v>34CC</v>
          </cell>
          <cell r="BU70" t="str">
            <v>35CC</v>
          </cell>
          <cell r="BV70" t="str">
            <v>OBNL-3</v>
          </cell>
          <cell r="BW70" t="str">
            <v>OBNL-3</v>
          </cell>
          <cell r="BX70" t="str">
            <v xml:space="preserve"> </v>
          </cell>
          <cell r="BY70" t="str">
            <v xml:space="preserve"> </v>
          </cell>
          <cell r="BZ70" t="str">
            <v>OBNL</v>
          </cell>
          <cell r="CA70" t="str">
            <v>20133OBNL</v>
          </cell>
          <cell r="CB70" t="str">
            <v>OBNL-3</v>
          </cell>
          <cell r="CC70" t="str">
            <v>OBNL-3</v>
          </cell>
          <cell r="CD70" t="str">
            <v>2012BSQ</v>
          </cell>
          <cell r="CE70" t="str">
            <v>2013BSQ</v>
          </cell>
          <cell r="CF70" t="str">
            <v>BSQ-3</v>
          </cell>
          <cell r="CG70" t="str">
            <v>BSQ-3</v>
          </cell>
          <cell r="CH70" t="str">
            <v>20133BSQ</v>
          </cell>
          <cell r="CI70" t="str">
            <v>BSQ</v>
          </cell>
          <cell r="CJ70" t="str">
            <v>BSQ-3</v>
          </cell>
          <cell r="CK70" t="str">
            <v>BSQ-3</v>
          </cell>
          <cell r="CL70" t="str">
            <v>R3</v>
          </cell>
          <cell r="CM70" t="str">
            <v>R3</v>
          </cell>
          <cell r="CN70" t="str">
            <v>R3</v>
          </cell>
          <cell r="CO70" t="str">
            <v>20133R</v>
          </cell>
          <cell r="CP70" t="str">
            <v>R</v>
          </cell>
          <cell r="CQ70" t="str">
            <v>2014</v>
          </cell>
          <cell r="CR70" t="str">
            <v xml:space="preserve"> </v>
          </cell>
          <cell r="CS70" t="str">
            <v>2014-03</v>
          </cell>
          <cell r="CT70" t="str">
            <v>OCLe Sud-Ouest</v>
          </cell>
          <cell r="CU70" t="str">
            <v>BSQOC</v>
          </cell>
          <cell r="CV70" t="str">
            <v>BSQOCLe Sud-Ouest</v>
          </cell>
          <cell r="CW70" t="str">
            <v>BSQLe Sud-Ouest</v>
          </cell>
          <cell r="CX70" t="str">
            <v>BSQLe Sud-Ouest</v>
          </cell>
          <cell r="CY70" t="str">
            <v>Le Sud-Ouest</v>
          </cell>
          <cell r="CZ70" t="str">
            <v>3Le Sud-Ouest</v>
          </cell>
          <cell r="DA70" t="str">
            <v>RLe Sud-Ouest</v>
          </cell>
          <cell r="DB70">
            <v>0</v>
          </cell>
          <cell r="DC70" t="str">
            <v>3OC</v>
          </cell>
          <cell r="DD70" t="str">
            <v>ACL3OC</v>
          </cell>
          <cell r="DE70">
            <v>1</v>
          </cell>
          <cell r="DG70" t="str">
            <v xml:space="preserve"> </v>
          </cell>
          <cell r="DH70" t="str">
            <v>2015ACL</v>
          </cell>
          <cell r="DI70" t="str">
            <v xml:space="preserve"> </v>
          </cell>
          <cell r="DJ70" t="str">
            <v>1900ACLOC</v>
          </cell>
          <cell r="DK70" t="str">
            <v>2015oc</v>
          </cell>
          <cell r="DL70" t="str">
            <v>ACL2015oc2014ed</v>
          </cell>
          <cell r="DM70" t="str">
            <v>2014ed</v>
          </cell>
          <cell r="DN70" t="str">
            <v>2013ec</v>
          </cell>
          <cell r="DO70" t="str">
            <v>2012ap</v>
          </cell>
          <cell r="DP70" t="str">
            <v>2014ed</v>
          </cell>
          <cell r="DQ70" t="str">
            <v>2013ec</v>
          </cell>
          <cell r="DR70" t="str">
            <v>3OC</v>
          </cell>
          <cell r="DS70" t="str">
            <v>20143OC</v>
          </cell>
          <cell r="DT70" t="str">
            <v>2014</v>
          </cell>
          <cell r="DU70" t="str">
            <v>2013</v>
          </cell>
          <cell r="DV70" t="str">
            <v>ACLED 2014 from ec 2013</v>
          </cell>
          <cell r="DW70" t="str">
            <v>2013ec3Chambre</v>
          </cell>
          <cell r="DX70" t="str">
            <v>2013</v>
          </cell>
          <cell r="DY70" t="str">
            <v>ACL</v>
          </cell>
          <cell r="DZ70" t="str">
            <v>2014BSQ</v>
          </cell>
          <cell r="EA70" t="str">
            <v>3Chambre</v>
          </cell>
          <cell r="EB70" t="str">
            <v>3Studio</v>
          </cell>
          <cell r="EC70" t="str">
            <v>31CC</v>
          </cell>
          <cell r="ED70" t="str">
            <v>32CC</v>
          </cell>
          <cell r="EE70" t="str">
            <v>33CC</v>
          </cell>
          <cell r="EF70" t="str">
            <v>34CC</v>
          </cell>
          <cell r="EG70" t="str">
            <v>35CC</v>
          </cell>
          <cell r="EH70" t="str">
            <v>3Chambre</v>
          </cell>
          <cell r="EI70" t="str">
            <v>3studio</v>
          </cell>
          <cell r="EJ70" t="str">
            <v>31CC</v>
          </cell>
          <cell r="EK70" t="str">
            <v>32CC</v>
          </cell>
          <cell r="EL70" t="str">
            <v>33CC</v>
          </cell>
          <cell r="EM70" t="str">
            <v>34CC</v>
          </cell>
          <cell r="EN70" t="str">
            <v>35CC</v>
          </cell>
          <cell r="EO70" t="str">
            <v>OBNL-3</v>
          </cell>
          <cell r="EP70" t="str">
            <v>BSQ-3</v>
          </cell>
          <cell r="EQ70" t="str">
            <v>R3</v>
          </cell>
          <cell r="ER70">
            <v>239.23693287037167</v>
          </cell>
          <cell r="ES70" t="str">
            <v>OC</v>
          </cell>
          <cell r="ET70">
            <v>346.34876157407416</v>
          </cell>
          <cell r="EU70" t="str">
            <v>ACLOBNL</v>
          </cell>
          <cell r="EV70" t="str">
            <v>ACL3</v>
          </cell>
          <cell r="EW70" t="str">
            <v>ACLR</v>
          </cell>
          <cell r="EX70" t="str">
            <v>ACLOBNL</v>
          </cell>
          <cell r="EY70" t="str">
            <v xml:space="preserve"> </v>
          </cell>
          <cell r="EZ70" t="str">
            <v xml:space="preserve"> </v>
          </cell>
          <cell r="FA70" t="str">
            <v>ACLOBNL3R</v>
          </cell>
          <cell r="FB70" t="str">
            <v xml:space="preserve"> 3R</v>
          </cell>
          <cell r="FC70" t="str">
            <v xml:space="preserve"> 3R</v>
          </cell>
          <cell r="FD70" t="str">
            <v>ACL32011</v>
          </cell>
          <cell r="FE70" t="str">
            <v>3Le Sud-Ouest</v>
          </cell>
          <cell r="FF70">
            <v>2015</v>
          </cell>
          <cell r="FG70" t="str">
            <v>2014</v>
          </cell>
          <cell r="FH70" t="str">
            <v>20153</v>
          </cell>
          <cell r="FI70">
            <v>10.065789473684211</v>
          </cell>
          <cell r="FJ70" t="str">
            <v>OBNLLe Sud-Ouest</v>
          </cell>
          <cell r="FK70" t="str">
            <v>Le Sud-OuestR2014</v>
          </cell>
          <cell r="FL70" t="str">
            <v>2014</v>
          </cell>
          <cell r="FM70" t="str">
            <v>2013</v>
          </cell>
          <cell r="FN70" t="str">
            <v>2015ACL</v>
          </cell>
          <cell r="FO70" t="str">
            <v>3Chambre</v>
          </cell>
          <cell r="FP70" t="str">
            <v>3studio</v>
          </cell>
          <cell r="FQ70" t="str">
            <v>31CC</v>
          </cell>
          <cell r="FR70" t="str">
            <v>32CC</v>
          </cell>
          <cell r="FS70" t="str">
            <v>33CC</v>
          </cell>
          <cell r="FT70" t="str">
            <v>34CC</v>
          </cell>
          <cell r="FU70" t="str">
            <v>35CC</v>
          </cell>
        </row>
        <row r="71">
          <cell r="B71" t="str">
            <v>ACL-5426</v>
          </cell>
          <cell r="C71" t="str">
            <v>960006221</v>
          </cell>
          <cell r="D71" t="str">
            <v>LE P.A.S. DE LA RUE</v>
          </cell>
          <cell r="E71" t="str">
            <v>1174 rue De Champlain (MTL)</v>
          </cell>
          <cell r="F71">
            <v>8</v>
          </cell>
          <cell r="G71" t="str">
            <v>3</v>
          </cell>
          <cell r="K71" t="str">
            <v>CDH</v>
          </cell>
          <cell r="L71" t="str">
            <v>OBNL</v>
          </cell>
          <cell r="M71" t="str">
            <v>T</v>
          </cell>
          <cell r="N71" t="str">
            <v>2011</v>
          </cell>
          <cell r="O71" t="str">
            <v>DA</v>
          </cell>
          <cell r="P71" t="str">
            <v>OC</v>
          </cell>
          <cell r="Q71" t="str">
            <v>UBOIVJA</v>
          </cell>
          <cell r="R71" t="str">
            <v>UTREMXU</v>
          </cell>
          <cell r="S71">
            <v>42331.587500000001</v>
          </cell>
          <cell r="U71">
            <v>41137.615381944444</v>
          </cell>
          <cell r="V71">
            <v>41667.486747685187</v>
          </cell>
          <cell r="W71">
            <v>41887.458090277774</v>
          </cell>
          <cell r="X71">
            <v>41927</v>
          </cell>
          <cell r="Y71">
            <v>42160</v>
          </cell>
          <cell r="Z71">
            <v>42186</v>
          </cell>
          <cell r="AA71">
            <v>0</v>
          </cell>
          <cell r="AB71">
            <v>0</v>
          </cell>
          <cell r="AC71">
            <v>8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 t="str">
            <v>PAH</v>
          </cell>
          <cell r="AL71" t="str">
            <v>OBNL</v>
          </cell>
          <cell r="AM71" t="str">
            <v>ACL-5426</v>
          </cell>
          <cell r="AN71" t="str">
            <v>ACLOC</v>
          </cell>
          <cell r="AO71" t="str">
            <v>ACL2011-3</v>
          </cell>
          <cell r="AP71" t="str">
            <v>3Chambre</v>
          </cell>
          <cell r="AQ71" t="str">
            <v>3studio</v>
          </cell>
          <cell r="AR71" t="str">
            <v>31CC</v>
          </cell>
          <cell r="AS71" t="str">
            <v>32CC</v>
          </cell>
          <cell r="AT71" t="str">
            <v>33CC</v>
          </cell>
          <cell r="AU71" t="str">
            <v>34CC</v>
          </cell>
          <cell r="AV71" t="str">
            <v>35CC</v>
          </cell>
          <cell r="AW71" t="str">
            <v>3Chambre</v>
          </cell>
          <cell r="AX71" t="str">
            <v>3studio</v>
          </cell>
          <cell r="AY71" t="str">
            <v>31CC</v>
          </cell>
          <cell r="AZ71" t="str">
            <v>32CC</v>
          </cell>
          <cell r="BA71" t="str">
            <v>33CC</v>
          </cell>
          <cell r="BB71" t="str">
            <v>34CC</v>
          </cell>
          <cell r="BC71" t="str">
            <v>35CC</v>
          </cell>
          <cell r="BD71" t="str">
            <v>engagé</v>
          </cell>
          <cell r="BE71" t="str">
            <v>20143chambre</v>
          </cell>
          <cell r="BF71" t="str">
            <v>20143studio</v>
          </cell>
          <cell r="BG71" t="str">
            <v>201431cc</v>
          </cell>
          <cell r="BH71" t="str">
            <v>201432cc</v>
          </cell>
          <cell r="BI71" t="str">
            <v>201433cc</v>
          </cell>
          <cell r="BJ71" t="str">
            <v>201434cc</v>
          </cell>
          <cell r="BK71" t="str">
            <v>201435cc</v>
          </cell>
          <cell r="BL71" t="str">
            <v>2011</v>
          </cell>
          <cell r="BM71" t="str">
            <v>ACL2011-3</v>
          </cell>
          <cell r="BN71" t="str">
            <v>ACL2011-3</v>
          </cell>
          <cell r="BO71" t="str">
            <v>3Chambre</v>
          </cell>
          <cell r="BP71" t="str">
            <v>3studio</v>
          </cell>
          <cell r="BQ71" t="str">
            <v>31CC</v>
          </cell>
          <cell r="BR71" t="str">
            <v>32CC</v>
          </cell>
          <cell r="BS71" t="str">
            <v>33CC</v>
          </cell>
          <cell r="BT71" t="str">
            <v>34CC</v>
          </cell>
          <cell r="BU71" t="str">
            <v>35CC</v>
          </cell>
          <cell r="BV71" t="str">
            <v>OBNL-3</v>
          </cell>
          <cell r="BW71" t="str">
            <v>OBNL-3</v>
          </cell>
          <cell r="BX71" t="str">
            <v xml:space="preserve"> </v>
          </cell>
          <cell r="BY71" t="str">
            <v xml:space="preserve"> </v>
          </cell>
          <cell r="BZ71" t="str">
            <v>OBNL</v>
          </cell>
          <cell r="CA71" t="str">
            <v>20143OBNL</v>
          </cell>
          <cell r="CB71" t="str">
            <v>OBNL-3</v>
          </cell>
          <cell r="CC71" t="str">
            <v>OBNL-3</v>
          </cell>
          <cell r="CD71" t="str">
            <v>2012CDH</v>
          </cell>
          <cell r="CE71" t="str">
            <v>2014CDH</v>
          </cell>
          <cell r="CF71" t="str">
            <v>CDH-3</v>
          </cell>
          <cell r="CG71" t="str">
            <v>CDH-3</v>
          </cell>
          <cell r="CH71" t="str">
            <v>20143CDH</v>
          </cell>
          <cell r="CI71" t="str">
            <v>CDH</v>
          </cell>
          <cell r="CJ71" t="str">
            <v>CDH-3</v>
          </cell>
          <cell r="CK71" t="str">
            <v>CDH-3</v>
          </cell>
          <cell r="CL71" t="str">
            <v>T3</v>
          </cell>
          <cell r="CM71" t="str">
            <v>T3</v>
          </cell>
          <cell r="CN71" t="str">
            <v>T3</v>
          </cell>
          <cell r="CO71" t="str">
            <v>20143T</v>
          </cell>
          <cell r="CP71" t="str">
            <v>T</v>
          </cell>
          <cell r="CQ71" t="str">
            <v>2014</v>
          </cell>
          <cell r="CR71" t="str">
            <v xml:space="preserve"> </v>
          </cell>
          <cell r="CS71" t="str">
            <v>2014-09</v>
          </cell>
          <cell r="CT71" t="str">
            <v>OCVille-Marie</v>
          </cell>
          <cell r="CU71" t="str">
            <v>CDHOC</v>
          </cell>
          <cell r="CV71" t="str">
            <v>CDHOCVille-Marie</v>
          </cell>
          <cell r="CW71" t="str">
            <v>CDHVille-Marie</v>
          </cell>
          <cell r="CX71" t="str">
            <v>CDHVille-Marie</v>
          </cell>
          <cell r="CY71" t="str">
            <v>Ville-Marie</v>
          </cell>
          <cell r="CZ71" t="str">
            <v>3Ville-Marie</v>
          </cell>
          <cell r="DA71" t="str">
            <v>TVille-Marie</v>
          </cell>
          <cell r="DB71">
            <v>0</v>
          </cell>
          <cell r="DC71" t="str">
            <v>3OC</v>
          </cell>
          <cell r="DD71" t="str">
            <v>ACL3OC</v>
          </cell>
          <cell r="DE71">
            <v>1</v>
          </cell>
          <cell r="DG71" t="str">
            <v xml:space="preserve"> </v>
          </cell>
          <cell r="DH71" t="str">
            <v>2015ACL</v>
          </cell>
          <cell r="DI71" t="str">
            <v xml:space="preserve"> </v>
          </cell>
          <cell r="DJ71" t="str">
            <v>1900ACLOC</v>
          </cell>
          <cell r="DK71" t="str">
            <v>2015oc</v>
          </cell>
          <cell r="DL71" t="str">
            <v>ACL2015oc2014ed</v>
          </cell>
          <cell r="DM71" t="str">
            <v>2014ed</v>
          </cell>
          <cell r="DN71" t="str">
            <v>2014ec</v>
          </cell>
          <cell r="DO71" t="str">
            <v>2012ap</v>
          </cell>
          <cell r="DP71" t="str">
            <v>2014ed</v>
          </cell>
          <cell r="DQ71" t="str">
            <v xml:space="preserve"> </v>
          </cell>
          <cell r="DR71" t="str">
            <v>3OC</v>
          </cell>
          <cell r="DS71" t="str">
            <v>20143OC</v>
          </cell>
          <cell r="DT71" t="str">
            <v>2014</v>
          </cell>
          <cell r="DU71" t="str">
            <v>2014</v>
          </cell>
          <cell r="DV71" t="str">
            <v>ACLED 2014 from ec 2014</v>
          </cell>
          <cell r="DW71" t="str">
            <v>2014ec3Chambre</v>
          </cell>
          <cell r="DX71" t="str">
            <v>2014</v>
          </cell>
          <cell r="DY71" t="str">
            <v>ACL</v>
          </cell>
          <cell r="DZ71" t="str">
            <v>2014CDH</v>
          </cell>
          <cell r="EA71" t="str">
            <v>3Chambre</v>
          </cell>
          <cell r="EB71" t="str">
            <v>3Studio</v>
          </cell>
          <cell r="EC71" t="str">
            <v>31CC</v>
          </cell>
          <cell r="ED71" t="str">
            <v>32CC</v>
          </cell>
          <cell r="EE71" t="str">
            <v>33CC</v>
          </cell>
          <cell r="EF71" t="str">
            <v>34CC</v>
          </cell>
          <cell r="EG71" t="str">
            <v>35CC</v>
          </cell>
          <cell r="EH71" t="str">
            <v>3Chambre</v>
          </cell>
          <cell r="EI71" t="str">
            <v>3studio</v>
          </cell>
          <cell r="EJ71" t="str">
            <v>31CC</v>
          </cell>
          <cell r="EK71" t="str">
            <v>32CC</v>
          </cell>
          <cell r="EL71" t="str">
            <v>33CC</v>
          </cell>
          <cell r="EM71" t="str">
            <v>34CC</v>
          </cell>
          <cell r="EN71" t="str">
            <v>35CC</v>
          </cell>
          <cell r="EO71" t="str">
            <v>OBNL-3</v>
          </cell>
          <cell r="EP71" t="str">
            <v>CDH-3</v>
          </cell>
          <cell r="EQ71" t="str">
            <v>T3</v>
          </cell>
          <cell r="ER71">
            <v>219.97134259258746</v>
          </cell>
          <cell r="ES71" t="str">
            <v>OC</v>
          </cell>
          <cell r="ET71">
            <v>272.54190972222568</v>
          </cell>
          <cell r="EU71" t="str">
            <v>ACLOBNL</v>
          </cell>
          <cell r="EV71" t="str">
            <v>ACL3</v>
          </cell>
          <cell r="EW71" t="str">
            <v>ACLT</v>
          </cell>
          <cell r="EX71" t="str">
            <v>ACLOBNL</v>
          </cell>
          <cell r="EY71" t="str">
            <v xml:space="preserve"> </v>
          </cell>
          <cell r="EZ71" t="str">
            <v xml:space="preserve"> </v>
          </cell>
          <cell r="FA71" t="str">
            <v>ACLOBNL3T</v>
          </cell>
          <cell r="FB71" t="str">
            <v xml:space="preserve"> 3T</v>
          </cell>
          <cell r="FC71" t="str">
            <v xml:space="preserve"> 3T</v>
          </cell>
          <cell r="FD71" t="str">
            <v>ACL32011</v>
          </cell>
          <cell r="FE71" t="str">
            <v>3Ville-Marie</v>
          </cell>
          <cell r="FF71">
            <v>2015</v>
          </cell>
          <cell r="FG71" t="str">
            <v>2014</v>
          </cell>
          <cell r="FH71" t="str">
            <v>20153</v>
          </cell>
          <cell r="FI71">
            <v>7.6644736842105265</v>
          </cell>
          <cell r="FJ71" t="str">
            <v>OBNLVille-Marie</v>
          </cell>
          <cell r="FK71" t="str">
            <v>Ville-MarieT2014</v>
          </cell>
          <cell r="FL71" t="str">
            <v>2014</v>
          </cell>
          <cell r="FM71" t="str">
            <v>2014</v>
          </cell>
          <cell r="FN71" t="str">
            <v>2015ACL</v>
          </cell>
          <cell r="FO71" t="str">
            <v>3Chambre</v>
          </cell>
          <cell r="FP71" t="str">
            <v>3studio</v>
          </cell>
          <cell r="FQ71" t="str">
            <v>31CC</v>
          </cell>
          <cell r="FR71" t="str">
            <v>32CC</v>
          </cell>
          <cell r="FS71" t="str">
            <v>33CC</v>
          </cell>
          <cell r="FT71" t="str">
            <v>34CC</v>
          </cell>
          <cell r="FU71" t="str">
            <v>35CC</v>
          </cell>
        </row>
        <row r="72">
          <cell r="B72" t="str">
            <v>ACL-5427</v>
          </cell>
          <cell r="C72" t="str">
            <v>960002043</v>
          </cell>
          <cell r="D72" t="str">
            <v>COMMUNAUTÉ MAISON NAZARETH</v>
          </cell>
          <cell r="E72" t="str">
            <v xml:space="preserve">2144 rue Tupper </v>
          </cell>
          <cell r="F72">
            <v>30</v>
          </cell>
          <cell r="G72" t="str">
            <v>3</v>
          </cell>
          <cell r="K72" t="str">
            <v>BSQ</v>
          </cell>
          <cell r="L72" t="str">
            <v>OBNL</v>
          </cell>
          <cell r="M72" t="str">
            <v>R</v>
          </cell>
          <cell r="N72" t="str">
            <v>2012</v>
          </cell>
          <cell r="O72" t="str">
            <v>DA</v>
          </cell>
          <cell r="P72" t="str">
            <v>OC</v>
          </cell>
          <cell r="Q72" t="str">
            <v>UBOIVJA</v>
          </cell>
          <cell r="R72" t="str">
            <v>UTREMXU</v>
          </cell>
          <cell r="S72">
            <v>42688.432604166665</v>
          </cell>
          <cell r="U72">
            <v>41108.348240740743</v>
          </cell>
          <cell r="V72">
            <v>41109.360000000001</v>
          </cell>
          <cell r="W72">
            <v>41711.576643518521</v>
          </cell>
          <cell r="X72">
            <v>41723</v>
          </cell>
          <cell r="Y72">
            <v>42200</v>
          </cell>
          <cell r="Z72">
            <v>42370</v>
          </cell>
          <cell r="AA72">
            <v>30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 t="str">
            <v>PAH</v>
          </cell>
          <cell r="AL72" t="str">
            <v>OBNL</v>
          </cell>
          <cell r="AM72" t="str">
            <v>ACL-5427</v>
          </cell>
          <cell r="AN72" t="str">
            <v>ACLOC</v>
          </cell>
          <cell r="AO72" t="str">
            <v>ACL2012-3</v>
          </cell>
          <cell r="AP72" t="str">
            <v>3Chambre</v>
          </cell>
          <cell r="AQ72" t="str">
            <v>3studio</v>
          </cell>
          <cell r="AR72" t="str">
            <v>31CC</v>
          </cell>
          <cell r="AS72" t="str">
            <v>32CC</v>
          </cell>
          <cell r="AT72" t="str">
            <v>33CC</v>
          </cell>
          <cell r="AU72" t="str">
            <v>34CC</v>
          </cell>
          <cell r="AV72" t="str">
            <v>35CC</v>
          </cell>
          <cell r="AW72" t="str">
            <v>3Chambre</v>
          </cell>
          <cell r="AX72" t="str">
            <v>3studio</v>
          </cell>
          <cell r="AY72" t="str">
            <v>31CC</v>
          </cell>
          <cell r="AZ72" t="str">
            <v>32CC</v>
          </cell>
          <cell r="BA72" t="str">
            <v>33CC</v>
          </cell>
          <cell r="BB72" t="str">
            <v>34CC</v>
          </cell>
          <cell r="BC72" t="str">
            <v>35CC</v>
          </cell>
          <cell r="BD72" t="str">
            <v>engagé</v>
          </cell>
          <cell r="BE72" t="str">
            <v>20123chambre</v>
          </cell>
          <cell r="BF72" t="str">
            <v>20123studio</v>
          </cell>
          <cell r="BG72" t="str">
            <v>201231cc</v>
          </cell>
          <cell r="BH72" t="str">
            <v>201232cc</v>
          </cell>
          <cell r="BI72" t="str">
            <v>201233cc</v>
          </cell>
          <cell r="BJ72" t="str">
            <v>201234cc</v>
          </cell>
          <cell r="BK72" t="str">
            <v>201235cc</v>
          </cell>
          <cell r="BL72" t="str">
            <v>2012</v>
          </cell>
          <cell r="BM72" t="str">
            <v>ACL2012-3</v>
          </cell>
          <cell r="BN72" t="str">
            <v>ACL2012-3</v>
          </cell>
          <cell r="BO72" t="str">
            <v>3Chambre</v>
          </cell>
          <cell r="BP72" t="str">
            <v>3studio</v>
          </cell>
          <cell r="BQ72" t="str">
            <v>31CC</v>
          </cell>
          <cell r="BR72" t="str">
            <v>32CC</v>
          </cell>
          <cell r="BS72" t="str">
            <v>33CC</v>
          </cell>
          <cell r="BT72" t="str">
            <v>34CC</v>
          </cell>
          <cell r="BU72" t="str">
            <v>35CC</v>
          </cell>
          <cell r="BV72" t="str">
            <v>OBNL-3</v>
          </cell>
          <cell r="BW72" t="str">
            <v>OBNL-3</v>
          </cell>
          <cell r="BX72" t="str">
            <v xml:space="preserve"> </v>
          </cell>
          <cell r="BY72" t="str">
            <v xml:space="preserve"> </v>
          </cell>
          <cell r="BZ72" t="str">
            <v>OBNL</v>
          </cell>
          <cell r="CA72" t="str">
            <v>20123OBNL</v>
          </cell>
          <cell r="CB72" t="str">
            <v>OBNL-3</v>
          </cell>
          <cell r="CC72" t="str">
            <v>OBNL-3</v>
          </cell>
          <cell r="CD72" t="str">
            <v>2012BSQ</v>
          </cell>
          <cell r="CE72" t="str">
            <v>2012BSQ</v>
          </cell>
          <cell r="CF72" t="str">
            <v>BSQ-3</v>
          </cell>
          <cell r="CG72" t="str">
            <v>BSQ-3</v>
          </cell>
          <cell r="CH72" t="str">
            <v>20123BSQ</v>
          </cell>
          <cell r="CI72" t="str">
            <v>BSQ</v>
          </cell>
          <cell r="CJ72" t="str">
            <v>BSQ-3</v>
          </cell>
          <cell r="CK72" t="str">
            <v>BSQ-3</v>
          </cell>
          <cell r="CL72" t="str">
            <v>R3</v>
          </cell>
          <cell r="CM72" t="str">
            <v>R3</v>
          </cell>
          <cell r="CN72" t="str">
            <v>R3</v>
          </cell>
          <cell r="CO72" t="str">
            <v>20123R</v>
          </cell>
          <cell r="CP72" t="str">
            <v>R</v>
          </cell>
          <cell r="CQ72" t="str">
            <v>2014</v>
          </cell>
          <cell r="CR72" t="str">
            <v xml:space="preserve"> </v>
          </cell>
          <cell r="CS72" t="str">
            <v>2014-03</v>
          </cell>
          <cell r="CT72" t="str">
            <v>OCVille-Marie</v>
          </cell>
          <cell r="CU72" t="str">
            <v>BSQOC</v>
          </cell>
          <cell r="CV72" t="str">
            <v>BSQOCVille-Marie</v>
          </cell>
          <cell r="CW72" t="str">
            <v>BSQVille-Marie</v>
          </cell>
          <cell r="CX72" t="str">
            <v>BSQVille-Marie</v>
          </cell>
          <cell r="CY72" t="str">
            <v>Ville-Marie</v>
          </cell>
          <cell r="CZ72" t="str">
            <v>3Ville-Marie</v>
          </cell>
          <cell r="DA72" t="str">
            <v>RVille-Marie</v>
          </cell>
          <cell r="DB72">
            <v>0</v>
          </cell>
          <cell r="DC72" t="str">
            <v>3OC</v>
          </cell>
          <cell r="DD72" t="str">
            <v>ACL3OC</v>
          </cell>
          <cell r="DE72">
            <v>1</v>
          </cell>
          <cell r="DG72" t="str">
            <v xml:space="preserve"> </v>
          </cell>
          <cell r="DH72" t="str">
            <v>2015ACL</v>
          </cell>
          <cell r="DI72" t="str">
            <v xml:space="preserve"> </v>
          </cell>
          <cell r="DJ72" t="str">
            <v>1900ACLOC</v>
          </cell>
          <cell r="DK72" t="str">
            <v>2015oc</v>
          </cell>
          <cell r="DL72" t="str">
            <v>ACL2015oc2014ed</v>
          </cell>
          <cell r="DM72" t="str">
            <v>2014ed</v>
          </cell>
          <cell r="DN72" t="str">
            <v>2012ec</v>
          </cell>
          <cell r="DO72" t="str">
            <v>2012ap</v>
          </cell>
          <cell r="DP72" t="str">
            <v>2014ed</v>
          </cell>
          <cell r="DQ72" t="str">
            <v>2012ec</v>
          </cell>
          <cell r="DR72" t="str">
            <v>3OC</v>
          </cell>
          <cell r="DS72" t="str">
            <v>20143OC</v>
          </cell>
          <cell r="DT72" t="str">
            <v>2014</v>
          </cell>
          <cell r="DU72" t="str">
            <v>2012</v>
          </cell>
          <cell r="DV72" t="str">
            <v>ACLED 2014 from ec 2012</v>
          </cell>
          <cell r="DW72" t="str">
            <v>2012ec3Chambre</v>
          </cell>
          <cell r="DX72" t="str">
            <v>2012</v>
          </cell>
          <cell r="DY72" t="str">
            <v>ACL</v>
          </cell>
          <cell r="DZ72" t="str">
            <v>2014BSQ</v>
          </cell>
          <cell r="EA72" t="str">
            <v>3Chambre</v>
          </cell>
          <cell r="EB72" t="str">
            <v>3Studio</v>
          </cell>
          <cell r="EC72" t="str">
            <v>31CC</v>
          </cell>
          <cell r="ED72" t="str">
            <v>32CC</v>
          </cell>
          <cell r="EE72" t="str">
            <v>33CC</v>
          </cell>
          <cell r="EF72" t="str">
            <v>34CC</v>
          </cell>
          <cell r="EG72" t="str">
            <v>35CC</v>
          </cell>
          <cell r="EH72" t="str">
            <v>3Chambre</v>
          </cell>
          <cell r="EI72" t="str">
            <v>3studio</v>
          </cell>
          <cell r="EJ72" t="str">
            <v>31CC</v>
          </cell>
          <cell r="EK72" t="str">
            <v>32CC</v>
          </cell>
          <cell r="EL72" t="str">
            <v>33CC</v>
          </cell>
          <cell r="EM72" t="str">
            <v>34CC</v>
          </cell>
          <cell r="EN72" t="str">
            <v>35CC</v>
          </cell>
          <cell r="EO72" t="str">
            <v>OBNL-3</v>
          </cell>
          <cell r="EP72" t="str">
            <v>BSQ-3</v>
          </cell>
          <cell r="EQ72" t="str">
            <v>R3</v>
          </cell>
          <cell r="ER72">
            <v>602.21664351852087</v>
          </cell>
          <cell r="ES72" t="str">
            <v>OC</v>
          </cell>
          <cell r="ET72">
            <v>488.42335648147855</v>
          </cell>
          <cell r="EU72" t="str">
            <v>ACLOBNL</v>
          </cell>
          <cell r="EV72" t="str">
            <v>ACL3</v>
          </cell>
          <cell r="EW72" t="str">
            <v>ACLR</v>
          </cell>
          <cell r="EX72" t="str">
            <v>ACLOBNL</v>
          </cell>
          <cell r="EY72" t="str">
            <v xml:space="preserve"> </v>
          </cell>
          <cell r="EZ72" t="str">
            <v xml:space="preserve"> </v>
          </cell>
          <cell r="FA72" t="str">
            <v>ACLOBNL3R</v>
          </cell>
          <cell r="FB72" t="str">
            <v xml:space="preserve"> 3R</v>
          </cell>
          <cell r="FC72" t="str">
            <v xml:space="preserve"> 3R</v>
          </cell>
          <cell r="FD72" t="str">
            <v>ACL32012</v>
          </cell>
          <cell r="FE72" t="str">
            <v>3Ville-Marie</v>
          </cell>
          <cell r="FF72">
            <v>2015</v>
          </cell>
          <cell r="FG72" t="str">
            <v>2014</v>
          </cell>
          <cell r="FH72" t="str">
            <v>20153</v>
          </cell>
          <cell r="FI72">
            <v>15.690789473684211</v>
          </cell>
          <cell r="FJ72" t="str">
            <v>OBNLVille-Marie</v>
          </cell>
          <cell r="FK72" t="str">
            <v>Ville-MarieR2014</v>
          </cell>
          <cell r="FL72" t="str">
            <v>2014</v>
          </cell>
          <cell r="FM72" t="str">
            <v>2012</v>
          </cell>
          <cell r="FN72" t="str">
            <v>2015ACL</v>
          </cell>
          <cell r="FO72" t="str">
            <v>3Chambre</v>
          </cell>
          <cell r="FP72" t="str">
            <v>3studio</v>
          </cell>
          <cell r="FQ72" t="str">
            <v>31CC</v>
          </cell>
          <cell r="FR72" t="str">
            <v>32CC</v>
          </cell>
          <cell r="FS72" t="str">
            <v>33CC</v>
          </cell>
          <cell r="FT72" t="str">
            <v>34CC</v>
          </cell>
          <cell r="FU72" t="str">
            <v>35CC</v>
          </cell>
        </row>
        <row r="73">
          <cell r="B73" t="str">
            <v>ACL-5430</v>
          </cell>
          <cell r="C73" t="str">
            <v>960018167</v>
          </cell>
          <cell r="D73" t="str">
            <v>PROJETS AUTOCHTONES DU QUÉBEC</v>
          </cell>
          <cell r="E73" t="str">
            <v>169 rue De La Gauchetière Est (MTL)</v>
          </cell>
          <cell r="F73">
            <v>18</v>
          </cell>
          <cell r="G73" t="str">
            <v>3</v>
          </cell>
          <cell r="J73" t="str">
            <v>X</v>
          </cell>
          <cell r="K73" t="str">
            <v>AHM</v>
          </cell>
          <cell r="L73" t="str">
            <v>OBNL</v>
          </cell>
          <cell r="M73" t="str">
            <v>C</v>
          </cell>
          <cell r="N73" t="str">
            <v>2012</v>
          </cell>
          <cell r="O73" t="str">
            <v>DA</v>
          </cell>
          <cell r="P73" t="str">
            <v>OC</v>
          </cell>
          <cell r="Q73" t="str">
            <v>UBOIVJA</v>
          </cell>
          <cell r="R73" t="str">
            <v>ULABADE</v>
          </cell>
          <cell r="S73">
            <v>42571.483680555553</v>
          </cell>
          <cell r="U73">
            <v>41222.645046296297</v>
          </cell>
          <cell r="V73">
            <v>41260.710381944446</v>
          </cell>
          <cell r="W73">
            <v>41845.652962962966</v>
          </cell>
          <cell r="X73">
            <v>41885</v>
          </cell>
          <cell r="Y73">
            <v>42505</v>
          </cell>
          <cell r="Z73">
            <v>42522</v>
          </cell>
          <cell r="AA73">
            <v>17</v>
          </cell>
          <cell r="AB73">
            <v>1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 t="str">
            <v>PAH</v>
          </cell>
          <cell r="AL73" t="str">
            <v>OBNL</v>
          </cell>
          <cell r="AM73" t="str">
            <v>ACL-5430</v>
          </cell>
          <cell r="AN73" t="str">
            <v>ACLOC</v>
          </cell>
          <cell r="AO73" t="str">
            <v>ACL2012-3</v>
          </cell>
          <cell r="AP73" t="str">
            <v>3Chambre</v>
          </cell>
          <cell r="AQ73" t="str">
            <v>3studio</v>
          </cell>
          <cell r="AR73" t="str">
            <v>31CC</v>
          </cell>
          <cell r="AS73" t="str">
            <v>32CC</v>
          </cell>
          <cell r="AT73" t="str">
            <v>33CC</v>
          </cell>
          <cell r="AU73" t="str">
            <v>34CC</v>
          </cell>
          <cell r="AV73" t="str">
            <v>35CC</v>
          </cell>
          <cell r="AW73" t="str">
            <v>3Chambre</v>
          </cell>
          <cell r="AX73" t="str">
            <v>3studio</v>
          </cell>
          <cell r="AY73" t="str">
            <v>31CC</v>
          </cell>
          <cell r="AZ73" t="str">
            <v>32CC</v>
          </cell>
          <cell r="BA73" t="str">
            <v>33CC</v>
          </cell>
          <cell r="BB73" t="str">
            <v>34CC</v>
          </cell>
          <cell r="BC73" t="str">
            <v>35CC</v>
          </cell>
          <cell r="BD73" t="str">
            <v>engagé</v>
          </cell>
          <cell r="BE73" t="str">
            <v>20123chambre</v>
          </cell>
          <cell r="BF73" t="str">
            <v>20123studio</v>
          </cell>
          <cell r="BG73" t="str">
            <v>201231cc</v>
          </cell>
          <cell r="BH73" t="str">
            <v>201232cc</v>
          </cell>
          <cell r="BI73" t="str">
            <v>201233cc</v>
          </cell>
          <cell r="BJ73" t="str">
            <v>201234cc</v>
          </cell>
          <cell r="BK73" t="str">
            <v>201235cc</v>
          </cell>
          <cell r="BL73" t="str">
            <v>2012</v>
          </cell>
          <cell r="BM73" t="str">
            <v>ACL2012-3</v>
          </cell>
          <cell r="BN73" t="str">
            <v>ACL2012-3</v>
          </cell>
          <cell r="BO73" t="str">
            <v>3Chambre</v>
          </cell>
          <cell r="BP73" t="str">
            <v>3studio</v>
          </cell>
          <cell r="BQ73" t="str">
            <v>31CC</v>
          </cell>
          <cell r="BR73" t="str">
            <v>32CC</v>
          </cell>
          <cell r="BS73" t="str">
            <v>33CC</v>
          </cell>
          <cell r="BT73" t="str">
            <v>34CC</v>
          </cell>
          <cell r="BU73" t="str">
            <v>35CC</v>
          </cell>
          <cell r="BV73" t="str">
            <v>OBNL-3</v>
          </cell>
          <cell r="BW73" t="str">
            <v>OBNL-3</v>
          </cell>
          <cell r="BX73" t="str">
            <v xml:space="preserve"> </v>
          </cell>
          <cell r="BY73" t="str">
            <v xml:space="preserve"> </v>
          </cell>
          <cell r="BZ73" t="str">
            <v>OBNL</v>
          </cell>
          <cell r="CA73" t="str">
            <v>20123OBNL</v>
          </cell>
          <cell r="CB73" t="str">
            <v>OBNL-3</v>
          </cell>
          <cell r="CC73" t="str">
            <v>OBNL-3</v>
          </cell>
          <cell r="CD73" t="str">
            <v>2012AHM</v>
          </cell>
          <cell r="CE73" t="str">
            <v>2012AHM</v>
          </cell>
          <cell r="CF73" t="str">
            <v>AHM-3</v>
          </cell>
          <cell r="CG73" t="str">
            <v>AHM-3</v>
          </cell>
          <cell r="CH73" t="str">
            <v>20123AHM</v>
          </cell>
          <cell r="CI73" t="str">
            <v>AHM</v>
          </cell>
          <cell r="CJ73" t="str">
            <v>AHM-3</v>
          </cell>
          <cell r="CK73" t="str">
            <v>AHM-3</v>
          </cell>
          <cell r="CL73" t="str">
            <v>C3</v>
          </cell>
          <cell r="CM73" t="str">
            <v>C3</v>
          </cell>
          <cell r="CN73" t="str">
            <v>C3</v>
          </cell>
          <cell r="CO73" t="str">
            <v>20123C</v>
          </cell>
          <cell r="CP73" t="str">
            <v>C</v>
          </cell>
          <cell r="CQ73" t="str">
            <v>2014</v>
          </cell>
          <cell r="CR73" t="str">
            <v xml:space="preserve"> </v>
          </cell>
          <cell r="CS73" t="str">
            <v>2014-07</v>
          </cell>
          <cell r="CT73" t="str">
            <v>OCVille-Marie</v>
          </cell>
          <cell r="CU73" t="str">
            <v>AHMOC</v>
          </cell>
          <cell r="CV73" t="str">
            <v>AHMOCVille-Marie</v>
          </cell>
          <cell r="CW73" t="str">
            <v>AHMVille-Marie</v>
          </cell>
          <cell r="CX73" t="str">
            <v>AHMVille-Marie</v>
          </cell>
          <cell r="CY73" t="str">
            <v>Ville-Marie</v>
          </cell>
          <cell r="CZ73" t="str">
            <v>3Ville-Marie</v>
          </cell>
          <cell r="DA73" t="str">
            <v>CVille-Marie</v>
          </cell>
          <cell r="DB73">
            <v>0</v>
          </cell>
          <cell r="DC73" t="str">
            <v>3OC</v>
          </cell>
          <cell r="DD73" t="str">
            <v>ACL3OC</v>
          </cell>
          <cell r="DE73">
            <v>1</v>
          </cell>
          <cell r="DG73" t="str">
            <v xml:space="preserve"> </v>
          </cell>
          <cell r="DH73" t="str">
            <v>2016ACL</v>
          </cell>
          <cell r="DI73" t="str">
            <v xml:space="preserve"> </v>
          </cell>
          <cell r="DJ73" t="str">
            <v>1900ACLOC</v>
          </cell>
          <cell r="DK73" t="str">
            <v>2016oc</v>
          </cell>
          <cell r="DL73" t="str">
            <v>ACL2016oc2014ed</v>
          </cell>
          <cell r="DM73" t="str">
            <v>2014ed</v>
          </cell>
          <cell r="DN73" t="str">
            <v>2012ec</v>
          </cell>
          <cell r="DO73" t="str">
            <v>2012ap</v>
          </cell>
          <cell r="DP73" t="str">
            <v>2014ed</v>
          </cell>
          <cell r="DQ73" t="str">
            <v>2012ec</v>
          </cell>
          <cell r="DR73" t="str">
            <v>3OC</v>
          </cell>
          <cell r="DS73" t="str">
            <v>20143OC</v>
          </cell>
          <cell r="DT73" t="str">
            <v>2014</v>
          </cell>
          <cell r="DU73" t="str">
            <v>2012</v>
          </cell>
          <cell r="DV73" t="str">
            <v>ACLED 2014 from ec 2012</v>
          </cell>
          <cell r="DW73" t="str">
            <v>2012ec3Chambre</v>
          </cell>
          <cell r="DX73" t="str">
            <v>2012</v>
          </cell>
          <cell r="DY73" t="str">
            <v>ACL</v>
          </cell>
          <cell r="DZ73" t="str">
            <v>2014AHM</v>
          </cell>
          <cell r="EA73" t="str">
            <v>3Chambre</v>
          </cell>
          <cell r="EB73" t="str">
            <v>3Studio</v>
          </cell>
          <cell r="EC73" t="str">
            <v>31CC</v>
          </cell>
          <cell r="ED73" t="str">
            <v>32CC</v>
          </cell>
          <cell r="EE73" t="str">
            <v>33CC</v>
          </cell>
          <cell r="EF73" t="str">
            <v>34CC</v>
          </cell>
          <cell r="EG73" t="str">
            <v>35CC</v>
          </cell>
          <cell r="EH73" t="str">
            <v>3Chambre</v>
          </cell>
          <cell r="EI73" t="str">
            <v>3studio</v>
          </cell>
          <cell r="EJ73" t="str">
            <v>31CC</v>
          </cell>
          <cell r="EK73" t="str">
            <v>32CC</v>
          </cell>
          <cell r="EL73" t="str">
            <v>33CC</v>
          </cell>
          <cell r="EM73" t="str">
            <v>34CC</v>
          </cell>
          <cell r="EN73" t="str">
            <v>35CC</v>
          </cell>
          <cell r="EO73" t="str">
            <v>OBNL-3</v>
          </cell>
          <cell r="EP73" t="str">
            <v>AHM-3</v>
          </cell>
          <cell r="EQ73" t="str">
            <v>C3</v>
          </cell>
          <cell r="ER73">
            <v>584.94258101852029</v>
          </cell>
          <cell r="ES73" t="str">
            <v>OC</v>
          </cell>
          <cell r="ET73">
            <v>659.34703703703417</v>
          </cell>
          <cell r="EU73" t="str">
            <v>ACLOBNL</v>
          </cell>
          <cell r="EV73" t="str">
            <v>ACL3</v>
          </cell>
          <cell r="EW73" t="str">
            <v>ACLC</v>
          </cell>
          <cell r="EX73" t="str">
            <v>ACLOBNL</v>
          </cell>
          <cell r="EY73" t="str">
            <v xml:space="preserve"> </v>
          </cell>
          <cell r="EZ73" t="str">
            <v xml:space="preserve"> </v>
          </cell>
          <cell r="FA73" t="str">
            <v>ACLOBNL3C</v>
          </cell>
          <cell r="FB73" t="str">
            <v xml:space="preserve"> 3C</v>
          </cell>
          <cell r="FC73" t="str">
            <v xml:space="preserve"> 3C</v>
          </cell>
          <cell r="FD73" t="str">
            <v>ACL32012</v>
          </cell>
          <cell r="FE73" t="str">
            <v>3Ville-Marie</v>
          </cell>
          <cell r="FF73">
            <v>2016</v>
          </cell>
          <cell r="FG73" t="str">
            <v>2014</v>
          </cell>
          <cell r="FH73" t="str">
            <v>20163</v>
          </cell>
          <cell r="FI73">
            <v>20.394736842105264</v>
          </cell>
          <cell r="FJ73" t="str">
            <v>OBNLVille-Marie</v>
          </cell>
          <cell r="FK73" t="str">
            <v>Ville-MarieC2014</v>
          </cell>
          <cell r="FL73" t="str">
            <v>2014</v>
          </cell>
          <cell r="FM73" t="str">
            <v>2012</v>
          </cell>
          <cell r="FN73" t="str">
            <v>2016ACL</v>
          </cell>
          <cell r="FO73" t="str">
            <v>3Chambre</v>
          </cell>
          <cell r="FP73" t="str">
            <v>3studio</v>
          </cell>
          <cell r="FQ73" t="str">
            <v>31CC</v>
          </cell>
          <cell r="FR73" t="str">
            <v>32CC</v>
          </cell>
          <cell r="FS73" t="str">
            <v>33CC</v>
          </cell>
          <cell r="FT73" t="str">
            <v>34CC</v>
          </cell>
          <cell r="FU73" t="str">
            <v>35CC</v>
          </cell>
        </row>
        <row r="74">
          <cell r="B74" t="str">
            <v>ACL-5433</v>
          </cell>
          <cell r="C74" t="str">
            <v>960018468</v>
          </cell>
          <cell r="D74" t="str">
            <v>H.C. NOTRE-DAME-DE-GRACE-WALKLEY</v>
          </cell>
          <cell r="E74" t="str">
            <v>5365 avenue Walkley (MTL)</v>
          </cell>
          <cell r="F74">
            <v>46</v>
          </cell>
          <cell r="G74" t="str">
            <v>1</v>
          </cell>
          <cell r="K74" t="str">
            <v>CDH</v>
          </cell>
          <cell r="L74" t="str">
            <v>OBNL</v>
          </cell>
          <cell r="M74" t="str">
            <v>R</v>
          </cell>
          <cell r="N74" t="str">
            <v>2012</v>
          </cell>
          <cell r="O74" t="str">
            <v>DA</v>
          </cell>
          <cell r="P74" t="str">
            <v>OC</v>
          </cell>
          <cell r="Q74" t="str">
            <v>UTHIBVK</v>
          </cell>
          <cell r="R74" t="str">
            <v>ULABADE</v>
          </cell>
          <cell r="S74">
            <v>42438.572094907409</v>
          </cell>
          <cell r="U74">
            <v>41240.600254629629</v>
          </cell>
          <cell r="V74">
            <v>41327.570428240739</v>
          </cell>
          <cell r="W74">
            <v>41425.647581018522</v>
          </cell>
          <cell r="X74">
            <v>41491</v>
          </cell>
          <cell r="Y74">
            <v>42078</v>
          </cell>
          <cell r="Z74">
            <v>42248</v>
          </cell>
          <cell r="AA74">
            <v>0</v>
          </cell>
          <cell r="AB74">
            <v>6</v>
          </cell>
          <cell r="AC74">
            <v>23</v>
          </cell>
          <cell r="AD74">
            <v>11</v>
          </cell>
          <cell r="AE74">
            <v>6</v>
          </cell>
          <cell r="AF74">
            <v>0</v>
          </cell>
          <cell r="AG74">
            <v>0</v>
          </cell>
          <cell r="AH74" t="str">
            <v>PAH</v>
          </cell>
          <cell r="AL74" t="str">
            <v>OBNL</v>
          </cell>
          <cell r="AM74" t="str">
            <v>ACL-5433</v>
          </cell>
          <cell r="AN74" t="str">
            <v>ACLOC</v>
          </cell>
          <cell r="AO74" t="str">
            <v>ACL2012-1</v>
          </cell>
          <cell r="AP74" t="str">
            <v>1Chambre</v>
          </cell>
          <cell r="AQ74" t="str">
            <v>1studio</v>
          </cell>
          <cell r="AR74" t="str">
            <v>11CC</v>
          </cell>
          <cell r="AS74" t="str">
            <v>12CC</v>
          </cell>
          <cell r="AT74" t="str">
            <v>13CC</v>
          </cell>
          <cell r="AU74" t="str">
            <v>14CC</v>
          </cell>
          <cell r="AV74" t="str">
            <v>15CC</v>
          </cell>
          <cell r="AW74" t="str">
            <v>1Chambre</v>
          </cell>
          <cell r="AX74" t="str">
            <v>1studio</v>
          </cell>
          <cell r="AY74" t="str">
            <v>11CC</v>
          </cell>
          <cell r="AZ74" t="str">
            <v>12CC</v>
          </cell>
          <cell r="BA74" t="str">
            <v>13CC</v>
          </cell>
          <cell r="BB74" t="str">
            <v>14CC</v>
          </cell>
          <cell r="BC74" t="str">
            <v>15CC</v>
          </cell>
          <cell r="BD74" t="str">
            <v>engagé</v>
          </cell>
          <cell r="BE74" t="str">
            <v>20131chambre</v>
          </cell>
          <cell r="BF74" t="str">
            <v>20131studio</v>
          </cell>
          <cell r="BG74" t="str">
            <v>201311cc</v>
          </cell>
          <cell r="BH74" t="str">
            <v>201312cc</v>
          </cell>
          <cell r="BI74" t="str">
            <v>201313cc</v>
          </cell>
          <cell r="BJ74" t="str">
            <v>201314cc</v>
          </cell>
          <cell r="BK74" t="str">
            <v>201315cc</v>
          </cell>
          <cell r="BL74" t="str">
            <v>2012</v>
          </cell>
          <cell r="BM74" t="str">
            <v>ACL2012-1</v>
          </cell>
          <cell r="BN74" t="str">
            <v>ACL2012-1</v>
          </cell>
          <cell r="BO74" t="str">
            <v>1Chambre</v>
          </cell>
          <cell r="BP74" t="str">
            <v>1studio</v>
          </cell>
          <cell r="BQ74" t="str">
            <v>11CC</v>
          </cell>
          <cell r="BR74" t="str">
            <v>12CC</v>
          </cell>
          <cell r="BS74" t="str">
            <v>13CC</v>
          </cell>
          <cell r="BT74" t="str">
            <v>14CC</v>
          </cell>
          <cell r="BU74" t="str">
            <v>15CC</v>
          </cell>
          <cell r="BV74" t="str">
            <v>OBNL-1</v>
          </cell>
          <cell r="BW74" t="str">
            <v>OBNL-1</v>
          </cell>
          <cell r="BX74" t="str">
            <v xml:space="preserve"> </v>
          </cell>
          <cell r="BY74" t="str">
            <v xml:space="preserve"> </v>
          </cell>
          <cell r="BZ74" t="str">
            <v>OBNL</v>
          </cell>
          <cell r="CA74" t="str">
            <v>20131OBNL</v>
          </cell>
          <cell r="CB74" t="str">
            <v>OBNL-1</v>
          </cell>
          <cell r="CC74" t="str">
            <v>OBNL-1</v>
          </cell>
          <cell r="CD74" t="str">
            <v>2012CDH</v>
          </cell>
          <cell r="CE74" t="str">
            <v>2013CDH</v>
          </cell>
          <cell r="CF74" t="str">
            <v>CDH-1</v>
          </cell>
          <cell r="CG74" t="str">
            <v>CDH-1</v>
          </cell>
          <cell r="CH74" t="str">
            <v>20131CDH</v>
          </cell>
          <cell r="CI74" t="str">
            <v>CDH</v>
          </cell>
          <cell r="CJ74" t="str">
            <v>CDH-1</v>
          </cell>
          <cell r="CK74" t="str">
            <v>CDH-1</v>
          </cell>
          <cell r="CL74" t="str">
            <v>R1</v>
          </cell>
          <cell r="CM74" t="str">
            <v>R1</v>
          </cell>
          <cell r="CN74" t="str">
            <v>R1</v>
          </cell>
          <cell r="CO74" t="str">
            <v>20131R</v>
          </cell>
          <cell r="CP74" t="str">
            <v>R</v>
          </cell>
          <cell r="CQ74" t="str">
            <v>2013</v>
          </cell>
          <cell r="CR74" t="str">
            <v xml:space="preserve"> </v>
          </cell>
          <cell r="CS74" t="str">
            <v>2013-05</v>
          </cell>
          <cell r="CT74" t="str">
            <v>OCCôte-des-Neiges — Notre-Dame-de-Grâce</v>
          </cell>
          <cell r="CU74" t="str">
            <v>CDHOC</v>
          </cell>
          <cell r="CV74" t="str">
            <v>CDHOCCôte-des-Neiges — Notre-Dame-de-Grâce</v>
          </cell>
          <cell r="CW74" t="str">
            <v>CDHCôte-des-Neiges — Notre-Dame-de-Grâce</v>
          </cell>
          <cell r="CX74" t="str">
            <v>CDHCôte-des-Neiges — Notre-Dame-de-Grâce</v>
          </cell>
          <cell r="CY74" t="str">
            <v>Côte-des-Neiges — Notre-Dame-de-Grâce</v>
          </cell>
          <cell r="CZ74" t="str">
            <v>1Côte-des-Neiges — Notre-Dame-de-Grâce</v>
          </cell>
          <cell r="DA74" t="str">
            <v>RCôte-des-Neiges — Notre-Dame-de-Grâce</v>
          </cell>
          <cell r="DB74">
            <v>0</v>
          </cell>
          <cell r="DC74" t="str">
            <v>1OC</v>
          </cell>
          <cell r="DD74" t="str">
            <v>ACL1OC</v>
          </cell>
          <cell r="DE74">
            <v>1</v>
          </cell>
          <cell r="DG74" t="str">
            <v xml:space="preserve"> </v>
          </cell>
          <cell r="DH74" t="str">
            <v>2015ACL</v>
          </cell>
          <cell r="DI74" t="str">
            <v xml:space="preserve"> </v>
          </cell>
          <cell r="DJ74" t="str">
            <v>1900ACLOC</v>
          </cell>
          <cell r="DK74" t="str">
            <v>2015oc</v>
          </cell>
          <cell r="DL74" t="str">
            <v>ACL2015oc2013ed</v>
          </cell>
          <cell r="DM74" t="str">
            <v>2013ed</v>
          </cell>
          <cell r="DN74" t="str">
            <v>2013ec</v>
          </cell>
          <cell r="DO74" t="str">
            <v>2012ap</v>
          </cell>
          <cell r="DP74" t="str">
            <v>2013ed</v>
          </cell>
          <cell r="DQ74" t="str">
            <v xml:space="preserve"> </v>
          </cell>
          <cell r="DR74" t="str">
            <v>1OC</v>
          </cell>
          <cell r="DS74" t="str">
            <v>20131OC</v>
          </cell>
          <cell r="DT74" t="str">
            <v>2013</v>
          </cell>
          <cell r="DU74" t="str">
            <v>2013</v>
          </cell>
          <cell r="DV74" t="str">
            <v>ACLED 2013 from ec 2013</v>
          </cell>
          <cell r="DW74" t="str">
            <v>2013ec1Chambre</v>
          </cell>
          <cell r="DX74" t="str">
            <v>2013</v>
          </cell>
          <cell r="DY74" t="str">
            <v>ACL</v>
          </cell>
          <cell r="DZ74" t="str">
            <v>2013CDH</v>
          </cell>
          <cell r="EA74" t="str">
            <v>1Chambre</v>
          </cell>
          <cell r="EB74" t="str">
            <v>1Studio</v>
          </cell>
          <cell r="EC74" t="str">
            <v>11CC</v>
          </cell>
          <cell r="ED74" t="str">
            <v>12CC</v>
          </cell>
          <cell r="EE74" t="str">
            <v>13CC</v>
          </cell>
          <cell r="EF74" t="str">
            <v>14CC</v>
          </cell>
          <cell r="EG74" t="str">
            <v>15CC</v>
          </cell>
          <cell r="EH74" t="str">
            <v>1Chambre</v>
          </cell>
          <cell r="EI74" t="str">
            <v>1studio</v>
          </cell>
          <cell r="EJ74" t="str">
            <v>11CC</v>
          </cell>
          <cell r="EK74" t="str">
            <v>12CC</v>
          </cell>
          <cell r="EL74" t="str">
            <v>13CC</v>
          </cell>
          <cell r="EM74" t="str">
            <v>14CC</v>
          </cell>
          <cell r="EN74" t="str">
            <v>15CC</v>
          </cell>
          <cell r="EO74" t="str">
            <v>OBNL-1</v>
          </cell>
          <cell r="EP74" t="str">
            <v>CDH-1</v>
          </cell>
          <cell r="EQ74" t="str">
            <v>R1</v>
          </cell>
          <cell r="ER74">
            <v>98.07715277778334</v>
          </cell>
          <cell r="ES74" t="str">
            <v>OC</v>
          </cell>
          <cell r="ET74">
            <v>652.35241898147797</v>
          </cell>
          <cell r="EU74" t="str">
            <v>ACLOBNL</v>
          </cell>
          <cell r="EV74" t="str">
            <v>ACL1</v>
          </cell>
          <cell r="EW74" t="str">
            <v>ACLR</v>
          </cell>
          <cell r="EX74" t="str">
            <v>ACLOBNL</v>
          </cell>
          <cell r="EY74" t="str">
            <v xml:space="preserve"> </v>
          </cell>
          <cell r="EZ74" t="str">
            <v xml:space="preserve"> </v>
          </cell>
          <cell r="FA74" t="str">
            <v>ACLOBNL1R</v>
          </cell>
          <cell r="FB74" t="str">
            <v xml:space="preserve"> 1R</v>
          </cell>
          <cell r="FC74" t="str">
            <v xml:space="preserve"> 1R</v>
          </cell>
          <cell r="FD74" t="str">
            <v>ACL12012</v>
          </cell>
          <cell r="FE74" t="str">
            <v>1Côte-des-Neiges — Notre-Dame-de-Grâce</v>
          </cell>
          <cell r="FF74">
            <v>2015</v>
          </cell>
          <cell r="FG74" t="str">
            <v>2013</v>
          </cell>
          <cell r="FH74" t="str">
            <v>20151</v>
          </cell>
          <cell r="FI74">
            <v>19.309210526315791</v>
          </cell>
          <cell r="FJ74" t="str">
            <v>OBNLCôte-des-Neiges — Notre-Dame-de-Grâce</v>
          </cell>
          <cell r="FK74" t="str">
            <v>Côte-des-Neiges — Notre-Dame-de-GrâceR2013</v>
          </cell>
          <cell r="FL74" t="str">
            <v>2013</v>
          </cell>
          <cell r="FM74" t="str">
            <v>2013</v>
          </cell>
          <cell r="FN74" t="str">
            <v>2015ACL</v>
          </cell>
          <cell r="FO74" t="str">
            <v>1Chambre</v>
          </cell>
          <cell r="FP74" t="str">
            <v>1studio</v>
          </cell>
          <cell r="FQ74" t="str">
            <v>11CC</v>
          </cell>
          <cell r="FR74" t="str">
            <v>12CC</v>
          </cell>
          <cell r="FS74" t="str">
            <v>13CC</v>
          </cell>
          <cell r="FT74" t="str">
            <v>14CC</v>
          </cell>
          <cell r="FU74" t="str">
            <v>15CC</v>
          </cell>
        </row>
        <row r="75">
          <cell r="B75" t="str">
            <v>ACL-5434</v>
          </cell>
          <cell r="C75" t="str">
            <v>960013321</v>
          </cell>
          <cell r="D75" t="str">
            <v>UN TOIT EN VILLE</v>
          </cell>
          <cell r="E75" t="str">
            <v>1235 rue Berger (MTL)</v>
          </cell>
          <cell r="F75">
            <v>22</v>
          </cell>
          <cell r="G75" t="str">
            <v>3</v>
          </cell>
          <cell r="H75" t="str">
            <v>X</v>
          </cell>
          <cell r="J75" t="str">
            <v>X</v>
          </cell>
          <cell r="K75" t="str">
            <v>CDH</v>
          </cell>
          <cell r="L75" t="str">
            <v>OBNL</v>
          </cell>
          <cell r="M75" t="str">
            <v>C</v>
          </cell>
          <cell r="N75" t="str">
            <v>2013</v>
          </cell>
          <cell r="O75" t="str">
            <v>DA</v>
          </cell>
          <cell r="P75" t="str">
            <v>OC</v>
          </cell>
          <cell r="Q75" t="str">
            <v>UBOIVJA</v>
          </cell>
          <cell r="R75" t="str">
            <v>UTREMXU</v>
          </cell>
          <cell r="S75">
            <v>42383.481157407405</v>
          </cell>
          <cell r="U75">
            <v>41331.480532407404</v>
          </cell>
          <cell r="V75">
            <v>41478.45071759259</v>
          </cell>
          <cell r="W75">
            <v>41677.380439814813</v>
          </cell>
          <cell r="X75">
            <v>41713</v>
          </cell>
          <cell r="Y75">
            <v>42231</v>
          </cell>
          <cell r="Z75">
            <v>42278</v>
          </cell>
          <cell r="AA75">
            <v>0</v>
          </cell>
          <cell r="AB75">
            <v>14</v>
          </cell>
          <cell r="AC75">
            <v>8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 t="str">
            <v>PAH</v>
          </cell>
          <cell r="AI75">
            <v>8</v>
          </cell>
          <cell r="AJ75">
            <v>0</v>
          </cell>
          <cell r="AK75" t="str">
            <v>Ascenseur</v>
          </cell>
          <cell r="AL75" t="str">
            <v>OBNL</v>
          </cell>
          <cell r="AM75" t="str">
            <v>ACL-5434</v>
          </cell>
          <cell r="AN75" t="str">
            <v>ACLOC</v>
          </cell>
          <cell r="AO75" t="str">
            <v>ACL2013-3</v>
          </cell>
          <cell r="AP75" t="str">
            <v>3Chambre</v>
          </cell>
          <cell r="AQ75" t="str">
            <v>3studio</v>
          </cell>
          <cell r="AR75" t="str">
            <v>31CC</v>
          </cell>
          <cell r="AS75" t="str">
            <v>32CC</v>
          </cell>
          <cell r="AT75" t="str">
            <v>33CC</v>
          </cell>
          <cell r="AU75" t="str">
            <v>34CC</v>
          </cell>
          <cell r="AV75" t="str">
            <v>35CC</v>
          </cell>
          <cell r="AW75" t="str">
            <v>3Chambre</v>
          </cell>
          <cell r="AX75" t="str">
            <v>3studio</v>
          </cell>
          <cell r="AY75" t="str">
            <v>31CC</v>
          </cell>
          <cell r="AZ75" t="str">
            <v>32CC</v>
          </cell>
          <cell r="BA75" t="str">
            <v>33CC</v>
          </cell>
          <cell r="BB75" t="str">
            <v>34CC</v>
          </cell>
          <cell r="BC75" t="str">
            <v>35CC</v>
          </cell>
          <cell r="BD75" t="str">
            <v>engagé</v>
          </cell>
          <cell r="BE75" t="str">
            <v>20133chambre</v>
          </cell>
          <cell r="BF75" t="str">
            <v>20133studio</v>
          </cell>
          <cell r="BG75" t="str">
            <v>201331cc</v>
          </cell>
          <cell r="BH75" t="str">
            <v>201332cc</v>
          </cell>
          <cell r="BI75" t="str">
            <v>201333cc</v>
          </cell>
          <cell r="BJ75" t="str">
            <v>201334cc</v>
          </cell>
          <cell r="BK75" t="str">
            <v>201335cc</v>
          </cell>
          <cell r="BL75" t="str">
            <v>2013</v>
          </cell>
          <cell r="BM75" t="str">
            <v>ACL2013-3</v>
          </cell>
          <cell r="BN75" t="str">
            <v>ACL2013-3</v>
          </cell>
          <cell r="BO75" t="str">
            <v>3Chambre</v>
          </cell>
          <cell r="BP75" t="str">
            <v>3studio</v>
          </cell>
          <cell r="BQ75" t="str">
            <v>31CC</v>
          </cell>
          <cell r="BR75" t="str">
            <v>32CC</v>
          </cell>
          <cell r="BS75" t="str">
            <v>33CC</v>
          </cell>
          <cell r="BT75" t="str">
            <v>34CC</v>
          </cell>
          <cell r="BU75" t="str">
            <v>35CC</v>
          </cell>
          <cell r="BV75" t="str">
            <v>OBNL-3</v>
          </cell>
          <cell r="BW75" t="str">
            <v>OBNL-3</v>
          </cell>
          <cell r="BX75" t="str">
            <v xml:space="preserve"> </v>
          </cell>
          <cell r="BY75" t="str">
            <v xml:space="preserve"> </v>
          </cell>
          <cell r="BZ75" t="str">
            <v>OBNL</v>
          </cell>
          <cell r="CA75" t="str">
            <v>20133OBNL</v>
          </cell>
          <cell r="CB75" t="str">
            <v>OBNL-3</v>
          </cell>
          <cell r="CC75" t="str">
            <v>OBNL-3</v>
          </cell>
          <cell r="CD75" t="str">
            <v>2013CDH</v>
          </cell>
          <cell r="CE75" t="str">
            <v>2013CDH</v>
          </cell>
          <cell r="CF75" t="str">
            <v>CDH-3</v>
          </cell>
          <cell r="CG75" t="str">
            <v>CDH-3</v>
          </cell>
          <cell r="CH75" t="str">
            <v>20133CDH</v>
          </cell>
          <cell r="CI75" t="str">
            <v>CDH</v>
          </cell>
          <cell r="CJ75" t="str">
            <v>CDH-3</v>
          </cell>
          <cell r="CK75" t="str">
            <v>CDH-3</v>
          </cell>
          <cell r="CL75" t="str">
            <v>C3</v>
          </cell>
          <cell r="CM75" t="str">
            <v>C3</v>
          </cell>
          <cell r="CN75" t="str">
            <v>C3</v>
          </cell>
          <cell r="CO75" t="str">
            <v>20133C</v>
          </cell>
          <cell r="CP75" t="str">
            <v>C</v>
          </cell>
          <cell r="CQ75" t="str">
            <v>2014</v>
          </cell>
          <cell r="CR75" t="str">
            <v xml:space="preserve"> </v>
          </cell>
          <cell r="CS75" t="str">
            <v>2014-02</v>
          </cell>
          <cell r="CT75" t="str">
            <v>OCVille-Marie</v>
          </cell>
          <cell r="CU75" t="str">
            <v>CDHOC</v>
          </cell>
          <cell r="CV75" t="str">
            <v>CDHOCVille-Marie</v>
          </cell>
          <cell r="CW75" t="str">
            <v>CDHVille-Marie</v>
          </cell>
          <cell r="CX75" t="str">
            <v>CDHVille-Marie</v>
          </cell>
          <cell r="CY75" t="str">
            <v>Ville-Marie</v>
          </cell>
          <cell r="CZ75" t="str">
            <v>3Ville-Marie</v>
          </cell>
          <cell r="DA75" t="str">
            <v>CVille-Marie</v>
          </cell>
          <cell r="DB75">
            <v>0</v>
          </cell>
          <cell r="DC75" t="str">
            <v>3OC</v>
          </cell>
          <cell r="DD75" t="str">
            <v>ACL3OC</v>
          </cell>
          <cell r="DE75">
            <v>1</v>
          </cell>
          <cell r="DG75" t="str">
            <v xml:space="preserve"> </v>
          </cell>
          <cell r="DH75" t="str">
            <v>2015ACL</v>
          </cell>
          <cell r="DI75" t="str">
            <v xml:space="preserve"> </v>
          </cell>
          <cell r="DJ75" t="str">
            <v>1900ACLOC</v>
          </cell>
          <cell r="DK75" t="str">
            <v>2015oc</v>
          </cell>
          <cell r="DL75" t="str">
            <v>ACL2015oc2014ed</v>
          </cell>
          <cell r="DM75" t="str">
            <v>2014ed</v>
          </cell>
          <cell r="DN75" t="str">
            <v>2013ec</v>
          </cell>
          <cell r="DO75" t="str">
            <v>2013ap</v>
          </cell>
          <cell r="DP75" t="str">
            <v>2014ed</v>
          </cell>
          <cell r="DQ75" t="str">
            <v>2013ec</v>
          </cell>
          <cell r="DR75" t="str">
            <v>3OC</v>
          </cell>
          <cell r="DS75" t="str">
            <v>20143OC</v>
          </cell>
          <cell r="DT75" t="str">
            <v>2014</v>
          </cell>
          <cell r="DU75" t="str">
            <v>2013</v>
          </cell>
          <cell r="DV75" t="str">
            <v>ACLED 2014 from ec 2013</v>
          </cell>
          <cell r="DW75" t="str">
            <v>2013ec3Chambre</v>
          </cell>
          <cell r="DX75" t="str">
            <v>2013</v>
          </cell>
          <cell r="DY75" t="str">
            <v>ACL</v>
          </cell>
          <cell r="DZ75" t="str">
            <v>2014CDH</v>
          </cell>
          <cell r="EA75" t="str">
            <v>3Chambre</v>
          </cell>
          <cell r="EB75" t="str">
            <v>3Studio</v>
          </cell>
          <cell r="EC75" t="str">
            <v>31CC</v>
          </cell>
          <cell r="ED75" t="str">
            <v>32CC</v>
          </cell>
          <cell r="EE75" t="str">
            <v>33CC</v>
          </cell>
          <cell r="EF75" t="str">
            <v>34CC</v>
          </cell>
          <cell r="EG75" t="str">
            <v>35CC</v>
          </cell>
          <cell r="EH75" t="str">
            <v>3Chambre</v>
          </cell>
          <cell r="EI75" t="str">
            <v>3studio</v>
          </cell>
          <cell r="EJ75" t="str">
            <v>31CC</v>
          </cell>
          <cell r="EK75" t="str">
            <v>32CC</v>
          </cell>
          <cell r="EL75" t="str">
            <v>33CC</v>
          </cell>
          <cell r="EM75" t="str">
            <v>34CC</v>
          </cell>
          <cell r="EN75" t="str">
            <v>35CC</v>
          </cell>
          <cell r="EO75" t="str">
            <v>OBNL-3</v>
          </cell>
          <cell r="EP75" t="str">
            <v>CDH-3</v>
          </cell>
          <cell r="EQ75" t="str">
            <v>C3</v>
          </cell>
          <cell r="ER75">
            <v>198.92972222222306</v>
          </cell>
          <cell r="ES75" t="str">
            <v>OC</v>
          </cell>
          <cell r="ET75">
            <v>553.61956018518686</v>
          </cell>
          <cell r="EU75" t="str">
            <v>ACLOBNL</v>
          </cell>
          <cell r="EV75" t="str">
            <v>ACL3</v>
          </cell>
          <cell r="EW75" t="str">
            <v>ACLC</v>
          </cell>
          <cell r="EX75" t="str">
            <v>ACLOBNL</v>
          </cell>
          <cell r="EY75" t="str">
            <v xml:space="preserve"> </v>
          </cell>
          <cell r="EZ75" t="str">
            <v xml:space="preserve"> </v>
          </cell>
          <cell r="FA75" t="str">
            <v>ACLOBNL3C</v>
          </cell>
          <cell r="FB75" t="str">
            <v xml:space="preserve"> 3C</v>
          </cell>
          <cell r="FC75" t="str">
            <v xml:space="preserve"> 3C</v>
          </cell>
          <cell r="FD75" t="str">
            <v>ACL32013</v>
          </cell>
          <cell r="FE75" t="str">
            <v>3Ville-Marie</v>
          </cell>
          <cell r="FF75">
            <v>2015</v>
          </cell>
          <cell r="FG75" t="str">
            <v>2014</v>
          </cell>
          <cell r="FH75" t="str">
            <v>20153</v>
          </cell>
          <cell r="FI75">
            <v>17.039473684210527</v>
          </cell>
          <cell r="FJ75" t="str">
            <v>OBNLVille-Marie</v>
          </cell>
          <cell r="FK75" t="str">
            <v>Ville-MarieC2014</v>
          </cell>
          <cell r="FL75" t="str">
            <v>2014</v>
          </cell>
          <cell r="FM75" t="str">
            <v>2013</v>
          </cell>
          <cell r="FN75" t="str">
            <v>2015ACL</v>
          </cell>
          <cell r="FO75" t="str">
            <v>3Chambre</v>
          </cell>
          <cell r="FP75" t="str">
            <v>3studio</v>
          </cell>
          <cell r="FQ75" t="str">
            <v>31CC</v>
          </cell>
          <cell r="FR75" t="str">
            <v>32CC</v>
          </cell>
          <cell r="FS75" t="str">
            <v>33CC</v>
          </cell>
          <cell r="FT75" t="str">
            <v>34CC</v>
          </cell>
          <cell r="FU75" t="str">
            <v>35CC</v>
          </cell>
        </row>
        <row r="76">
          <cell r="B76" t="str">
            <v>ACL-5435</v>
          </cell>
          <cell r="C76" t="str">
            <v>930098123</v>
          </cell>
          <cell r="D76" t="str">
            <v>C.H. TIOHTIAKE</v>
          </cell>
          <cell r="E76" t="str">
            <v>1905 rue Basin (MTL)</v>
          </cell>
          <cell r="F76">
            <v>81</v>
          </cell>
          <cell r="G76" t="str">
            <v>1</v>
          </cell>
          <cell r="I76" t="str">
            <v>CM</v>
          </cell>
          <cell r="K76" t="str">
            <v>BSQ</v>
          </cell>
          <cell r="L76" t="str">
            <v>COOP</v>
          </cell>
          <cell r="M76" t="str">
            <v>C</v>
          </cell>
          <cell r="N76" t="str">
            <v>2013</v>
          </cell>
          <cell r="O76" t="str">
            <v>DA</v>
          </cell>
          <cell r="P76" t="str">
            <v>OC</v>
          </cell>
          <cell r="Q76" t="str">
            <v>UBOIVJA</v>
          </cell>
          <cell r="R76" t="str">
            <v>ULEDOSE</v>
          </cell>
          <cell r="S76">
            <v>41990</v>
          </cell>
          <cell r="U76">
            <v>41515.655706018515</v>
          </cell>
          <cell r="V76">
            <v>41610.480474537035</v>
          </cell>
          <cell r="W76">
            <v>41626.419791666667</v>
          </cell>
          <cell r="X76">
            <v>41645</v>
          </cell>
          <cell r="Y76">
            <v>41957</v>
          </cell>
          <cell r="Z76">
            <v>41974</v>
          </cell>
          <cell r="AA76">
            <v>0</v>
          </cell>
          <cell r="AB76">
            <v>0</v>
          </cell>
          <cell r="AC76">
            <v>44</v>
          </cell>
          <cell r="AD76">
            <v>18</v>
          </cell>
          <cell r="AE76">
            <v>16</v>
          </cell>
          <cell r="AF76">
            <v>3</v>
          </cell>
          <cell r="AG76">
            <v>0</v>
          </cell>
          <cell r="AH76" t="str">
            <v>PAH</v>
          </cell>
          <cell r="AL76" t="str">
            <v>COOP</v>
          </cell>
          <cell r="AM76" t="str">
            <v>ACL-5435</v>
          </cell>
          <cell r="AN76" t="str">
            <v>ACLOC</v>
          </cell>
          <cell r="AO76" t="str">
            <v>ACL2013-1</v>
          </cell>
          <cell r="AP76" t="str">
            <v>1Chambre</v>
          </cell>
          <cell r="AQ76" t="str">
            <v>1studio</v>
          </cell>
          <cell r="AR76" t="str">
            <v>11CC</v>
          </cell>
          <cell r="AS76" t="str">
            <v>12CC</v>
          </cell>
          <cell r="AT76" t="str">
            <v>13CC</v>
          </cell>
          <cell r="AU76" t="str">
            <v>14CC</v>
          </cell>
          <cell r="AV76" t="str">
            <v>15CC</v>
          </cell>
          <cell r="AW76" t="str">
            <v>1Chambre</v>
          </cell>
          <cell r="AX76" t="str">
            <v>1studio</v>
          </cell>
          <cell r="AY76" t="str">
            <v>11CC</v>
          </cell>
          <cell r="AZ76" t="str">
            <v>12CC</v>
          </cell>
          <cell r="BA76" t="str">
            <v>13CC</v>
          </cell>
          <cell r="BB76" t="str">
            <v>14CC</v>
          </cell>
          <cell r="BC76" t="str">
            <v>15CC</v>
          </cell>
          <cell r="BD76" t="str">
            <v>engagé</v>
          </cell>
          <cell r="BE76" t="str">
            <v>20131chambre</v>
          </cell>
          <cell r="BF76" t="str">
            <v>20131studio</v>
          </cell>
          <cell r="BG76" t="str">
            <v>201311cc</v>
          </cell>
          <cell r="BH76" t="str">
            <v>201312cc</v>
          </cell>
          <cell r="BI76" t="str">
            <v>201313cc</v>
          </cell>
          <cell r="BJ76" t="str">
            <v>201314cc</v>
          </cell>
          <cell r="BK76" t="str">
            <v>201315cc</v>
          </cell>
          <cell r="BL76" t="str">
            <v>2013</v>
          </cell>
          <cell r="BM76" t="str">
            <v>ACL2013-1</v>
          </cell>
          <cell r="BN76" t="str">
            <v>ACL2013-1</v>
          </cell>
          <cell r="BO76" t="str">
            <v>1Chambre</v>
          </cell>
          <cell r="BP76" t="str">
            <v>1studio</v>
          </cell>
          <cell r="BQ76" t="str">
            <v>11CC</v>
          </cell>
          <cell r="BR76" t="str">
            <v>12CC</v>
          </cell>
          <cell r="BS76" t="str">
            <v>13CC</v>
          </cell>
          <cell r="BT76" t="str">
            <v>14CC</v>
          </cell>
          <cell r="BU76" t="str">
            <v>15CC</v>
          </cell>
          <cell r="BV76" t="str">
            <v>COOP-1</v>
          </cell>
          <cell r="BW76" t="str">
            <v>COOP-1</v>
          </cell>
          <cell r="BX76" t="str">
            <v xml:space="preserve"> </v>
          </cell>
          <cell r="BY76" t="str">
            <v xml:space="preserve"> </v>
          </cell>
          <cell r="BZ76" t="str">
            <v>COOP</v>
          </cell>
          <cell r="CA76" t="str">
            <v>20131COOP</v>
          </cell>
          <cell r="CB76" t="str">
            <v>COOP-1</v>
          </cell>
          <cell r="CC76" t="str">
            <v>COOP-1</v>
          </cell>
          <cell r="CD76" t="str">
            <v>2013BSQ</v>
          </cell>
          <cell r="CE76" t="str">
            <v>2013BSQ</v>
          </cell>
          <cell r="CF76" t="str">
            <v>BSQ-1</v>
          </cell>
          <cell r="CG76" t="str">
            <v>BSQ-1</v>
          </cell>
          <cell r="CH76" t="str">
            <v>20131BSQ</v>
          </cell>
          <cell r="CI76" t="str">
            <v>BSQ</v>
          </cell>
          <cell r="CJ76" t="str">
            <v>BSQ-1</v>
          </cell>
          <cell r="CK76" t="str">
            <v>BSQ-1</v>
          </cell>
          <cell r="CL76" t="str">
            <v>C1</v>
          </cell>
          <cell r="CM76" t="str">
            <v>C1</v>
          </cell>
          <cell r="CN76" t="str">
            <v>C1</v>
          </cell>
          <cell r="CO76" t="str">
            <v>20131C</v>
          </cell>
          <cell r="CP76" t="str">
            <v>C</v>
          </cell>
          <cell r="CQ76" t="str">
            <v>2013</v>
          </cell>
          <cell r="CR76" t="str">
            <v xml:space="preserve"> </v>
          </cell>
          <cell r="CS76" t="str">
            <v>2013-12</v>
          </cell>
          <cell r="CT76" t="str">
            <v>OCLe Sud-Ouest</v>
          </cell>
          <cell r="CU76" t="str">
            <v>BSQOC</v>
          </cell>
          <cell r="CV76" t="str">
            <v>BSQOCLe Sud-Ouest</v>
          </cell>
          <cell r="CW76" t="str">
            <v>BSQLe Sud-Ouest</v>
          </cell>
          <cell r="CX76" t="str">
            <v>BSQLe Sud-Ouest</v>
          </cell>
          <cell r="CY76" t="str">
            <v>Le Sud-Ouest</v>
          </cell>
          <cell r="CZ76" t="str">
            <v>1Le Sud-Ouest</v>
          </cell>
          <cell r="DA76" t="str">
            <v>CLe Sud-Ouest</v>
          </cell>
          <cell r="DB76">
            <v>0</v>
          </cell>
          <cell r="DC76" t="str">
            <v>1OC</v>
          </cell>
          <cell r="DD76" t="str">
            <v>ACL1OC</v>
          </cell>
          <cell r="DE76">
            <v>1</v>
          </cell>
          <cell r="DG76" t="str">
            <v xml:space="preserve"> </v>
          </cell>
          <cell r="DH76" t="str">
            <v>2014ACL</v>
          </cell>
          <cell r="DI76" t="str">
            <v xml:space="preserve"> </v>
          </cell>
          <cell r="DJ76" t="str">
            <v>1900ACLOC</v>
          </cell>
          <cell r="DK76" t="str">
            <v>2014oc</v>
          </cell>
          <cell r="DL76" t="str">
            <v>ACL2014oc2013ed</v>
          </cell>
          <cell r="DM76" t="str">
            <v>2013ed</v>
          </cell>
          <cell r="DN76" t="str">
            <v>2013ec</v>
          </cell>
          <cell r="DO76" t="str">
            <v>2013ap</v>
          </cell>
          <cell r="DP76" t="str">
            <v>2013ed</v>
          </cell>
          <cell r="DQ76" t="str">
            <v xml:space="preserve"> </v>
          </cell>
          <cell r="DR76" t="str">
            <v>1OC</v>
          </cell>
          <cell r="DS76" t="str">
            <v>20131OC</v>
          </cell>
          <cell r="DT76" t="str">
            <v>2013</v>
          </cell>
          <cell r="DU76" t="str">
            <v>2013</v>
          </cell>
          <cell r="DV76" t="str">
            <v>ACLED 2013 from ec 2013</v>
          </cell>
          <cell r="DW76" t="str">
            <v>2013ec1Chambre</v>
          </cell>
          <cell r="DX76" t="str">
            <v>2013</v>
          </cell>
          <cell r="DY76" t="str">
            <v>ACL</v>
          </cell>
          <cell r="DZ76" t="str">
            <v>2013BSQ</v>
          </cell>
          <cell r="EA76" t="str">
            <v>1Chambre</v>
          </cell>
          <cell r="EB76" t="str">
            <v>1Studio</v>
          </cell>
          <cell r="EC76" t="str">
            <v>11CC</v>
          </cell>
          <cell r="ED76" t="str">
            <v>12CC</v>
          </cell>
          <cell r="EE76" t="str">
            <v>13CC</v>
          </cell>
          <cell r="EF76" t="str">
            <v>14CC</v>
          </cell>
          <cell r="EG76" t="str">
            <v>15CC</v>
          </cell>
          <cell r="EH76" t="str">
            <v>1Chambre</v>
          </cell>
          <cell r="EI76" t="str">
            <v>1studio</v>
          </cell>
          <cell r="EJ76" t="str">
            <v>11CC</v>
          </cell>
          <cell r="EK76" t="str">
            <v>12CC</v>
          </cell>
          <cell r="EL76" t="str">
            <v>13CC</v>
          </cell>
          <cell r="EM76" t="str">
            <v>14CC</v>
          </cell>
          <cell r="EN76" t="str">
            <v>15CC</v>
          </cell>
          <cell r="EO76" t="str">
            <v>COOP-1</v>
          </cell>
          <cell r="EP76" t="str">
            <v>BSQ-1</v>
          </cell>
          <cell r="EQ76" t="str">
            <v>C1</v>
          </cell>
          <cell r="ER76">
            <v>15.9393171296324</v>
          </cell>
          <cell r="ES76" t="str">
            <v>CMOC</v>
          </cell>
          <cell r="ET76">
            <v>330.58020833333285</v>
          </cell>
          <cell r="EU76" t="str">
            <v>ACLCOOP</v>
          </cell>
          <cell r="EV76" t="str">
            <v>ACL1</v>
          </cell>
          <cell r="EW76" t="str">
            <v>ACLC</v>
          </cell>
          <cell r="EX76" t="str">
            <v>ACLCOOP</v>
          </cell>
          <cell r="EY76" t="str">
            <v xml:space="preserve"> </v>
          </cell>
          <cell r="EZ76" t="str">
            <v xml:space="preserve"> </v>
          </cell>
          <cell r="FA76" t="str">
            <v>ACLCOOP1C</v>
          </cell>
          <cell r="FB76" t="str">
            <v xml:space="preserve"> 1C</v>
          </cell>
          <cell r="FC76" t="str">
            <v xml:space="preserve"> 1C</v>
          </cell>
          <cell r="FD76" t="str">
            <v>ACL12013</v>
          </cell>
          <cell r="FE76" t="str">
            <v>1Le Sud-Ouest</v>
          </cell>
          <cell r="FF76">
            <v>2014</v>
          </cell>
          <cell r="FG76" t="str">
            <v>2013</v>
          </cell>
          <cell r="FH76" t="str">
            <v>20141</v>
          </cell>
          <cell r="FI76">
            <v>10.263157894736842</v>
          </cell>
          <cell r="FJ76" t="str">
            <v>COOPLe Sud-Ouest</v>
          </cell>
          <cell r="FK76" t="str">
            <v>Le Sud-OuestC2014</v>
          </cell>
          <cell r="FL76" t="str">
            <v>2014</v>
          </cell>
          <cell r="FM76" t="str">
            <v>2013</v>
          </cell>
          <cell r="FN76" t="str">
            <v>2014ACL</v>
          </cell>
          <cell r="FO76" t="str">
            <v>1Chambre</v>
          </cell>
          <cell r="FP76" t="str">
            <v>1studio</v>
          </cell>
          <cell r="FQ76" t="str">
            <v>11CC</v>
          </cell>
          <cell r="FR76" t="str">
            <v>12CC</v>
          </cell>
          <cell r="FS76" t="str">
            <v>13CC</v>
          </cell>
          <cell r="FT76" t="str">
            <v>14CC</v>
          </cell>
          <cell r="FU76" t="str">
            <v>15CC</v>
          </cell>
        </row>
        <row r="77">
          <cell r="B77" t="str">
            <v>ACL-5436</v>
          </cell>
          <cell r="C77" t="str">
            <v>960020621</v>
          </cell>
          <cell r="D77" t="str">
            <v>LA RUE DES FEMMES DE MONTRÉAL</v>
          </cell>
          <cell r="E77" t="str">
            <v>1313 rue Wolfe (MTL)</v>
          </cell>
          <cell r="F77">
            <v>14</v>
          </cell>
          <cell r="G77" t="str">
            <v>3</v>
          </cell>
          <cell r="J77" t="str">
            <v>X</v>
          </cell>
          <cell r="K77" t="str">
            <v>AHM</v>
          </cell>
          <cell r="L77" t="str">
            <v>OBNL</v>
          </cell>
          <cell r="M77" t="str">
            <v>R</v>
          </cell>
          <cell r="N77" t="str">
            <v>2009</v>
          </cell>
          <cell r="O77" t="str">
            <v>DA</v>
          </cell>
          <cell r="P77" t="str">
            <v>OC</v>
          </cell>
          <cell r="Q77" t="str">
            <v>ULEVE52</v>
          </cell>
          <cell r="S77">
            <v>42298.481238425928</v>
          </cell>
          <cell r="T77">
            <v>41337.402465277781</v>
          </cell>
          <cell r="U77">
            <v>41402.444178240738</v>
          </cell>
          <cell r="V77">
            <v>41451.475868055553</v>
          </cell>
          <cell r="W77">
            <v>41698.671631944446</v>
          </cell>
          <cell r="X77">
            <v>41871</v>
          </cell>
          <cell r="Y77">
            <v>42078</v>
          </cell>
          <cell r="Z77">
            <v>42156</v>
          </cell>
          <cell r="AA77">
            <v>14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 t="str">
            <v>PAH</v>
          </cell>
          <cell r="AL77" t="str">
            <v>OBNL</v>
          </cell>
          <cell r="AM77" t="str">
            <v>ACL-5436</v>
          </cell>
          <cell r="AN77" t="str">
            <v>ACLOC</v>
          </cell>
          <cell r="AO77" t="str">
            <v>ACL2009-3</v>
          </cell>
          <cell r="AP77" t="str">
            <v>3Chambre</v>
          </cell>
          <cell r="AQ77" t="str">
            <v>3studio</v>
          </cell>
          <cell r="AR77" t="str">
            <v>31CC</v>
          </cell>
          <cell r="AS77" t="str">
            <v>32CC</v>
          </cell>
          <cell r="AT77" t="str">
            <v>33CC</v>
          </cell>
          <cell r="AU77" t="str">
            <v>34CC</v>
          </cell>
          <cell r="AV77" t="str">
            <v>35CC</v>
          </cell>
          <cell r="AW77" t="str">
            <v>3Chambre</v>
          </cell>
          <cell r="AX77" t="str">
            <v>3studio</v>
          </cell>
          <cell r="AY77" t="str">
            <v>31CC</v>
          </cell>
          <cell r="AZ77" t="str">
            <v>32CC</v>
          </cell>
          <cell r="BA77" t="str">
            <v>33CC</v>
          </cell>
          <cell r="BB77" t="str">
            <v>34CC</v>
          </cell>
          <cell r="BC77" t="str">
            <v>35CC</v>
          </cell>
          <cell r="BD77" t="str">
            <v>engagé</v>
          </cell>
          <cell r="BE77" t="str">
            <v>20133chambre</v>
          </cell>
          <cell r="BF77" t="str">
            <v>20133studio</v>
          </cell>
          <cell r="BG77" t="str">
            <v>201331cc</v>
          </cell>
          <cell r="BH77" t="str">
            <v>201332cc</v>
          </cell>
          <cell r="BI77" t="str">
            <v>201333cc</v>
          </cell>
          <cell r="BJ77" t="str">
            <v>201334cc</v>
          </cell>
          <cell r="BK77" t="str">
            <v>201335cc</v>
          </cell>
          <cell r="BL77" t="str">
            <v>2009</v>
          </cell>
          <cell r="BM77" t="str">
            <v>ACL2009-3</v>
          </cell>
          <cell r="BN77" t="str">
            <v>ACL2009-3</v>
          </cell>
          <cell r="BO77" t="str">
            <v>3Chambre</v>
          </cell>
          <cell r="BP77" t="str">
            <v>3studio</v>
          </cell>
          <cell r="BQ77" t="str">
            <v>31CC</v>
          </cell>
          <cell r="BR77" t="str">
            <v>32CC</v>
          </cell>
          <cell r="BS77" t="str">
            <v>33CC</v>
          </cell>
          <cell r="BT77" t="str">
            <v>34CC</v>
          </cell>
          <cell r="BU77" t="str">
            <v>35CC</v>
          </cell>
          <cell r="BV77" t="str">
            <v>OBNL-3</v>
          </cell>
          <cell r="BW77" t="str">
            <v>OBNL-3</v>
          </cell>
          <cell r="BX77" t="str">
            <v xml:space="preserve"> </v>
          </cell>
          <cell r="BY77" t="str">
            <v xml:space="preserve"> </v>
          </cell>
          <cell r="BZ77" t="str">
            <v>OBNL</v>
          </cell>
          <cell r="CA77" t="str">
            <v>20133OBNL</v>
          </cell>
          <cell r="CB77" t="str">
            <v>OBNL-3</v>
          </cell>
          <cell r="CC77" t="str">
            <v>OBNL-3</v>
          </cell>
          <cell r="CD77" t="str">
            <v>2013AHM</v>
          </cell>
          <cell r="CE77" t="str">
            <v>2013AHM</v>
          </cell>
          <cell r="CF77" t="str">
            <v>AHM-3</v>
          </cell>
          <cell r="CG77" t="str">
            <v>AHM-3</v>
          </cell>
          <cell r="CH77" t="str">
            <v>20133AHM</v>
          </cell>
          <cell r="CI77" t="str">
            <v>AHM</v>
          </cell>
          <cell r="CJ77" t="str">
            <v>AHM-3</v>
          </cell>
          <cell r="CK77" t="str">
            <v>AHM-3</v>
          </cell>
          <cell r="CL77" t="str">
            <v>R3</v>
          </cell>
          <cell r="CM77" t="str">
            <v>R3</v>
          </cell>
          <cell r="CN77" t="str">
            <v>R3</v>
          </cell>
          <cell r="CO77" t="str">
            <v>20133R</v>
          </cell>
          <cell r="CP77" t="str">
            <v>R</v>
          </cell>
          <cell r="CQ77" t="str">
            <v>2014</v>
          </cell>
          <cell r="CR77" t="str">
            <v xml:space="preserve"> </v>
          </cell>
          <cell r="CS77" t="str">
            <v>2014-02</v>
          </cell>
          <cell r="CT77" t="str">
            <v>OCVille-Marie</v>
          </cell>
          <cell r="CU77" t="str">
            <v>AHMOC</v>
          </cell>
          <cell r="CV77" t="str">
            <v>AHMOCVille-Marie</v>
          </cell>
          <cell r="CW77" t="str">
            <v>AHMVille-Marie</v>
          </cell>
          <cell r="CX77" t="str">
            <v>AHMVille-Marie</v>
          </cell>
          <cell r="CY77" t="str">
            <v>Ville-Marie</v>
          </cell>
          <cell r="CZ77" t="str">
            <v>3Ville-Marie</v>
          </cell>
          <cell r="DA77" t="str">
            <v>RVille-Marie</v>
          </cell>
          <cell r="DB77">
            <v>0</v>
          </cell>
          <cell r="DC77" t="str">
            <v>3OC</v>
          </cell>
          <cell r="DD77" t="str">
            <v>ACL3OC</v>
          </cell>
          <cell r="DE77">
            <v>1</v>
          </cell>
          <cell r="DG77" t="str">
            <v xml:space="preserve"> </v>
          </cell>
          <cell r="DH77" t="str">
            <v>2015ACL</v>
          </cell>
          <cell r="DI77" t="str">
            <v xml:space="preserve"> </v>
          </cell>
          <cell r="DJ77" t="str">
            <v>2013ACLOC</v>
          </cell>
          <cell r="DK77" t="str">
            <v>2015oc</v>
          </cell>
          <cell r="DL77" t="str">
            <v>ACL2015oc2014ed</v>
          </cell>
          <cell r="DM77" t="str">
            <v>2014ed</v>
          </cell>
          <cell r="DN77" t="str">
            <v>2013ec</v>
          </cell>
          <cell r="DO77" t="str">
            <v>2013ap</v>
          </cell>
          <cell r="DP77" t="str">
            <v>2014ed</v>
          </cell>
          <cell r="DQ77" t="str">
            <v>2013ec</v>
          </cell>
          <cell r="DR77" t="str">
            <v>3OC</v>
          </cell>
          <cell r="DS77" t="str">
            <v>20143OC</v>
          </cell>
          <cell r="DT77" t="str">
            <v>2014</v>
          </cell>
          <cell r="DU77" t="str">
            <v>2013</v>
          </cell>
          <cell r="DV77" t="str">
            <v>ACLED 2014 from ec 2013</v>
          </cell>
          <cell r="DW77" t="str">
            <v>2013ec3Chambre</v>
          </cell>
          <cell r="DX77" t="str">
            <v>2013</v>
          </cell>
          <cell r="DY77" t="str">
            <v>ACL</v>
          </cell>
          <cell r="DZ77" t="str">
            <v>2014AHM</v>
          </cell>
          <cell r="EA77" t="str">
            <v>3Chambre</v>
          </cell>
          <cell r="EB77" t="str">
            <v>3Studio</v>
          </cell>
          <cell r="EC77" t="str">
            <v>31CC</v>
          </cell>
          <cell r="ED77" t="str">
            <v>32CC</v>
          </cell>
          <cell r="EE77" t="str">
            <v>33CC</v>
          </cell>
          <cell r="EF77" t="str">
            <v>34CC</v>
          </cell>
          <cell r="EG77" t="str">
            <v>35CC</v>
          </cell>
          <cell r="EH77" t="str">
            <v>3Chambre</v>
          </cell>
          <cell r="EI77" t="str">
            <v>3studio</v>
          </cell>
          <cell r="EJ77" t="str">
            <v>31CC</v>
          </cell>
          <cell r="EK77" t="str">
            <v>32CC</v>
          </cell>
          <cell r="EL77" t="str">
            <v>33CC</v>
          </cell>
          <cell r="EM77" t="str">
            <v>34CC</v>
          </cell>
          <cell r="EN77" t="str">
            <v>35CC</v>
          </cell>
          <cell r="EO77" t="str">
            <v>OBNL-3</v>
          </cell>
          <cell r="EP77" t="str">
            <v>AHM-3</v>
          </cell>
          <cell r="EQ77" t="str">
            <v>R3</v>
          </cell>
          <cell r="ER77">
            <v>247.19576388889254</v>
          </cell>
          <cell r="ES77" t="str">
            <v>OC</v>
          </cell>
          <cell r="ET77">
            <v>379.32836805555417</v>
          </cell>
          <cell r="EU77" t="str">
            <v>ACLOBNL</v>
          </cell>
          <cell r="EV77" t="str">
            <v>ACL3</v>
          </cell>
          <cell r="EW77" t="str">
            <v>ACLR</v>
          </cell>
          <cell r="EX77" t="str">
            <v>ACLOBNL</v>
          </cell>
          <cell r="EY77" t="str">
            <v xml:space="preserve"> </v>
          </cell>
          <cell r="EZ77" t="str">
            <v xml:space="preserve"> </v>
          </cell>
          <cell r="FA77" t="str">
            <v>ACLOBNL3R</v>
          </cell>
          <cell r="FB77" t="str">
            <v xml:space="preserve"> 3R</v>
          </cell>
          <cell r="FC77" t="str">
            <v xml:space="preserve"> 3R</v>
          </cell>
          <cell r="FD77" t="str">
            <v>ACL32009</v>
          </cell>
          <cell r="FE77" t="str">
            <v>3Ville-Marie</v>
          </cell>
          <cell r="FF77">
            <v>2015</v>
          </cell>
          <cell r="FG77" t="str">
            <v>2014</v>
          </cell>
          <cell r="FH77" t="str">
            <v>20153</v>
          </cell>
          <cell r="FI77">
            <v>6.8092105263157894</v>
          </cell>
          <cell r="FJ77" t="str">
            <v>OBNLVille-Marie</v>
          </cell>
          <cell r="FK77" t="str">
            <v>Ville-MarieR2014</v>
          </cell>
          <cell r="FL77" t="str">
            <v>2014</v>
          </cell>
          <cell r="FM77" t="str">
            <v>2013</v>
          </cell>
          <cell r="FN77" t="str">
            <v>2015ACL</v>
          </cell>
          <cell r="FO77" t="str">
            <v>3Chambre</v>
          </cell>
          <cell r="FP77" t="str">
            <v>3studio</v>
          </cell>
          <cell r="FQ77" t="str">
            <v>31CC</v>
          </cell>
          <cell r="FR77" t="str">
            <v>32CC</v>
          </cell>
          <cell r="FS77" t="str">
            <v>33CC</v>
          </cell>
          <cell r="FT77" t="str">
            <v>34CC</v>
          </cell>
          <cell r="FU77" t="str">
            <v>35CC</v>
          </cell>
        </row>
        <row r="78">
          <cell r="B78" t="str">
            <v>ACL-5437</v>
          </cell>
          <cell r="C78" t="str">
            <v>960020662</v>
          </cell>
          <cell r="D78" t="str">
            <v>OMHM - MAISON WOLFE</v>
          </cell>
          <cell r="E78" t="str">
            <v>1284 rue Wolfe (MTL)</v>
          </cell>
          <cell r="F78">
            <v>57</v>
          </cell>
          <cell r="G78" t="str">
            <v>3</v>
          </cell>
          <cell r="K78" t="str">
            <v>AHM</v>
          </cell>
          <cell r="L78" t="str">
            <v>OH</v>
          </cell>
          <cell r="M78" t="str">
            <v>R</v>
          </cell>
          <cell r="N78" t="str">
            <v>2011</v>
          </cell>
          <cell r="O78" t="str">
            <v>DA</v>
          </cell>
          <cell r="P78" t="str">
            <v>OC</v>
          </cell>
          <cell r="Q78" t="str">
            <v>ULEVE52</v>
          </cell>
          <cell r="S78">
            <v>42353.320914351854</v>
          </cell>
          <cell r="T78">
            <v>41337.45994212963</v>
          </cell>
          <cell r="U78">
            <v>41339.594710648147</v>
          </cell>
          <cell r="V78">
            <v>41416.494814814818</v>
          </cell>
          <cell r="W78">
            <v>41827.435590277775</v>
          </cell>
          <cell r="X78">
            <v>41876</v>
          </cell>
          <cell r="Y78">
            <v>42095</v>
          </cell>
          <cell r="Z78">
            <v>42309</v>
          </cell>
          <cell r="AA78">
            <v>57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 t="str">
            <v>PAH</v>
          </cell>
          <cell r="AL78" t="str">
            <v>OH</v>
          </cell>
          <cell r="AM78" t="str">
            <v>ACL-5437</v>
          </cell>
          <cell r="AN78" t="str">
            <v>ACLOC</v>
          </cell>
          <cell r="AO78" t="str">
            <v>ACL2011-3</v>
          </cell>
          <cell r="AP78" t="str">
            <v>3Chambre</v>
          </cell>
          <cell r="AQ78" t="str">
            <v>3studio</v>
          </cell>
          <cell r="AR78" t="str">
            <v>31CC</v>
          </cell>
          <cell r="AS78" t="str">
            <v>32CC</v>
          </cell>
          <cell r="AT78" t="str">
            <v>33CC</v>
          </cell>
          <cell r="AU78" t="str">
            <v>34CC</v>
          </cell>
          <cell r="AV78" t="str">
            <v>35CC</v>
          </cell>
          <cell r="AW78" t="str">
            <v>3Chambre</v>
          </cell>
          <cell r="AX78" t="str">
            <v>3studio</v>
          </cell>
          <cell r="AY78" t="str">
            <v>31CC</v>
          </cell>
          <cell r="AZ78" t="str">
            <v>32CC</v>
          </cell>
          <cell r="BA78" t="str">
            <v>33CC</v>
          </cell>
          <cell r="BB78" t="str">
            <v>34CC</v>
          </cell>
          <cell r="BC78" t="str">
            <v>35CC</v>
          </cell>
          <cell r="BD78" t="str">
            <v>engagé</v>
          </cell>
          <cell r="BE78" t="str">
            <v>20133chambre</v>
          </cell>
          <cell r="BF78" t="str">
            <v>20133studio</v>
          </cell>
          <cell r="BG78" t="str">
            <v>201331cc</v>
          </cell>
          <cell r="BH78" t="str">
            <v>201332cc</v>
          </cell>
          <cell r="BI78" t="str">
            <v>201333cc</v>
          </cell>
          <cell r="BJ78" t="str">
            <v>201334cc</v>
          </cell>
          <cell r="BK78" t="str">
            <v>201335cc</v>
          </cell>
          <cell r="BL78" t="str">
            <v>2011</v>
          </cell>
          <cell r="BM78" t="str">
            <v>ACL2011-3</v>
          </cell>
          <cell r="BN78" t="str">
            <v>ACL2011-3</v>
          </cell>
          <cell r="BO78" t="str">
            <v>3Chambre</v>
          </cell>
          <cell r="BP78" t="str">
            <v>3studio</v>
          </cell>
          <cell r="BQ78" t="str">
            <v>31CC</v>
          </cell>
          <cell r="BR78" t="str">
            <v>32CC</v>
          </cell>
          <cell r="BS78" t="str">
            <v>33CC</v>
          </cell>
          <cell r="BT78" t="str">
            <v>34CC</v>
          </cell>
          <cell r="BU78" t="str">
            <v>35CC</v>
          </cell>
          <cell r="BV78" t="str">
            <v>OH-3</v>
          </cell>
          <cell r="BW78" t="str">
            <v>OH-3</v>
          </cell>
          <cell r="BX78" t="str">
            <v xml:space="preserve"> </v>
          </cell>
          <cell r="BY78" t="str">
            <v xml:space="preserve"> </v>
          </cell>
          <cell r="BZ78" t="str">
            <v>OH</v>
          </cell>
          <cell r="CA78" t="str">
            <v>20133OH</v>
          </cell>
          <cell r="CB78" t="str">
            <v>OH-3</v>
          </cell>
          <cell r="CC78" t="str">
            <v>OH-3</v>
          </cell>
          <cell r="CD78" t="str">
            <v>2013AHM</v>
          </cell>
          <cell r="CE78" t="str">
            <v>2013AHM</v>
          </cell>
          <cell r="CF78" t="str">
            <v>AHM-3</v>
          </cell>
          <cell r="CG78" t="str">
            <v>AHM-3</v>
          </cell>
          <cell r="CH78" t="str">
            <v>20133AHM</v>
          </cell>
          <cell r="CI78" t="str">
            <v>AHM</v>
          </cell>
          <cell r="CJ78" t="str">
            <v>AHM-3</v>
          </cell>
          <cell r="CK78" t="str">
            <v>AHM-3</v>
          </cell>
          <cell r="CL78" t="str">
            <v>R3</v>
          </cell>
          <cell r="CM78" t="str">
            <v>R3</v>
          </cell>
          <cell r="CN78" t="str">
            <v>R3</v>
          </cell>
          <cell r="CO78" t="str">
            <v>20133R</v>
          </cell>
          <cell r="CP78" t="str">
            <v>R</v>
          </cell>
          <cell r="CQ78" t="str">
            <v>2014</v>
          </cell>
          <cell r="CR78" t="str">
            <v xml:space="preserve"> </v>
          </cell>
          <cell r="CS78" t="str">
            <v>2014-07</v>
          </cell>
          <cell r="CT78" t="str">
            <v>OCVille-Marie</v>
          </cell>
          <cell r="CU78" t="str">
            <v>AHMOC</v>
          </cell>
          <cell r="CV78" t="str">
            <v>AHMOCVille-Marie</v>
          </cell>
          <cell r="CW78" t="str">
            <v>AHMVille-Marie</v>
          </cell>
          <cell r="CX78" t="str">
            <v>AHMVille-Marie</v>
          </cell>
          <cell r="CY78" t="str">
            <v>Ville-Marie</v>
          </cell>
          <cell r="CZ78" t="str">
            <v>3Ville-Marie</v>
          </cell>
          <cell r="DA78" t="str">
            <v>RVille-Marie</v>
          </cell>
          <cell r="DB78">
            <v>0</v>
          </cell>
          <cell r="DC78" t="str">
            <v>3OC</v>
          </cell>
          <cell r="DD78" t="str">
            <v>ACL3OC</v>
          </cell>
          <cell r="DE78">
            <v>1</v>
          </cell>
          <cell r="DG78" t="str">
            <v xml:space="preserve"> </v>
          </cell>
          <cell r="DH78" t="str">
            <v>2015ACL</v>
          </cell>
          <cell r="DI78" t="str">
            <v xml:space="preserve"> </v>
          </cell>
          <cell r="DJ78" t="str">
            <v>2013ACLOC</v>
          </cell>
          <cell r="DK78" t="str">
            <v>2015oc</v>
          </cell>
          <cell r="DL78" t="str">
            <v>ACL2015oc2014ed</v>
          </cell>
          <cell r="DM78" t="str">
            <v>2014ed</v>
          </cell>
          <cell r="DN78" t="str">
            <v>2013ec</v>
          </cell>
          <cell r="DO78" t="str">
            <v>2013ap</v>
          </cell>
          <cell r="DP78" t="str">
            <v>2014ed</v>
          </cell>
          <cell r="DQ78" t="str">
            <v>2013ec</v>
          </cell>
          <cell r="DR78" t="str">
            <v>3OC</v>
          </cell>
          <cell r="DS78" t="str">
            <v>20143OC</v>
          </cell>
          <cell r="DT78" t="str">
            <v>2014</v>
          </cell>
          <cell r="DU78" t="str">
            <v>2013</v>
          </cell>
          <cell r="DV78" t="str">
            <v>ACLED 2014 from ec 2013</v>
          </cell>
          <cell r="DW78" t="str">
            <v>2013ec3Chambre</v>
          </cell>
          <cell r="DX78" t="str">
            <v>2013</v>
          </cell>
          <cell r="DY78" t="str">
            <v>ACL</v>
          </cell>
          <cell r="DZ78" t="str">
            <v>2014AHM</v>
          </cell>
          <cell r="EA78" t="str">
            <v>3Chambre</v>
          </cell>
          <cell r="EB78" t="str">
            <v>3Studio</v>
          </cell>
          <cell r="EC78" t="str">
            <v>31CC</v>
          </cell>
          <cell r="ED78" t="str">
            <v>32CC</v>
          </cell>
          <cell r="EE78" t="str">
            <v>33CC</v>
          </cell>
          <cell r="EF78" t="str">
            <v>34CC</v>
          </cell>
          <cell r="EG78" t="str">
            <v>35CC</v>
          </cell>
          <cell r="EH78" t="str">
            <v>3Chambre</v>
          </cell>
          <cell r="EI78" t="str">
            <v>3studio</v>
          </cell>
          <cell r="EJ78" t="str">
            <v>31CC</v>
          </cell>
          <cell r="EK78" t="str">
            <v>32CC</v>
          </cell>
          <cell r="EL78" t="str">
            <v>33CC</v>
          </cell>
          <cell r="EM78" t="str">
            <v>34CC</v>
          </cell>
          <cell r="EN78" t="str">
            <v>35CC</v>
          </cell>
          <cell r="EO78" t="str">
            <v>OH-3</v>
          </cell>
          <cell r="EP78" t="str">
            <v>AHM-3</v>
          </cell>
          <cell r="EQ78" t="str">
            <v>R3</v>
          </cell>
          <cell r="ER78">
            <v>410.94077546295739</v>
          </cell>
          <cell r="ES78" t="str">
            <v>OC</v>
          </cell>
          <cell r="ET78">
            <v>267.56440972222481</v>
          </cell>
          <cell r="EU78" t="str">
            <v>ACLOH</v>
          </cell>
          <cell r="EV78" t="str">
            <v>ACL3</v>
          </cell>
          <cell r="EW78" t="str">
            <v>ACLR</v>
          </cell>
          <cell r="EX78" t="str">
            <v>ACLOH</v>
          </cell>
          <cell r="EY78" t="str">
            <v xml:space="preserve"> </v>
          </cell>
          <cell r="EZ78" t="str">
            <v xml:space="preserve"> </v>
          </cell>
          <cell r="FA78" t="str">
            <v>ACLOH3R</v>
          </cell>
          <cell r="FB78" t="str">
            <v xml:space="preserve"> 3R</v>
          </cell>
          <cell r="FC78" t="str">
            <v xml:space="preserve"> 3R</v>
          </cell>
          <cell r="FD78" t="str">
            <v>ACL32011</v>
          </cell>
          <cell r="FE78" t="str">
            <v>3Ville-Marie</v>
          </cell>
          <cell r="FF78">
            <v>2015</v>
          </cell>
          <cell r="FG78" t="str">
            <v>2014</v>
          </cell>
          <cell r="FH78" t="str">
            <v>20153</v>
          </cell>
          <cell r="FI78">
            <v>7.2039473684210531</v>
          </cell>
          <cell r="FJ78" t="str">
            <v>OHVille-Marie</v>
          </cell>
          <cell r="FK78" t="str">
            <v>Ville-MarieR2014</v>
          </cell>
          <cell r="FL78" t="str">
            <v>2014</v>
          </cell>
          <cell r="FM78" t="str">
            <v>2013</v>
          </cell>
          <cell r="FN78" t="str">
            <v>2015ACL</v>
          </cell>
          <cell r="FO78" t="str">
            <v>3Chambre</v>
          </cell>
          <cell r="FP78" t="str">
            <v>3studio</v>
          </cell>
          <cell r="FQ78" t="str">
            <v>31CC</v>
          </cell>
          <cell r="FR78" t="str">
            <v>32CC</v>
          </cell>
          <cell r="FS78" t="str">
            <v>33CC</v>
          </cell>
          <cell r="FT78" t="str">
            <v>34CC</v>
          </cell>
          <cell r="FU78" t="str">
            <v>35CC</v>
          </cell>
        </row>
        <row r="79">
          <cell r="B79" t="str">
            <v>ACL-5438</v>
          </cell>
          <cell r="C79" t="str">
            <v>960022522</v>
          </cell>
          <cell r="D79" t="str">
            <v>C.H. VILLAGE CLOVERDALE - ANTHONY</v>
          </cell>
          <cell r="E79" t="str">
            <v>8662-8668 rue Anthony (PFD)</v>
          </cell>
          <cell r="F79">
            <v>100</v>
          </cell>
          <cell r="G79" t="str">
            <v>1</v>
          </cell>
          <cell r="J79" t="str">
            <v>X</v>
          </cell>
          <cell r="K79" t="str">
            <v>CDH</v>
          </cell>
          <cell r="L79" t="str">
            <v>COOP</v>
          </cell>
          <cell r="M79" t="str">
            <v>R</v>
          </cell>
          <cell r="N79" t="str">
            <v>2012</v>
          </cell>
          <cell r="O79" t="str">
            <v>DA</v>
          </cell>
          <cell r="P79" t="str">
            <v>OC</v>
          </cell>
          <cell r="Q79" t="str">
            <v>ULEVE52</v>
          </cell>
          <cell r="R79" t="str">
            <v>UTREMXU</v>
          </cell>
          <cell r="S79">
            <v>41523</v>
          </cell>
          <cell r="U79">
            <v>41401.439409722225</v>
          </cell>
          <cell r="V79">
            <v>41404.588368055556</v>
          </cell>
          <cell r="W79">
            <v>41523</v>
          </cell>
          <cell r="X79">
            <v>41694</v>
          </cell>
          <cell r="Y79">
            <v>42201</v>
          </cell>
          <cell r="Z79">
            <v>43070</v>
          </cell>
          <cell r="AA79">
            <v>0</v>
          </cell>
          <cell r="AB79">
            <v>0</v>
          </cell>
          <cell r="AC79">
            <v>32</v>
          </cell>
          <cell r="AD79">
            <v>56</v>
          </cell>
          <cell r="AE79">
            <v>4</v>
          </cell>
          <cell r="AF79">
            <v>8</v>
          </cell>
          <cell r="AG79">
            <v>0</v>
          </cell>
          <cell r="AH79" t="str">
            <v>PAH</v>
          </cell>
          <cell r="AL79" t="str">
            <v>COOP</v>
          </cell>
          <cell r="AM79" t="str">
            <v>ACL-5438</v>
          </cell>
          <cell r="AN79" t="str">
            <v>ACLOC</v>
          </cell>
          <cell r="AO79" t="str">
            <v>ACL2012-1</v>
          </cell>
          <cell r="AP79" t="str">
            <v>1Chambre</v>
          </cell>
          <cell r="AQ79" t="str">
            <v>1studio</v>
          </cell>
          <cell r="AR79" t="str">
            <v>11CC</v>
          </cell>
          <cell r="AS79" t="str">
            <v>12CC</v>
          </cell>
          <cell r="AT79" t="str">
            <v>13CC</v>
          </cell>
          <cell r="AU79" t="str">
            <v>14CC</v>
          </cell>
          <cell r="AV79" t="str">
            <v>15CC</v>
          </cell>
          <cell r="AW79" t="str">
            <v>1Chambre</v>
          </cell>
          <cell r="AX79" t="str">
            <v>1studio</v>
          </cell>
          <cell r="AY79" t="str">
            <v>11CC</v>
          </cell>
          <cell r="AZ79" t="str">
            <v>12CC</v>
          </cell>
          <cell r="BA79" t="str">
            <v>13CC</v>
          </cell>
          <cell r="BB79" t="str">
            <v>14CC</v>
          </cell>
          <cell r="BC79" t="str">
            <v>15CC</v>
          </cell>
          <cell r="BD79" t="str">
            <v>engagé</v>
          </cell>
          <cell r="BE79" t="str">
            <v>20131chambre</v>
          </cell>
          <cell r="BF79" t="str">
            <v>20131studio</v>
          </cell>
          <cell r="BG79" t="str">
            <v>201311cc</v>
          </cell>
          <cell r="BH79" t="str">
            <v>201312cc</v>
          </cell>
          <cell r="BI79" t="str">
            <v>201313cc</v>
          </cell>
          <cell r="BJ79" t="str">
            <v>201314cc</v>
          </cell>
          <cell r="BK79" t="str">
            <v>201315cc</v>
          </cell>
          <cell r="BL79" t="str">
            <v>2012</v>
          </cell>
          <cell r="BM79" t="str">
            <v>ACL2012-1</v>
          </cell>
          <cell r="BN79" t="str">
            <v>ACL2012-1</v>
          </cell>
          <cell r="BO79" t="str">
            <v>1Chambre</v>
          </cell>
          <cell r="BP79" t="str">
            <v>1studio</v>
          </cell>
          <cell r="BQ79" t="str">
            <v>11CC</v>
          </cell>
          <cell r="BR79" t="str">
            <v>12CC</v>
          </cell>
          <cell r="BS79" t="str">
            <v>13CC</v>
          </cell>
          <cell r="BT79" t="str">
            <v>14CC</v>
          </cell>
          <cell r="BU79" t="str">
            <v>15CC</v>
          </cell>
          <cell r="BV79" t="str">
            <v>COOP-1</v>
          </cell>
          <cell r="BW79" t="str">
            <v>COOP-1</v>
          </cell>
          <cell r="BX79" t="str">
            <v xml:space="preserve"> </v>
          </cell>
          <cell r="BY79" t="str">
            <v xml:space="preserve"> </v>
          </cell>
          <cell r="BZ79" t="str">
            <v>COOP</v>
          </cell>
          <cell r="CA79" t="str">
            <v>20131COOP</v>
          </cell>
          <cell r="CB79" t="str">
            <v>COOP-1</v>
          </cell>
          <cell r="CC79" t="str">
            <v>COOP-1</v>
          </cell>
          <cell r="CD79" t="str">
            <v>2013CDH</v>
          </cell>
          <cell r="CE79" t="str">
            <v>2013CDH</v>
          </cell>
          <cell r="CF79" t="str">
            <v>CDH-1</v>
          </cell>
          <cell r="CG79" t="str">
            <v>CDH-1</v>
          </cell>
          <cell r="CH79" t="str">
            <v>20131CDH</v>
          </cell>
          <cell r="CI79" t="str">
            <v>CDH</v>
          </cell>
          <cell r="CJ79" t="str">
            <v>CDH-1</v>
          </cell>
          <cell r="CK79" t="str">
            <v>CDH-1</v>
          </cell>
          <cell r="CL79" t="str">
            <v>R1</v>
          </cell>
          <cell r="CM79" t="str">
            <v>R1</v>
          </cell>
          <cell r="CN79" t="str">
            <v>R1</v>
          </cell>
          <cell r="CO79" t="str">
            <v>20131R</v>
          </cell>
          <cell r="CP79" t="str">
            <v>R</v>
          </cell>
          <cell r="CQ79" t="str">
            <v>2013</v>
          </cell>
          <cell r="CR79" t="str">
            <v xml:space="preserve"> </v>
          </cell>
          <cell r="CS79" t="str">
            <v>2013-09</v>
          </cell>
          <cell r="CT79" t="str">
            <v>OCPierrefonds — Roxboro</v>
          </cell>
          <cell r="CU79" t="str">
            <v>CDHOC</v>
          </cell>
          <cell r="CV79" t="str">
            <v>CDHOCPierrefonds — Roxboro</v>
          </cell>
          <cell r="CW79" t="str">
            <v>CDHPierrefonds — Roxboro</v>
          </cell>
          <cell r="CX79" t="str">
            <v>CDHPierrefonds — Roxboro</v>
          </cell>
          <cell r="CY79" t="str">
            <v>Pierrefonds — Roxboro</v>
          </cell>
          <cell r="CZ79" t="str">
            <v>1Pierrefonds — Roxboro</v>
          </cell>
          <cell r="DA79" t="str">
            <v>RPierrefonds — Roxboro</v>
          </cell>
          <cell r="DB79">
            <v>0</v>
          </cell>
          <cell r="DC79" t="str">
            <v>1OC</v>
          </cell>
          <cell r="DD79" t="str">
            <v>ACL1OC</v>
          </cell>
          <cell r="DE79">
            <v>1</v>
          </cell>
          <cell r="DG79" t="str">
            <v xml:space="preserve"> </v>
          </cell>
          <cell r="DH79" t="str">
            <v>2015ACL</v>
          </cell>
          <cell r="DI79" t="str">
            <v xml:space="preserve"> </v>
          </cell>
          <cell r="DJ79" t="str">
            <v>1900ACLOC</v>
          </cell>
          <cell r="DK79" t="str">
            <v>2015oc</v>
          </cell>
          <cell r="DL79" t="str">
            <v>ACL2015oc2013ed</v>
          </cell>
          <cell r="DM79" t="str">
            <v>2013ed</v>
          </cell>
          <cell r="DN79" t="str">
            <v>2013ec</v>
          </cell>
          <cell r="DO79" t="str">
            <v>2013ap</v>
          </cell>
          <cell r="DP79" t="str">
            <v>2013ed</v>
          </cell>
          <cell r="DQ79" t="str">
            <v xml:space="preserve"> </v>
          </cell>
          <cell r="DR79" t="str">
            <v>1OC</v>
          </cell>
          <cell r="DS79" t="str">
            <v>20131OC</v>
          </cell>
          <cell r="DT79" t="str">
            <v>2013</v>
          </cell>
          <cell r="DU79" t="str">
            <v>2013</v>
          </cell>
          <cell r="DV79" t="str">
            <v>ACLED 2013 from ec 2013</v>
          </cell>
          <cell r="DW79" t="str">
            <v>2013ec1Chambre</v>
          </cell>
          <cell r="DX79" t="str">
            <v>2013</v>
          </cell>
          <cell r="DY79" t="str">
            <v>ACL</v>
          </cell>
          <cell r="DZ79" t="str">
            <v>2013CDH</v>
          </cell>
          <cell r="EA79" t="str">
            <v>1Chambre</v>
          </cell>
          <cell r="EB79" t="str">
            <v>1Studio</v>
          </cell>
          <cell r="EC79" t="str">
            <v>11CC</v>
          </cell>
          <cell r="ED79" t="str">
            <v>12CC</v>
          </cell>
          <cell r="EE79" t="str">
            <v>13CC</v>
          </cell>
          <cell r="EF79" t="str">
            <v>14CC</v>
          </cell>
          <cell r="EG79" t="str">
            <v>15CC</v>
          </cell>
          <cell r="EH79" t="str">
            <v>1Chambre</v>
          </cell>
          <cell r="EI79" t="str">
            <v>1studio</v>
          </cell>
          <cell r="EJ79" t="str">
            <v>11CC</v>
          </cell>
          <cell r="EK79" t="str">
            <v>12CC</v>
          </cell>
          <cell r="EL79" t="str">
            <v>13CC</v>
          </cell>
          <cell r="EM79" t="str">
            <v>14CC</v>
          </cell>
          <cell r="EN79" t="str">
            <v>15CC</v>
          </cell>
          <cell r="EO79" t="str">
            <v>COOP-1</v>
          </cell>
          <cell r="EP79" t="str">
            <v>CDH-1</v>
          </cell>
          <cell r="EQ79" t="str">
            <v>R1</v>
          </cell>
          <cell r="ER79">
            <v>118.4116319444438</v>
          </cell>
          <cell r="ES79" t="str">
            <v>OC</v>
          </cell>
          <cell r="ET79">
            <v>678</v>
          </cell>
          <cell r="EU79" t="str">
            <v>ACLCOOP</v>
          </cell>
          <cell r="EV79" t="str">
            <v>ACL1</v>
          </cell>
          <cell r="EW79" t="str">
            <v>ACLR</v>
          </cell>
          <cell r="EX79" t="str">
            <v>ACLCOOP</v>
          </cell>
          <cell r="EY79" t="str">
            <v xml:space="preserve"> </v>
          </cell>
          <cell r="EZ79" t="str">
            <v xml:space="preserve"> </v>
          </cell>
          <cell r="FA79" t="str">
            <v>ACLCOOP1R</v>
          </cell>
          <cell r="FB79" t="str">
            <v xml:space="preserve"> 1R</v>
          </cell>
          <cell r="FC79" t="str">
            <v xml:space="preserve"> 1R</v>
          </cell>
          <cell r="FD79" t="str">
            <v>ACL12012</v>
          </cell>
          <cell r="FE79" t="str">
            <v>1Pierrefonds — Roxboro</v>
          </cell>
          <cell r="FF79">
            <v>2015</v>
          </cell>
          <cell r="FG79" t="str">
            <v>2013</v>
          </cell>
          <cell r="FH79" t="str">
            <v>20151</v>
          </cell>
          <cell r="FI79">
            <v>16.67763157894737</v>
          </cell>
          <cell r="FJ79" t="str">
            <v>COOPPierrefonds — Roxboro</v>
          </cell>
          <cell r="FK79" t="str">
            <v>Pierrefonds — RoxboroR2014</v>
          </cell>
          <cell r="FL79" t="str">
            <v>2014</v>
          </cell>
          <cell r="FM79" t="str">
            <v>2013</v>
          </cell>
          <cell r="FN79" t="str">
            <v>2015ACL</v>
          </cell>
          <cell r="FO79" t="str">
            <v>1Chambre</v>
          </cell>
          <cell r="FP79" t="str">
            <v>1studio</v>
          </cell>
          <cell r="FQ79" t="str">
            <v>11CC</v>
          </cell>
          <cell r="FR79" t="str">
            <v>12CC</v>
          </cell>
          <cell r="FS79" t="str">
            <v>13CC</v>
          </cell>
          <cell r="FT79" t="str">
            <v>14CC</v>
          </cell>
          <cell r="FU79" t="str">
            <v>15CC</v>
          </cell>
        </row>
        <row r="80">
          <cell r="B80" t="str">
            <v>ACL-5443</v>
          </cell>
          <cell r="C80" t="str">
            <v>960021322</v>
          </cell>
          <cell r="D80" t="str">
            <v>LES HABITATIONS COMM. NDG - EMERALD</v>
          </cell>
          <cell r="E80" t="str">
            <v>5620-5622 avenue Emerald (CSL)</v>
          </cell>
          <cell r="F80">
            <v>40</v>
          </cell>
          <cell r="G80" t="str">
            <v>1</v>
          </cell>
          <cell r="K80" t="str">
            <v>CDH</v>
          </cell>
          <cell r="L80" t="str">
            <v>OBNL</v>
          </cell>
          <cell r="M80" t="str">
            <v>R</v>
          </cell>
          <cell r="N80" t="str">
            <v>2012</v>
          </cell>
          <cell r="O80" t="str">
            <v>ED</v>
          </cell>
          <cell r="P80" t="str">
            <v>OC</v>
          </cell>
          <cell r="S80">
            <v>41892</v>
          </cell>
          <cell r="T80">
            <v>41366.399710648147</v>
          </cell>
          <cell r="U80">
            <v>41366.399895833332</v>
          </cell>
          <cell r="V80">
            <v>41578.639236111114</v>
          </cell>
          <cell r="W80">
            <v>41892</v>
          </cell>
          <cell r="X80">
            <v>41949</v>
          </cell>
          <cell r="Y80">
            <v>42614</v>
          </cell>
          <cell r="Z80">
            <v>43009</v>
          </cell>
          <cell r="AA80">
            <v>0</v>
          </cell>
          <cell r="AB80">
            <v>0</v>
          </cell>
          <cell r="AC80">
            <v>18</v>
          </cell>
          <cell r="AD80">
            <v>14</v>
          </cell>
          <cell r="AE80">
            <v>8</v>
          </cell>
          <cell r="AF80">
            <v>0</v>
          </cell>
          <cell r="AG80">
            <v>0</v>
          </cell>
          <cell r="AH80" t="str">
            <v>PAH</v>
          </cell>
          <cell r="AL80" t="str">
            <v>OBNL</v>
          </cell>
          <cell r="AM80" t="str">
            <v>ACL-5443</v>
          </cell>
          <cell r="AN80" t="str">
            <v>ACLOC</v>
          </cell>
          <cell r="AO80" t="str">
            <v>ACL2012-1</v>
          </cell>
          <cell r="AP80" t="str">
            <v>1Chambre</v>
          </cell>
          <cell r="AQ80" t="str">
            <v>1studio</v>
          </cell>
          <cell r="AR80" t="str">
            <v>11CC</v>
          </cell>
          <cell r="AS80" t="str">
            <v>12CC</v>
          </cell>
          <cell r="AT80" t="str">
            <v>13CC</v>
          </cell>
          <cell r="AU80" t="str">
            <v>14CC</v>
          </cell>
          <cell r="AV80" t="str">
            <v>15CC</v>
          </cell>
          <cell r="AW80" t="str">
            <v>1Chambre</v>
          </cell>
          <cell r="AX80" t="str">
            <v>1studio</v>
          </cell>
          <cell r="AY80" t="str">
            <v>11CC</v>
          </cell>
          <cell r="AZ80" t="str">
            <v>12CC</v>
          </cell>
          <cell r="BA80" t="str">
            <v>13CC</v>
          </cell>
          <cell r="BB80" t="str">
            <v>14CC</v>
          </cell>
          <cell r="BC80" t="str">
            <v>15CC</v>
          </cell>
          <cell r="BD80" t="str">
            <v>engagé</v>
          </cell>
          <cell r="BE80" t="str">
            <v>20131chambre</v>
          </cell>
          <cell r="BF80" t="str">
            <v>20131studio</v>
          </cell>
          <cell r="BG80" t="str">
            <v>201311cc</v>
          </cell>
          <cell r="BH80" t="str">
            <v>201312cc</v>
          </cell>
          <cell r="BI80" t="str">
            <v>201313cc</v>
          </cell>
          <cell r="BJ80" t="str">
            <v>201314cc</v>
          </cell>
          <cell r="BK80" t="str">
            <v>201315cc</v>
          </cell>
          <cell r="BL80" t="str">
            <v>2012</v>
          </cell>
          <cell r="BM80" t="str">
            <v>ACL2012-1</v>
          </cell>
          <cell r="BN80" t="str">
            <v>ACL2012-1</v>
          </cell>
          <cell r="BO80" t="str">
            <v>1Chambre</v>
          </cell>
          <cell r="BP80" t="str">
            <v>1studio</v>
          </cell>
          <cell r="BQ80" t="str">
            <v>11CC</v>
          </cell>
          <cell r="BR80" t="str">
            <v>12CC</v>
          </cell>
          <cell r="BS80" t="str">
            <v>13CC</v>
          </cell>
          <cell r="BT80" t="str">
            <v>14CC</v>
          </cell>
          <cell r="BU80" t="str">
            <v>15CC</v>
          </cell>
          <cell r="BV80" t="str">
            <v>OBNL-1</v>
          </cell>
          <cell r="BW80" t="str">
            <v>OBNL-1</v>
          </cell>
          <cell r="BX80" t="str">
            <v xml:space="preserve"> </v>
          </cell>
          <cell r="BY80" t="str">
            <v xml:space="preserve"> </v>
          </cell>
          <cell r="BZ80" t="str">
            <v>OBNL</v>
          </cell>
          <cell r="CA80" t="str">
            <v>20131OBNL</v>
          </cell>
          <cell r="CB80" t="str">
            <v>OBNL-1</v>
          </cell>
          <cell r="CC80" t="str">
            <v>OBNL-1</v>
          </cell>
          <cell r="CD80" t="str">
            <v>2013CDH</v>
          </cell>
          <cell r="CE80" t="str">
            <v>2013CDH</v>
          </cell>
          <cell r="CF80" t="str">
            <v>CDH-1</v>
          </cell>
          <cell r="CG80" t="str">
            <v>CDH-1</v>
          </cell>
          <cell r="CH80" t="str">
            <v>20131CDH</v>
          </cell>
          <cell r="CI80" t="str">
            <v>CDH</v>
          </cell>
          <cell r="CJ80" t="str">
            <v>CDH-1</v>
          </cell>
          <cell r="CK80" t="str">
            <v>CDH-1</v>
          </cell>
          <cell r="CL80" t="str">
            <v>R1</v>
          </cell>
          <cell r="CM80" t="str">
            <v>R1</v>
          </cell>
          <cell r="CN80" t="str">
            <v>R1</v>
          </cell>
          <cell r="CO80" t="str">
            <v>20131R</v>
          </cell>
          <cell r="CP80" t="str">
            <v>R</v>
          </cell>
          <cell r="CQ80" t="str">
            <v>2014</v>
          </cell>
          <cell r="CR80" t="str">
            <v xml:space="preserve"> </v>
          </cell>
          <cell r="CS80" t="str">
            <v>2014-09</v>
          </cell>
          <cell r="CT80" t="str">
            <v>OCCôte Saint-Luc</v>
          </cell>
          <cell r="CU80" t="str">
            <v>CDHOC</v>
          </cell>
          <cell r="CV80" t="str">
            <v>CDHOCCôte Saint-Luc</v>
          </cell>
          <cell r="CW80" t="str">
            <v>CDHCôte Saint-Luc</v>
          </cell>
          <cell r="CX80" t="str">
            <v>CDHCôte Saint-Luc</v>
          </cell>
          <cell r="CY80" t="str">
            <v>Côte Saint-Luc</v>
          </cell>
          <cell r="CZ80" t="str">
            <v>1Côte Saint-Luc</v>
          </cell>
          <cell r="DA80" t="str">
            <v>RCôte Saint-Luc</v>
          </cell>
          <cell r="DB80">
            <v>0</v>
          </cell>
          <cell r="DC80" t="str">
            <v>1OC</v>
          </cell>
          <cell r="DD80" t="str">
            <v>ACL1OC</v>
          </cell>
          <cell r="DE80">
            <v>1</v>
          </cell>
          <cell r="DG80" t="str">
            <v xml:space="preserve"> </v>
          </cell>
          <cell r="DH80" t="str">
            <v>2016ACL</v>
          </cell>
          <cell r="DI80" t="str">
            <v xml:space="preserve"> </v>
          </cell>
          <cell r="DJ80" t="str">
            <v>2013ACLOC</v>
          </cell>
          <cell r="DK80" t="str">
            <v>2016oc</v>
          </cell>
          <cell r="DL80" t="str">
            <v>ACL2016oc2014ed</v>
          </cell>
          <cell r="DM80" t="str">
            <v>2014ed</v>
          </cell>
          <cell r="DN80" t="str">
            <v>2013ec</v>
          </cell>
          <cell r="DO80" t="str">
            <v>2013ap</v>
          </cell>
          <cell r="DP80" t="str">
            <v>2014ed</v>
          </cell>
          <cell r="DQ80" t="str">
            <v>2013ec</v>
          </cell>
          <cell r="DR80" t="str">
            <v>1OC</v>
          </cell>
          <cell r="DS80" t="str">
            <v>20141OC</v>
          </cell>
          <cell r="DT80" t="str">
            <v>2014</v>
          </cell>
          <cell r="DU80" t="str">
            <v>2013</v>
          </cell>
          <cell r="DV80" t="str">
            <v>ACLED 2014 from ec 2013</v>
          </cell>
          <cell r="DW80" t="str">
            <v>2013ec1Chambre</v>
          </cell>
          <cell r="DX80" t="str">
            <v>2013</v>
          </cell>
          <cell r="DY80" t="str">
            <v>ACL</v>
          </cell>
          <cell r="DZ80" t="str">
            <v>2014CDH</v>
          </cell>
          <cell r="EA80" t="str">
            <v>1Chambre</v>
          </cell>
          <cell r="EB80" t="str">
            <v>1Studio</v>
          </cell>
          <cell r="EC80" t="str">
            <v>11CC</v>
          </cell>
          <cell r="ED80" t="str">
            <v>12CC</v>
          </cell>
          <cell r="EE80" t="str">
            <v>13CC</v>
          </cell>
          <cell r="EF80" t="str">
            <v>14CC</v>
          </cell>
          <cell r="EG80" t="str">
            <v>15CC</v>
          </cell>
          <cell r="EH80" t="str">
            <v>1Chambre</v>
          </cell>
          <cell r="EI80" t="str">
            <v>1studio</v>
          </cell>
          <cell r="EJ80" t="str">
            <v>11CC</v>
          </cell>
          <cell r="EK80" t="str">
            <v>12CC</v>
          </cell>
          <cell r="EL80" t="str">
            <v>13CC</v>
          </cell>
          <cell r="EM80" t="str">
            <v>14CC</v>
          </cell>
          <cell r="EN80" t="str">
            <v>15CC</v>
          </cell>
          <cell r="EO80" t="str">
            <v>OBNL-1</v>
          </cell>
          <cell r="EP80" t="str">
            <v>CDH-1</v>
          </cell>
          <cell r="EQ80" t="str">
            <v>R1</v>
          </cell>
          <cell r="ER80">
            <v>313.36076388888614</v>
          </cell>
          <cell r="ES80" t="str">
            <v>OC</v>
          </cell>
          <cell r="ET80">
            <v>722</v>
          </cell>
          <cell r="EU80" t="str">
            <v>ACLOBNL</v>
          </cell>
          <cell r="EV80" t="str">
            <v>ACL1</v>
          </cell>
          <cell r="EW80" t="str">
            <v>ACLR</v>
          </cell>
          <cell r="EX80" t="str">
            <v>ACLOBNL</v>
          </cell>
          <cell r="EY80" t="str">
            <v xml:space="preserve"> </v>
          </cell>
          <cell r="EZ80" t="str">
            <v xml:space="preserve"> </v>
          </cell>
          <cell r="FA80" t="str">
            <v>ACLOBNL1R</v>
          </cell>
          <cell r="FB80" t="str">
            <v xml:space="preserve"> 1R</v>
          </cell>
          <cell r="FC80" t="str">
            <v xml:space="preserve"> 1R</v>
          </cell>
          <cell r="FD80" t="str">
            <v>ACL12012</v>
          </cell>
          <cell r="FE80" t="str">
            <v>1Côte Saint-Luc</v>
          </cell>
          <cell r="FF80">
            <v>2016</v>
          </cell>
          <cell r="FG80" t="str">
            <v>2014</v>
          </cell>
          <cell r="FH80" t="str">
            <v>20161</v>
          </cell>
          <cell r="FI80">
            <v>21.875</v>
          </cell>
          <cell r="FJ80" t="str">
            <v>OBNLCôte Saint-Luc</v>
          </cell>
          <cell r="FK80" t="str">
            <v>Côte Saint-LucR2014</v>
          </cell>
          <cell r="FL80" t="str">
            <v>2014</v>
          </cell>
          <cell r="FM80" t="str">
            <v>2013</v>
          </cell>
          <cell r="FN80" t="str">
            <v>2016ACL</v>
          </cell>
          <cell r="FO80" t="str">
            <v>1Chambre</v>
          </cell>
          <cell r="FP80" t="str">
            <v>1studio</v>
          </cell>
          <cell r="FQ80" t="str">
            <v>11CC</v>
          </cell>
          <cell r="FR80" t="str">
            <v>12CC</v>
          </cell>
          <cell r="FS80" t="str">
            <v>13CC</v>
          </cell>
          <cell r="FT80" t="str">
            <v>14CC</v>
          </cell>
          <cell r="FU80" t="str">
            <v>15CC</v>
          </cell>
        </row>
        <row r="81">
          <cell r="B81" t="str">
            <v>ACL-5449</v>
          </cell>
          <cell r="C81" t="str">
            <v>960021698</v>
          </cell>
          <cell r="D81" t="str">
            <v>HABITATIONS LES TRINITAIRES</v>
          </cell>
          <cell r="E81" t="str">
            <v xml:space="preserve">1771 boulevard Angrignon </v>
          </cell>
          <cell r="F81">
            <v>150</v>
          </cell>
          <cell r="G81" t="str">
            <v>2</v>
          </cell>
          <cell r="I81" t="str">
            <v>CM</v>
          </cell>
          <cell r="K81" t="str">
            <v>ROMEL</v>
          </cell>
          <cell r="L81" t="str">
            <v>OBNL</v>
          </cell>
          <cell r="M81" t="str">
            <v>C</v>
          </cell>
          <cell r="N81" t="str">
            <v>2012</v>
          </cell>
          <cell r="O81" t="str">
            <v>DA</v>
          </cell>
          <cell r="P81" t="str">
            <v>OC</v>
          </cell>
          <cell r="Q81" t="str">
            <v>UBOIVJA</v>
          </cell>
          <cell r="R81" t="str">
            <v>ULABADE</v>
          </cell>
          <cell r="S81">
            <v>42011</v>
          </cell>
          <cell r="T81">
            <v>41381.405902777777</v>
          </cell>
          <cell r="U81">
            <v>41479.611875000002</v>
          </cell>
          <cell r="V81">
            <v>41597.442974537036</v>
          </cell>
          <cell r="W81">
            <v>41698.671458333331</v>
          </cell>
          <cell r="X81">
            <v>41685</v>
          </cell>
          <cell r="Y81">
            <v>41958</v>
          </cell>
          <cell r="Z81">
            <v>41974</v>
          </cell>
          <cell r="AA81">
            <v>0</v>
          </cell>
          <cell r="AB81">
            <v>0</v>
          </cell>
          <cell r="AC81">
            <v>129</v>
          </cell>
          <cell r="AD81">
            <v>21</v>
          </cell>
          <cell r="AE81">
            <v>0</v>
          </cell>
          <cell r="AF81">
            <v>0</v>
          </cell>
          <cell r="AG81">
            <v>0</v>
          </cell>
          <cell r="AH81" t="str">
            <v>PAH</v>
          </cell>
          <cell r="AL81" t="str">
            <v>OBNL</v>
          </cell>
          <cell r="AM81" t="str">
            <v>ACL-5449</v>
          </cell>
          <cell r="AN81" t="str">
            <v>ACLOC</v>
          </cell>
          <cell r="AO81" t="str">
            <v>ACL2012-2</v>
          </cell>
          <cell r="AP81" t="str">
            <v>2Chambre</v>
          </cell>
          <cell r="AQ81" t="str">
            <v>2studio</v>
          </cell>
          <cell r="AR81" t="str">
            <v>21CC</v>
          </cell>
          <cell r="AS81" t="str">
            <v>22CC</v>
          </cell>
          <cell r="AT81" t="str">
            <v>23CC</v>
          </cell>
          <cell r="AU81" t="str">
            <v>24CC</v>
          </cell>
          <cell r="AV81" t="str">
            <v>25CC</v>
          </cell>
          <cell r="AW81" t="str">
            <v>2Chambre</v>
          </cell>
          <cell r="AX81" t="str">
            <v>2studio</v>
          </cell>
          <cell r="AY81" t="str">
            <v>21CC</v>
          </cell>
          <cell r="AZ81" t="str">
            <v>22CC</v>
          </cell>
          <cell r="BA81" t="str">
            <v>23CC</v>
          </cell>
          <cell r="BB81" t="str">
            <v>24CC</v>
          </cell>
          <cell r="BC81" t="str">
            <v>25CC</v>
          </cell>
          <cell r="BD81" t="str">
            <v>engagé</v>
          </cell>
          <cell r="BE81" t="str">
            <v>20132chambre</v>
          </cell>
          <cell r="BF81" t="str">
            <v>20132studio</v>
          </cell>
          <cell r="BG81" t="str">
            <v>201321cc</v>
          </cell>
          <cell r="BH81" t="str">
            <v>201322cc</v>
          </cell>
          <cell r="BI81" t="str">
            <v>201323cc</v>
          </cell>
          <cell r="BJ81" t="str">
            <v>201324cc</v>
          </cell>
          <cell r="BK81" t="str">
            <v>201325cc</v>
          </cell>
          <cell r="BL81" t="str">
            <v>2012</v>
          </cell>
          <cell r="BM81" t="str">
            <v>ACL2012-2</v>
          </cell>
          <cell r="BN81" t="str">
            <v>ACL2012-2</v>
          </cell>
          <cell r="BO81" t="str">
            <v>2Chambre</v>
          </cell>
          <cell r="BP81" t="str">
            <v>2studio</v>
          </cell>
          <cell r="BQ81" t="str">
            <v>21CC</v>
          </cell>
          <cell r="BR81" t="str">
            <v>22CC</v>
          </cell>
          <cell r="BS81" t="str">
            <v>23CC</v>
          </cell>
          <cell r="BT81" t="str">
            <v>24CC</v>
          </cell>
          <cell r="BU81" t="str">
            <v>25CC</v>
          </cell>
          <cell r="BV81" t="str">
            <v>OBNL-2</v>
          </cell>
          <cell r="BW81" t="str">
            <v>OBNL-2</v>
          </cell>
          <cell r="BX81" t="str">
            <v xml:space="preserve"> </v>
          </cell>
          <cell r="BY81" t="str">
            <v xml:space="preserve"> </v>
          </cell>
          <cell r="BZ81" t="str">
            <v>OBNL</v>
          </cell>
          <cell r="CA81" t="str">
            <v>20132OBNL</v>
          </cell>
          <cell r="CB81" t="str">
            <v>OBNL-2</v>
          </cell>
          <cell r="CC81" t="str">
            <v>OBNL-2</v>
          </cell>
          <cell r="CD81" t="str">
            <v>2013ROMEL</v>
          </cell>
          <cell r="CE81" t="str">
            <v>2013ROMEL</v>
          </cell>
          <cell r="CF81" t="str">
            <v>ROMEL-2</v>
          </cell>
          <cell r="CG81" t="str">
            <v>ROMEL-2</v>
          </cell>
          <cell r="CH81" t="str">
            <v>20132ROMEL</v>
          </cell>
          <cell r="CI81" t="str">
            <v>ROMEL</v>
          </cell>
          <cell r="CJ81" t="str">
            <v>ROMEL-2</v>
          </cell>
          <cell r="CK81" t="str">
            <v>ROMEL-2</v>
          </cell>
          <cell r="CL81" t="str">
            <v>C2</v>
          </cell>
          <cell r="CM81" t="str">
            <v>C2</v>
          </cell>
          <cell r="CN81" t="str">
            <v>C2</v>
          </cell>
          <cell r="CO81" t="str">
            <v>20132C</v>
          </cell>
          <cell r="CP81" t="str">
            <v>C</v>
          </cell>
          <cell r="CQ81" t="str">
            <v>2014</v>
          </cell>
          <cell r="CR81" t="str">
            <v xml:space="preserve"> </v>
          </cell>
          <cell r="CS81" t="str">
            <v>2014-02</v>
          </cell>
          <cell r="CT81" t="str">
            <v>OCLaSalle</v>
          </cell>
          <cell r="CU81" t="str">
            <v>ROMELOC</v>
          </cell>
          <cell r="CV81" t="str">
            <v>ROMELOCLaSalle</v>
          </cell>
          <cell r="CW81" t="str">
            <v>ROMELLaSalle</v>
          </cell>
          <cell r="CX81" t="str">
            <v>ROMELLaSalle</v>
          </cell>
          <cell r="CY81" t="str">
            <v>LaSalle</v>
          </cell>
          <cell r="CZ81" t="str">
            <v>2LaSalle</v>
          </cell>
          <cell r="DA81" t="str">
            <v>CLaSalle</v>
          </cell>
          <cell r="DB81">
            <v>0</v>
          </cell>
          <cell r="DC81" t="str">
            <v>2OC</v>
          </cell>
          <cell r="DD81" t="str">
            <v>ACL2OC</v>
          </cell>
          <cell r="DE81">
            <v>1</v>
          </cell>
          <cell r="DG81" t="str">
            <v xml:space="preserve"> </v>
          </cell>
          <cell r="DH81" t="str">
            <v>2014ACL</v>
          </cell>
          <cell r="DI81" t="str">
            <v xml:space="preserve"> </v>
          </cell>
          <cell r="DJ81" t="str">
            <v>2013ACLOC</v>
          </cell>
          <cell r="DK81" t="str">
            <v>2014oc</v>
          </cell>
          <cell r="DL81" t="str">
            <v>ACL2014oc2014ed</v>
          </cell>
          <cell r="DM81" t="str">
            <v>2014ed</v>
          </cell>
          <cell r="DN81" t="str">
            <v>2013ec</v>
          </cell>
          <cell r="DO81" t="str">
            <v>2013ap</v>
          </cell>
          <cell r="DP81" t="str">
            <v>2014ed</v>
          </cell>
          <cell r="DQ81" t="str">
            <v>2013ec</v>
          </cell>
          <cell r="DR81" t="str">
            <v>2OC</v>
          </cell>
          <cell r="DS81" t="str">
            <v>20142OC</v>
          </cell>
          <cell r="DT81" t="str">
            <v>2014</v>
          </cell>
          <cell r="DU81" t="str">
            <v>2013</v>
          </cell>
          <cell r="DV81" t="str">
            <v>ACLED 2014 from ec 2013</v>
          </cell>
          <cell r="DW81" t="str">
            <v>2013ec2Chambre</v>
          </cell>
          <cell r="DX81" t="str">
            <v>2013</v>
          </cell>
          <cell r="DY81" t="str">
            <v>ACL</v>
          </cell>
          <cell r="DZ81" t="str">
            <v>2014ROMEL</v>
          </cell>
          <cell r="EA81" t="str">
            <v>2Chambre</v>
          </cell>
          <cell r="EB81" t="str">
            <v>2Studio</v>
          </cell>
          <cell r="EC81" t="str">
            <v>21CC</v>
          </cell>
          <cell r="ED81" t="str">
            <v>22CC</v>
          </cell>
          <cell r="EE81" t="str">
            <v>23CC</v>
          </cell>
          <cell r="EF81" t="str">
            <v>24CC</v>
          </cell>
          <cell r="EG81" t="str">
            <v>25CC</v>
          </cell>
          <cell r="EH81" t="str">
            <v>2Chambre</v>
          </cell>
          <cell r="EI81" t="str">
            <v>2studio</v>
          </cell>
          <cell r="EJ81" t="str">
            <v>21CC</v>
          </cell>
          <cell r="EK81" t="str">
            <v>22CC</v>
          </cell>
          <cell r="EL81" t="str">
            <v>23CC</v>
          </cell>
          <cell r="EM81" t="str">
            <v>24CC</v>
          </cell>
          <cell r="EN81" t="str">
            <v>25CC</v>
          </cell>
          <cell r="EO81" t="str">
            <v>OBNL-2</v>
          </cell>
          <cell r="EP81" t="str">
            <v>ROMEL-2</v>
          </cell>
          <cell r="EQ81" t="str">
            <v>C2</v>
          </cell>
          <cell r="ER81">
            <v>101.22848379629431</v>
          </cell>
          <cell r="ES81" t="str">
            <v>CMOC</v>
          </cell>
          <cell r="ET81">
            <v>259.32854166666948</v>
          </cell>
          <cell r="EU81" t="str">
            <v>ACLOBNL</v>
          </cell>
          <cell r="EV81" t="str">
            <v>ACL2</v>
          </cell>
          <cell r="EW81" t="str">
            <v>ACLC</v>
          </cell>
          <cell r="EX81" t="str">
            <v>ACLOBNL</v>
          </cell>
          <cell r="EY81" t="str">
            <v xml:space="preserve"> </v>
          </cell>
          <cell r="EZ81" t="str">
            <v xml:space="preserve"> </v>
          </cell>
          <cell r="FA81" t="str">
            <v>ACLOBNL2C</v>
          </cell>
          <cell r="FB81" t="str">
            <v xml:space="preserve"> 2C</v>
          </cell>
          <cell r="FC81" t="str">
            <v xml:space="preserve"> 2C</v>
          </cell>
          <cell r="FD81" t="str">
            <v>ACL22012</v>
          </cell>
          <cell r="FE81" t="str">
            <v>2LaSalle</v>
          </cell>
          <cell r="FF81">
            <v>2014</v>
          </cell>
          <cell r="FG81" t="str">
            <v>2014</v>
          </cell>
          <cell r="FH81" t="str">
            <v>20142</v>
          </cell>
          <cell r="FI81">
            <v>8.9802631578947381</v>
          </cell>
          <cell r="FJ81" t="str">
            <v>OBNLLaSalle</v>
          </cell>
          <cell r="FK81" t="str">
            <v>LaSalleC2014</v>
          </cell>
          <cell r="FL81" t="str">
            <v>2014</v>
          </cell>
          <cell r="FM81" t="str">
            <v>2013</v>
          </cell>
          <cell r="FN81" t="str">
            <v>2014ACL</v>
          </cell>
          <cell r="FO81" t="str">
            <v>2Chambre</v>
          </cell>
          <cell r="FP81" t="str">
            <v>2studio</v>
          </cell>
          <cell r="FQ81" t="str">
            <v>21CC</v>
          </cell>
          <cell r="FR81" t="str">
            <v>22CC</v>
          </cell>
          <cell r="FS81" t="str">
            <v>23CC</v>
          </cell>
          <cell r="FT81" t="str">
            <v>24CC</v>
          </cell>
          <cell r="FU81" t="str">
            <v>25CC</v>
          </cell>
        </row>
        <row r="82">
          <cell r="B82" t="str">
            <v>ACL-5451</v>
          </cell>
          <cell r="C82" t="str">
            <v>960021321</v>
          </cell>
          <cell r="D82" t="str">
            <v>MAISON LE PARCOURS</v>
          </cell>
          <cell r="E82" t="str">
            <v>2201-2209 rue des Carrières (MTL)</v>
          </cell>
          <cell r="F82">
            <v>28</v>
          </cell>
          <cell r="G82" t="str">
            <v>3</v>
          </cell>
          <cell r="K82" t="str">
            <v>BSQ</v>
          </cell>
          <cell r="L82" t="str">
            <v>OBNL</v>
          </cell>
          <cell r="M82" t="str">
            <v>R</v>
          </cell>
          <cell r="N82" t="str">
            <v>2013</v>
          </cell>
          <cell r="O82" t="str">
            <v>DA</v>
          </cell>
          <cell r="P82" t="str">
            <v>OC</v>
          </cell>
          <cell r="Q82" t="str">
            <v>UGOULFR</v>
          </cell>
          <cell r="R82" t="str">
            <v>ULABADE</v>
          </cell>
          <cell r="S82">
            <v>42331.593298611115</v>
          </cell>
          <cell r="U82">
            <v>41479.596932870372</v>
          </cell>
          <cell r="V82">
            <v>41606.45208333333</v>
          </cell>
          <cell r="W82">
            <v>41934.458298611113</v>
          </cell>
          <cell r="X82">
            <v>41958</v>
          </cell>
          <cell r="Y82">
            <v>42323</v>
          </cell>
          <cell r="Z82">
            <v>42309</v>
          </cell>
          <cell r="AA82">
            <v>28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 t="str">
            <v>PAH</v>
          </cell>
          <cell r="AL82" t="str">
            <v>OBNL</v>
          </cell>
          <cell r="AM82" t="str">
            <v>ACL-5451</v>
          </cell>
          <cell r="AN82" t="str">
            <v>ACLOC</v>
          </cell>
          <cell r="AO82" t="str">
            <v>ACL2013-3</v>
          </cell>
          <cell r="AP82" t="str">
            <v>3Chambre</v>
          </cell>
          <cell r="AQ82" t="str">
            <v>3studio</v>
          </cell>
          <cell r="AR82" t="str">
            <v>31CC</v>
          </cell>
          <cell r="AS82" t="str">
            <v>32CC</v>
          </cell>
          <cell r="AT82" t="str">
            <v>33CC</v>
          </cell>
          <cell r="AU82" t="str">
            <v>34CC</v>
          </cell>
          <cell r="AV82" t="str">
            <v>35CC</v>
          </cell>
          <cell r="AW82" t="str">
            <v>3Chambre</v>
          </cell>
          <cell r="AX82" t="str">
            <v>3studio</v>
          </cell>
          <cell r="AY82" t="str">
            <v>31CC</v>
          </cell>
          <cell r="AZ82" t="str">
            <v>32CC</v>
          </cell>
          <cell r="BA82" t="str">
            <v>33CC</v>
          </cell>
          <cell r="BB82" t="str">
            <v>34CC</v>
          </cell>
          <cell r="BC82" t="str">
            <v>35CC</v>
          </cell>
          <cell r="BD82" t="str">
            <v>engagé</v>
          </cell>
          <cell r="BE82" t="str">
            <v>20133chambre</v>
          </cell>
          <cell r="BF82" t="str">
            <v>20133studio</v>
          </cell>
          <cell r="BG82" t="str">
            <v>201331cc</v>
          </cell>
          <cell r="BH82" t="str">
            <v>201332cc</v>
          </cell>
          <cell r="BI82" t="str">
            <v>201333cc</v>
          </cell>
          <cell r="BJ82" t="str">
            <v>201334cc</v>
          </cell>
          <cell r="BK82" t="str">
            <v>201335cc</v>
          </cell>
          <cell r="BL82" t="str">
            <v>2013</v>
          </cell>
          <cell r="BM82" t="str">
            <v>ACL2013-3</v>
          </cell>
          <cell r="BN82" t="str">
            <v>ACL2013-3</v>
          </cell>
          <cell r="BO82" t="str">
            <v>3Chambre</v>
          </cell>
          <cell r="BP82" t="str">
            <v>3studio</v>
          </cell>
          <cell r="BQ82" t="str">
            <v>31CC</v>
          </cell>
          <cell r="BR82" t="str">
            <v>32CC</v>
          </cell>
          <cell r="BS82" t="str">
            <v>33CC</v>
          </cell>
          <cell r="BT82" t="str">
            <v>34CC</v>
          </cell>
          <cell r="BU82" t="str">
            <v>35CC</v>
          </cell>
          <cell r="BV82" t="str">
            <v>OBNL-3</v>
          </cell>
          <cell r="BW82" t="str">
            <v>OBNL-3</v>
          </cell>
          <cell r="BX82" t="str">
            <v xml:space="preserve"> </v>
          </cell>
          <cell r="BY82" t="str">
            <v xml:space="preserve"> </v>
          </cell>
          <cell r="BZ82" t="str">
            <v>OBNL</v>
          </cell>
          <cell r="CA82" t="str">
            <v>20133OBNL</v>
          </cell>
          <cell r="CB82" t="str">
            <v>OBNL-3</v>
          </cell>
          <cell r="CC82" t="str">
            <v>OBNL-3</v>
          </cell>
          <cell r="CD82" t="str">
            <v>2013BSQ</v>
          </cell>
          <cell r="CE82" t="str">
            <v>2013BSQ</v>
          </cell>
          <cell r="CF82" t="str">
            <v>BSQ-3</v>
          </cell>
          <cell r="CG82" t="str">
            <v>BSQ-3</v>
          </cell>
          <cell r="CH82" t="str">
            <v>20133BSQ</v>
          </cell>
          <cell r="CI82" t="str">
            <v>BSQ</v>
          </cell>
          <cell r="CJ82" t="str">
            <v>BSQ-3</v>
          </cell>
          <cell r="CK82" t="str">
            <v>BSQ-3</v>
          </cell>
          <cell r="CL82" t="str">
            <v>R3</v>
          </cell>
          <cell r="CM82" t="str">
            <v>R3</v>
          </cell>
          <cell r="CN82" t="str">
            <v>R3</v>
          </cell>
          <cell r="CO82" t="str">
            <v>20133R</v>
          </cell>
          <cell r="CP82" t="str">
            <v>R</v>
          </cell>
          <cell r="CQ82" t="str">
            <v>2014</v>
          </cell>
          <cell r="CR82" t="str">
            <v xml:space="preserve"> </v>
          </cell>
          <cell r="CS82" t="str">
            <v>2014-10</v>
          </cell>
          <cell r="CT82" t="str">
            <v>OCRosemont — La Petite-Patrie</v>
          </cell>
          <cell r="CU82" t="str">
            <v>BSQOC</v>
          </cell>
          <cell r="CV82" t="str">
            <v>BSQOCRosemont — La Petite-Patrie</v>
          </cell>
          <cell r="CW82" t="str">
            <v>BSQRosemont — La Petite-Patrie</v>
          </cell>
          <cell r="CX82" t="str">
            <v>BSQRosemont — La Petite-Patrie</v>
          </cell>
          <cell r="CY82" t="str">
            <v>Rosemont — La Petite-Patrie</v>
          </cell>
          <cell r="CZ82" t="str">
            <v>3Rosemont — La Petite-Patrie</v>
          </cell>
          <cell r="DA82" t="str">
            <v>RRosemont — La Petite-Patrie</v>
          </cell>
          <cell r="DB82">
            <v>0</v>
          </cell>
          <cell r="DC82" t="str">
            <v>3OC</v>
          </cell>
          <cell r="DD82" t="str">
            <v>ACL3OC</v>
          </cell>
          <cell r="DE82">
            <v>1</v>
          </cell>
          <cell r="DG82" t="str">
            <v xml:space="preserve"> </v>
          </cell>
          <cell r="DH82" t="str">
            <v>2015ACL</v>
          </cell>
          <cell r="DI82" t="str">
            <v xml:space="preserve"> </v>
          </cell>
          <cell r="DJ82" t="str">
            <v>1900ACLOC</v>
          </cell>
          <cell r="DK82" t="str">
            <v>2015oc</v>
          </cell>
          <cell r="DL82" t="str">
            <v>ACL2015oc2014ed</v>
          </cell>
          <cell r="DM82" t="str">
            <v>2014ed</v>
          </cell>
          <cell r="DN82" t="str">
            <v>2013ec</v>
          </cell>
          <cell r="DO82" t="str">
            <v>2013ap</v>
          </cell>
          <cell r="DP82" t="str">
            <v>2014ed</v>
          </cell>
          <cell r="DQ82" t="str">
            <v>2013ec</v>
          </cell>
          <cell r="DR82" t="str">
            <v>3OC</v>
          </cell>
          <cell r="DS82" t="str">
            <v>20143OC</v>
          </cell>
          <cell r="DT82" t="str">
            <v>2014</v>
          </cell>
          <cell r="DU82" t="str">
            <v>2013</v>
          </cell>
          <cell r="DV82" t="str">
            <v>ACLED 2014 from ec 2013</v>
          </cell>
          <cell r="DW82" t="str">
            <v>2013ec3Chambre</v>
          </cell>
          <cell r="DX82" t="str">
            <v>2013</v>
          </cell>
          <cell r="DY82" t="str">
            <v>ACL</v>
          </cell>
          <cell r="DZ82" t="str">
            <v>2014BSQ</v>
          </cell>
          <cell r="EA82" t="str">
            <v>3Chambre</v>
          </cell>
          <cell r="EB82" t="str">
            <v>3Studio</v>
          </cell>
          <cell r="EC82" t="str">
            <v>31CC</v>
          </cell>
          <cell r="ED82" t="str">
            <v>32CC</v>
          </cell>
          <cell r="EE82" t="str">
            <v>33CC</v>
          </cell>
          <cell r="EF82" t="str">
            <v>34CC</v>
          </cell>
          <cell r="EG82" t="str">
            <v>35CC</v>
          </cell>
          <cell r="EH82" t="str">
            <v>3Chambre</v>
          </cell>
          <cell r="EI82" t="str">
            <v>3studio</v>
          </cell>
          <cell r="EJ82" t="str">
            <v>31CC</v>
          </cell>
          <cell r="EK82" t="str">
            <v>32CC</v>
          </cell>
          <cell r="EL82" t="str">
            <v>33CC</v>
          </cell>
          <cell r="EM82" t="str">
            <v>34CC</v>
          </cell>
          <cell r="EN82" t="str">
            <v>35CC</v>
          </cell>
          <cell r="EO82" t="str">
            <v>OBNL-3</v>
          </cell>
          <cell r="EP82" t="str">
            <v>BSQ-3</v>
          </cell>
          <cell r="EQ82" t="str">
            <v>R3</v>
          </cell>
          <cell r="ER82">
            <v>328.00621527778276</v>
          </cell>
          <cell r="ES82" t="str">
            <v>OC</v>
          </cell>
          <cell r="ET82">
            <v>388.5417013888873</v>
          </cell>
          <cell r="EU82" t="str">
            <v>ACLOBNL</v>
          </cell>
          <cell r="EV82" t="str">
            <v>ACL3</v>
          </cell>
          <cell r="EW82" t="str">
            <v>ACLR</v>
          </cell>
          <cell r="EX82" t="str">
            <v>ACLOBNL</v>
          </cell>
          <cell r="EY82" t="str">
            <v xml:space="preserve"> </v>
          </cell>
          <cell r="EZ82" t="str">
            <v xml:space="preserve"> </v>
          </cell>
          <cell r="FA82" t="str">
            <v>ACLOBNL3R</v>
          </cell>
          <cell r="FB82" t="str">
            <v xml:space="preserve"> 3R</v>
          </cell>
          <cell r="FC82" t="str">
            <v xml:space="preserve"> 3R</v>
          </cell>
          <cell r="FD82" t="str">
            <v>ACL32013</v>
          </cell>
          <cell r="FE82" t="str">
            <v>3Rosemont — La Petite-Patrie</v>
          </cell>
          <cell r="FF82">
            <v>2015</v>
          </cell>
          <cell r="FG82" t="str">
            <v>2014</v>
          </cell>
          <cell r="FH82" t="str">
            <v>20153</v>
          </cell>
          <cell r="FI82">
            <v>12.006578947368421</v>
          </cell>
          <cell r="FJ82" t="str">
            <v>OBNLRosemont — La Petite-Patrie</v>
          </cell>
          <cell r="FK82" t="str">
            <v>Rosemont — La Petite-PatrieR2014</v>
          </cell>
          <cell r="FL82" t="str">
            <v>2014</v>
          </cell>
          <cell r="FM82" t="str">
            <v>2013</v>
          </cell>
          <cell r="FN82" t="str">
            <v>2015ACL</v>
          </cell>
          <cell r="FO82" t="str">
            <v>3Chambre</v>
          </cell>
          <cell r="FP82" t="str">
            <v>3studio</v>
          </cell>
          <cell r="FQ82" t="str">
            <v>31CC</v>
          </cell>
          <cell r="FR82" t="str">
            <v>32CC</v>
          </cell>
          <cell r="FS82" t="str">
            <v>33CC</v>
          </cell>
          <cell r="FT82" t="str">
            <v>34CC</v>
          </cell>
          <cell r="FU82" t="str">
            <v>35CC</v>
          </cell>
        </row>
        <row r="83">
          <cell r="B83" t="str">
            <v>ACL-5459</v>
          </cell>
          <cell r="C83" t="str">
            <v>960029783</v>
          </cell>
          <cell r="D83" t="str">
            <v>L'AVENUE HÉBERGEMENT COMMUNAUTAIRE</v>
          </cell>
          <cell r="E83" t="str">
            <v xml:space="preserve">3911 rue Sainte-Catherine Est </v>
          </cell>
          <cell r="F83">
            <v>26</v>
          </cell>
          <cell r="G83" t="str">
            <v>3</v>
          </cell>
          <cell r="J83" t="str">
            <v>X</v>
          </cell>
          <cell r="K83" t="str">
            <v>BSQ</v>
          </cell>
          <cell r="L83" t="str">
            <v>OBNL</v>
          </cell>
          <cell r="M83" t="str">
            <v>R</v>
          </cell>
          <cell r="N83" t="str">
            <v>2012</v>
          </cell>
          <cell r="O83" t="str">
            <v>DA</v>
          </cell>
          <cell r="P83" t="str">
            <v>OC</v>
          </cell>
          <cell r="Q83" t="str">
            <v>UTHIBVK</v>
          </cell>
          <cell r="R83" t="str">
            <v>ULABADE</v>
          </cell>
          <cell r="S83">
            <v>42382.481122685182</v>
          </cell>
          <cell r="T83">
            <v>41585.626168981478</v>
          </cell>
          <cell r="U83">
            <v>41591.45722222222</v>
          </cell>
          <cell r="V83">
            <v>41605.382951388892</v>
          </cell>
          <cell r="W83">
            <v>41962.588692129626</v>
          </cell>
          <cell r="X83">
            <v>41993</v>
          </cell>
          <cell r="Y83">
            <v>42277</v>
          </cell>
          <cell r="Z83">
            <v>42348</v>
          </cell>
          <cell r="AA83">
            <v>0</v>
          </cell>
          <cell r="AB83">
            <v>25</v>
          </cell>
          <cell r="AC83">
            <v>1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 t="str">
            <v>PAH</v>
          </cell>
          <cell r="AL83" t="str">
            <v>OBNL</v>
          </cell>
          <cell r="AM83" t="str">
            <v>ACL-5459</v>
          </cell>
          <cell r="AN83" t="str">
            <v>ACLOC</v>
          </cell>
          <cell r="AO83" t="str">
            <v>ACL2012-3</v>
          </cell>
          <cell r="AP83" t="str">
            <v>3Chambre</v>
          </cell>
          <cell r="AQ83" t="str">
            <v>3studio</v>
          </cell>
          <cell r="AR83" t="str">
            <v>31CC</v>
          </cell>
          <cell r="AS83" t="str">
            <v>32CC</v>
          </cell>
          <cell r="AT83" t="str">
            <v>33CC</v>
          </cell>
          <cell r="AU83" t="str">
            <v>34CC</v>
          </cell>
          <cell r="AV83" t="str">
            <v>35CC</v>
          </cell>
          <cell r="AW83" t="str">
            <v>3Chambre</v>
          </cell>
          <cell r="AX83" t="str">
            <v>3studio</v>
          </cell>
          <cell r="AY83" t="str">
            <v>31CC</v>
          </cell>
          <cell r="AZ83" t="str">
            <v>32CC</v>
          </cell>
          <cell r="BA83" t="str">
            <v>33CC</v>
          </cell>
          <cell r="BB83" t="str">
            <v>34CC</v>
          </cell>
          <cell r="BC83" t="str">
            <v>35CC</v>
          </cell>
          <cell r="BD83" t="str">
            <v>engagé</v>
          </cell>
          <cell r="BE83" t="str">
            <v>20133chambre</v>
          </cell>
          <cell r="BF83" t="str">
            <v>20133studio</v>
          </cell>
          <cell r="BG83" t="str">
            <v>201331cc</v>
          </cell>
          <cell r="BH83" t="str">
            <v>201332cc</v>
          </cell>
          <cell r="BI83" t="str">
            <v>201333cc</v>
          </cell>
          <cell r="BJ83" t="str">
            <v>201334cc</v>
          </cell>
          <cell r="BK83" t="str">
            <v>201335cc</v>
          </cell>
          <cell r="BL83" t="str">
            <v>2012</v>
          </cell>
          <cell r="BM83" t="str">
            <v>ACL2012-3</v>
          </cell>
          <cell r="BN83" t="str">
            <v>ACL2012-3</v>
          </cell>
          <cell r="BO83" t="str">
            <v>3Chambre</v>
          </cell>
          <cell r="BP83" t="str">
            <v>3studio</v>
          </cell>
          <cell r="BQ83" t="str">
            <v>31CC</v>
          </cell>
          <cell r="BR83" t="str">
            <v>32CC</v>
          </cell>
          <cell r="BS83" t="str">
            <v>33CC</v>
          </cell>
          <cell r="BT83" t="str">
            <v>34CC</v>
          </cell>
          <cell r="BU83" t="str">
            <v>35CC</v>
          </cell>
          <cell r="BV83" t="str">
            <v>OBNL-3</v>
          </cell>
          <cell r="BW83" t="str">
            <v>OBNL-3</v>
          </cell>
          <cell r="BX83" t="str">
            <v xml:space="preserve"> </v>
          </cell>
          <cell r="BY83" t="str">
            <v xml:space="preserve"> </v>
          </cell>
          <cell r="BZ83" t="str">
            <v>OBNL</v>
          </cell>
          <cell r="CA83" t="str">
            <v>20133OBNL</v>
          </cell>
          <cell r="CB83" t="str">
            <v>OBNL-3</v>
          </cell>
          <cell r="CC83" t="str">
            <v>OBNL-3</v>
          </cell>
          <cell r="CD83" t="str">
            <v>2013BSQ</v>
          </cell>
          <cell r="CE83" t="str">
            <v>2013BSQ</v>
          </cell>
          <cell r="CF83" t="str">
            <v>BSQ-3</v>
          </cell>
          <cell r="CG83" t="str">
            <v>BSQ-3</v>
          </cell>
          <cell r="CH83" t="str">
            <v>20133BSQ</v>
          </cell>
          <cell r="CI83" t="str">
            <v>BSQ</v>
          </cell>
          <cell r="CJ83" t="str">
            <v>BSQ-3</v>
          </cell>
          <cell r="CK83" t="str">
            <v>BSQ-3</v>
          </cell>
          <cell r="CL83" t="str">
            <v>R3</v>
          </cell>
          <cell r="CM83" t="str">
            <v>R3</v>
          </cell>
          <cell r="CN83" t="str">
            <v>R3</v>
          </cell>
          <cell r="CO83" t="str">
            <v>20133R</v>
          </cell>
          <cell r="CP83" t="str">
            <v>R</v>
          </cell>
          <cell r="CQ83" t="str">
            <v>2014</v>
          </cell>
          <cell r="CR83" t="str">
            <v xml:space="preserve"> </v>
          </cell>
          <cell r="CS83" t="str">
            <v>2014-11</v>
          </cell>
          <cell r="CT83" t="str">
            <v>OCMercier — Hochelaga-Maisonneuve</v>
          </cell>
          <cell r="CU83" t="str">
            <v>BSQOC</v>
          </cell>
          <cell r="CV83" t="str">
            <v>BSQOCMercier — Hochelaga-Maisonneuve</v>
          </cell>
          <cell r="CW83" t="str">
            <v>BSQMercier — Hochelaga-Maisonneuve</v>
          </cell>
          <cell r="CX83" t="str">
            <v>BSQMercier — Hochelaga-Maisonneuve</v>
          </cell>
          <cell r="CY83" t="str">
            <v>Mercier — Hochelaga-Maisonneuve</v>
          </cell>
          <cell r="CZ83" t="str">
            <v>3Mercier — Hochelaga-Maisonneuve</v>
          </cell>
          <cell r="DA83" t="str">
            <v>RMercier — Hochelaga-Maisonneuve</v>
          </cell>
          <cell r="DB83">
            <v>0</v>
          </cell>
          <cell r="DC83" t="str">
            <v>3OC</v>
          </cell>
          <cell r="DD83" t="str">
            <v>ACL3OC</v>
          </cell>
          <cell r="DE83">
            <v>1</v>
          </cell>
          <cell r="DG83" t="str">
            <v xml:space="preserve"> </v>
          </cell>
          <cell r="DH83" t="str">
            <v>2015ACL</v>
          </cell>
          <cell r="DI83" t="str">
            <v xml:space="preserve"> </v>
          </cell>
          <cell r="DJ83" t="str">
            <v>2013ACLOC</v>
          </cell>
          <cell r="DK83" t="str">
            <v>2015oc</v>
          </cell>
          <cell r="DL83" t="str">
            <v>ACL2015oc2014ed</v>
          </cell>
          <cell r="DM83" t="str">
            <v>2014ed</v>
          </cell>
          <cell r="DN83" t="str">
            <v>2013ec</v>
          </cell>
          <cell r="DO83" t="str">
            <v>2013ap</v>
          </cell>
          <cell r="DP83" t="str">
            <v>2014ed</v>
          </cell>
          <cell r="DQ83" t="str">
            <v>2013ec</v>
          </cell>
          <cell r="DR83" t="str">
            <v>3OC</v>
          </cell>
          <cell r="DS83" t="str">
            <v>20143OC</v>
          </cell>
          <cell r="DT83" t="str">
            <v>2014</v>
          </cell>
          <cell r="DU83" t="str">
            <v>2013</v>
          </cell>
          <cell r="DV83" t="str">
            <v>ACLED 2014 from ec 2013</v>
          </cell>
          <cell r="DW83" t="str">
            <v>2013ec3Chambre</v>
          </cell>
          <cell r="DX83" t="str">
            <v>2013</v>
          </cell>
          <cell r="DY83" t="str">
            <v>ACL</v>
          </cell>
          <cell r="DZ83" t="str">
            <v>2014BSQ</v>
          </cell>
          <cell r="EA83" t="str">
            <v>3Chambre</v>
          </cell>
          <cell r="EB83" t="str">
            <v>3Studio</v>
          </cell>
          <cell r="EC83" t="str">
            <v>31CC</v>
          </cell>
          <cell r="ED83" t="str">
            <v>32CC</v>
          </cell>
          <cell r="EE83" t="str">
            <v>33CC</v>
          </cell>
          <cell r="EF83" t="str">
            <v>34CC</v>
          </cell>
          <cell r="EG83" t="str">
            <v>35CC</v>
          </cell>
          <cell r="EH83" t="str">
            <v>3Chambre</v>
          </cell>
          <cell r="EI83" t="str">
            <v>3studio</v>
          </cell>
          <cell r="EJ83" t="str">
            <v>31CC</v>
          </cell>
          <cell r="EK83" t="str">
            <v>32CC</v>
          </cell>
          <cell r="EL83" t="str">
            <v>33CC</v>
          </cell>
          <cell r="EM83" t="str">
            <v>34CC</v>
          </cell>
          <cell r="EN83" t="str">
            <v>35CC</v>
          </cell>
          <cell r="EO83" t="str">
            <v>OBNL-3</v>
          </cell>
          <cell r="EP83" t="str">
            <v>BSQ-3</v>
          </cell>
          <cell r="EQ83" t="str">
            <v>R3</v>
          </cell>
          <cell r="ER83">
            <v>357.20574074073375</v>
          </cell>
          <cell r="ES83" t="str">
            <v>OC</v>
          </cell>
          <cell r="ET83">
            <v>314.411307870374</v>
          </cell>
          <cell r="EU83" t="str">
            <v>ACLOBNL</v>
          </cell>
          <cell r="EV83" t="str">
            <v>ACL3</v>
          </cell>
          <cell r="EW83" t="str">
            <v>ACLR</v>
          </cell>
          <cell r="EX83" t="str">
            <v>ACLOBNL</v>
          </cell>
          <cell r="EY83" t="str">
            <v xml:space="preserve"> </v>
          </cell>
          <cell r="EZ83" t="str">
            <v xml:space="preserve"> </v>
          </cell>
          <cell r="FA83" t="str">
            <v>ACLOBNL3R</v>
          </cell>
          <cell r="FB83" t="str">
            <v xml:space="preserve"> 3R</v>
          </cell>
          <cell r="FC83" t="str">
            <v xml:space="preserve"> 3R</v>
          </cell>
          <cell r="FD83" t="str">
            <v>ACL32012</v>
          </cell>
          <cell r="FE83" t="str">
            <v>3Mercier — Hochelaga-Maisonneuve</v>
          </cell>
          <cell r="FF83">
            <v>2015</v>
          </cell>
          <cell r="FG83" t="str">
            <v>2014</v>
          </cell>
          <cell r="FH83" t="str">
            <v>20153</v>
          </cell>
          <cell r="FI83">
            <v>9.3421052631578956</v>
          </cell>
          <cell r="FJ83" t="str">
            <v>OBNLMercier — Hochelaga-Maisonneuve</v>
          </cell>
          <cell r="FK83" t="str">
            <v>Mercier — Hochelaga-MaisonneuveR2014</v>
          </cell>
          <cell r="FL83" t="str">
            <v>2014</v>
          </cell>
          <cell r="FM83" t="str">
            <v>2013</v>
          </cell>
          <cell r="FN83" t="str">
            <v>2015ACL</v>
          </cell>
          <cell r="FO83" t="str">
            <v>3Chambre</v>
          </cell>
          <cell r="FP83" t="str">
            <v>3studio</v>
          </cell>
          <cell r="FQ83" t="str">
            <v>31CC</v>
          </cell>
          <cell r="FR83" t="str">
            <v>32CC</v>
          </cell>
          <cell r="FS83" t="str">
            <v>33CC</v>
          </cell>
          <cell r="FT83" t="str">
            <v>34CC</v>
          </cell>
          <cell r="FU83" t="str">
            <v>35CC</v>
          </cell>
        </row>
        <row r="84">
          <cell r="B84" t="str">
            <v>ACL-5460</v>
          </cell>
          <cell r="C84" t="str">
            <v>960030432</v>
          </cell>
          <cell r="D84" t="str">
            <v>LES HABITATIONS COMM. NDG - GRAND BOULEV</v>
          </cell>
          <cell r="E84" t="str">
            <v>2035-2045 Grand Boulevard (MTL)</v>
          </cell>
          <cell r="F84">
            <v>26</v>
          </cell>
          <cell r="G84">
            <v>1</v>
          </cell>
          <cell r="K84" t="str">
            <v>CDH</v>
          </cell>
          <cell r="L84" t="str">
            <v>OBNL</v>
          </cell>
          <cell r="M84" t="str">
            <v>R</v>
          </cell>
          <cell r="N84" t="str">
            <v>2013</v>
          </cell>
          <cell r="O84" t="str">
            <v>DA</v>
          </cell>
          <cell r="P84" t="str">
            <v>OC</v>
          </cell>
          <cell r="Q84" t="str">
            <v>UTHIBVK</v>
          </cell>
          <cell r="R84" t="str">
            <v>UTREMXU</v>
          </cell>
          <cell r="S84">
            <v>42667.385625000003</v>
          </cell>
          <cell r="U84">
            <v>41624.570613425924</v>
          </cell>
          <cell r="V84">
            <v>41717.609131944446</v>
          </cell>
          <cell r="W84">
            <v>41822.567025462966</v>
          </cell>
          <cell r="X84">
            <v>41936</v>
          </cell>
          <cell r="Y84">
            <v>42522</v>
          </cell>
          <cell r="Z84">
            <v>42614</v>
          </cell>
          <cell r="AA84">
            <v>0</v>
          </cell>
          <cell r="AB84">
            <v>9</v>
          </cell>
          <cell r="AC84">
            <v>17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 t="str">
            <v>PAH</v>
          </cell>
          <cell r="AL84" t="str">
            <v>OBNL</v>
          </cell>
          <cell r="AM84" t="str">
            <v>ACL-5460</v>
          </cell>
          <cell r="AN84" t="str">
            <v>ACLOC</v>
          </cell>
          <cell r="AO84" t="str">
            <v>ACL2013-1</v>
          </cell>
          <cell r="AP84" t="str">
            <v>1Chambre</v>
          </cell>
          <cell r="AQ84" t="str">
            <v>1studio</v>
          </cell>
          <cell r="AR84" t="str">
            <v>11CC</v>
          </cell>
          <cell r="AS84" t="str">
            <v>12CC</v>
          </cell>
          <cell r="AT84" t="str">
            <v>13CC</v>
          </cell>
          <cell r="AU84" t="str">
            <v>14CC</v>
          </cell>
          <cell r="AV84" t="str">
            <v>15CC</v>
          </cell>
          <cell r="AW84" t="str">
            <v>1Chambre</v>
          </cell>
          <cell r="AX84" t="str">
            <v>1studio</v>
          </cell>
          <cell r="AY84" t="str">
            <v>11CC</v>
          </cell>
          <cell r="AZ84" t="str">
            <v>12CC</v>
          </cell>
          <cell r="BA84" t="str">
            <v>13CC</v>
          </cell>
          <cell r="BB84" t="str">
            <v>14CC</v>
          </cell>
          <cell r="BC84" t="str">
            <v>15CC</v>
          </cell>
          <cell r="BD84" t="str">
            <v>engagé</v>
          </cell>
          <cell r="BE84" t="str">
            <v>20141chambre</v>
          </cell>
          <cell r="BF84" t="str">
            <v>20141studio</v>
          </cell>
          <cell r="BG84" t="str">
            <v>201411cc</v>
          </cell>
          <cell r="BH84" t="str">
            <v>201412cc</v>
          </cell>
          <cell r="BI84" t="str">
            <v>201413cc</v>
          </cell>
          <cell r="BJ84" t="str">
            <v>201414cc</v>
          </cell>
          <cell r="BK84" t="str">
            <v>201415cc</v>
          </cell>
          <cell r="BL84" t="str">
            <v>2013</v>
          </cell>
          <cell r="BM84" t="str">
            <v>ACL2013-1</v>
          </cell>
          <cell r="BN84" t="str">
            <v>ACL2013-1</v>
          </cell>
          <cell r="BO84" t="str">
            <v>1Chambre</v>
          </cell>
          <cell r="BP84" t="str">
            <v>1studio</v>
          </cell>
          <cell r="BQ84" t="str">
            <v>11CC</v>
          </cell>
          <cell r="BR84" t="str">
            <v>12CC</v>
          </cell>
          <cell r="BS84" t="str">
            <v>13CC</v>
          </cell>
          <cell r="BT84" t="str">
            <v>14CC</v>
          </cell>
          <cell r="BU84" t="str">
            <v>15CC</v>
          </cell>
          <cell r="BV84" t="str">
            <v>OBNL-1</v>
          </cell>
          <cell r="BW84" t="str">
            <v>OBNL-1</v>
          </cell>
          <cell r="BX84" t="str">
            <v xml:space="preserve"> </v>
          </cell>
          <cell r="BY84" t="str">
            <v xml:space="preserve"> </v>
          </cell>
          <cell r="BZ84" t="str">
            <v>OBNL</v>
          </cell>
          <cell r="CA84" t="str">
            <v>20141OBNL</v>
          </cell>
          <cell r="CB84" t="str">
            <v>OBNL-1</v>
          </cell>
          <cell r="CC84" t="str">
            <v>OBNL-1</v>
          </cell>
          <cell r="CD84" t="str">
            <v>2013CDH</v>
          </cell>
          <cell r="CE84" t="str">
            <v>2014CDH</v>
          </cell>
          <cell r="CF84" t="str">
            <v>CDH-1</v>
          </cell>
          <cell r="CG84" t="str">
            <v>CDH-1</v>
          </cell>
          <cell r="CH84" t="str">
            <v>20141CDH</v>
          </cell>
          <cell r="CI84" t="str">
            <v>CDH</v>
          </cell>
          <cell r="CJ84" t="str">
            <v>CDH-1</v>
          </cell>
          <cell r="CK84" t="str">
            <v>CDH-1</v>
          </cell>
          <cell r="CL84" t="str">
            <v>R1</v>
          </cell>
          <cell r="CM84" t="str">
            <v>R1</v>
          </cell>
          <cell r="CN84" t="str">
            <v>R1</v>
          </cell>
          <cell r="CO84" t="str">
            <v>20141R</v>
          </cell>
          <cell r="CP84" t="str">
            <v>R</v>
          </cell>
          <cell r="CQ84" t="str">
            <v>2014</v>
          </cell>
          <cell r="CR84" t="str">
            <v xml:space="preserve"> </v>
          </cell>
          <cell r="CS84" t="str">
            <v>2014-07</v>
          </cell>
          <cell r="CT84" t="str">
            <v>OCCôte-des-Neiges — Notre-Dame-de-Grâce</v>
          </cell>
          <cell r="CU84" t="str">
            <v>CDHOC</v>
          </cell>
          <cell r="CV84" t="str">
            <v>CDHOCCôte-des-Neiges — Notre-Dame-de-Grâce</v>
          </cell>
          <cell r="CW84" t="str">
            <v>CDHCôte-des-Neiges — Notre-Dame-de-Grâce</v>
          </cell>
          <cell r="CX84" t="str">
            <v>CDHCôte-des-Neiges — Notre-Dame-de-Grâce</v>
          </cell>
          <cell r="CY84" t="str">
            <v>Côte-des-Neiges — Notre-Dame-de-Grâce</v>
          </cell>
          <cell r="CZ84" t="str">
            <v>1Côte-des-Neiges — Notre-Dame-de-Grâce</v>
          </cell>
          <cell r="DA84" t="str">
            <v>RCôte-des-Neiges — Notre-Dame-de-Grâce</v>
          </cell>
          <cell r="DB84">
            <v>0</v>
          </cell>
          <cell r="DC84" t="str">
            <v>1OC</v>
          </cell>
          <cell r="DD84" t="str">
            <v>ACL1OC</v>
          </cell>
          <cell r="DE84">
            <v>1</v>
          </cell>
          <cell r="DG84" t="str">
            <v xml:space="preserve"> </v>
          </cell>
          <cell r="DH84" t="str">
            <v>2016ACL</v>
          </cell>
          <cell r="DI84" t="str">
            <v xml:space="preserve"> </v>
          </cell>
          <cell r="DJ84" t="str">
            <v>1900ACLOC</v>
          </cell>
          <cell r="DK84" t="str">
            <v>2016oc</v>
          </cell>
          <cell r="DL84" t="str">
            <v>ACL2016oc2014ed</v>
          </cell>
          <cell r="DM84" t="str">
            <v>2014ed</v>
          </cell>
          <cell r="DN84" t="str">
            <v>2014ec</v>
          </cell>
          <cell r="DO84" t="str">
            <v>2013ap</v>
          </cell>
          <cell r="DP84" t="str">
            <v>2014ed</v>
          </cell>
          <cell r="DQ84" t="str">
            <v xml:space="preserve"> </v>
          </cell>
          <cell r="DR84" t="str">
            <v>1OC</v>
          </cell>
          <cell r="DS84" t="str">
            <v>20141OC</v>
          </cell>
          <cell r="DT84" t="str">
            <v>2014</v>
          </cell>
          <cell r="DU84" t="str">
            <v>2014</v>
          </cell>
          <cell r="DV84" t="str">
            <v>ACLED 2014 from ec 2014</v>
          </cell>
          <cell r="DW84" t="str">
            <v>2014ec1Chambre</v>
          </cell>
          <cell r="DX84" t="str">
            <v>2014</v>
          </cell>
          <cell r="DY84" t="str">
            <v>ACL</v>
          </cell>
          <cell r="DZ84" t="str">
            <v>2014CDH</v>
          </cell>
          <cell r="EA84" t="str">
            <v>1Chambre</v>
          </cell>
          <cell r="EB84" t="str">
            <v>1Studio</v>
          </cell>
          <cell r="EC84" t="str">
            <v>11CC</v>
          </cell>
          <cell r="ED84" t="str">
            <v>12CC</v>
          </cell>
          <cell r="EE84" t="str">
            <v>13CC</v>
          </cell>
          <cell r="EF84" t="str">
            <v>14CC</v>
          </cell>
          <cell r="EG84" t="str">
            <v>15CC</v>
          </cell>
          <cell r="EH84" t="str">
            <v>1Chambre</v>
          </cell>
          <cell r="EI84" t="str">
            <v>1studio</v>
          </cell>
          <cell r="EJ84" t="str">
            <v>11CC</v>
          </cell>
          <cell r="EK84" t="str">
            <v>12CC</v>
          </cell>
          <cell r="EL84" t="str">
            <v>13CC</v>
          </cell>
          <cell r="EM84" t="str">
            <v>14CC</v>
          </cell>
          <cell r="EN84" t="str">
            <v>15CC</v>
          </cell>
          <cell r="EO84" t="str">
            <v>OBNL-1</v>
          </cell>
          <cell r="EP84" t="str">
            <v>CDH-1</v>
          </cell>
          <cell r="EQ84" t="str">
            <v>R1</v>
          </cell>
          <cell r="ER84">
            <v>104.95789351852</v>
          </cell>
          <cell r="ES84" t="str">
            <v>OC</v>
          </cell>
          <cell r="ET84">
            <v>699.43297453703417</v>
          </cell>
          <cell r="EU84" t="str">
            <v>ACLOBNL</v>
          </cell>
          <cell r="EV84" t="str">
            <v>ACL1</v>
          </cell>
          <cell r="EW84" t="str">
            <v>ACLR</v>
          </cell>
          <cell r="EX84" t="str">
            <v>ACLOBNL</v>
          </cell>
          <cell r="EY84" t="str">
            <v xml:space="preserve"> </v>
          </cell>
          <cell r="EZ84" t="str">
            <v xml:space="preserve"> </v>
          </cell>
          <cell r="FA84" t="str">
            <v>ACLOBNL1R</v>
          </cell>
          <cell r="FB84" t="str">
            <v xml:space="preserve"> 1R</v>
          </cell>
          <cell r="FC84" t="str">
            <v xml:space="preserve"> 1R</v>
          </cell>
          <cell r="FD84" t="str">
            <v>ACL12013</v>
          </cell>
          <cell r="FE84" t="str">
            <v>1Côte-des-Neiges — Notre-Dame-de-Grâce</v>
          </cell>
          <cell r="FF84">
            <v>2016</v>
          </cell>
          <cell r="FG84" t="str">
            <v>2014</v>
          </cell>
          <cell r="FH84" t="str">
            <v>20161</v>
          </cell>
          <cell r="FI84">
            <v>19.276315789473685</v>
          </cell>
          <cell r="FJ84" t="str">
            <v>OBNLCôte-des-Neiges — Notre-Dame-de-Grâce</v>
          </cell>
          <cell r="FK84" t="str">
            <v>Côte-des-Neiges — Notre-Dame-de-GrâceR2014</v>
          </cell>
          <cell r="FL84" t="str">
            <v>2014</v>
          </cell>
          <cell r="FM84" t="str">
            <v>2014</v>
          </cell>
          <cell r="FN84" t="str">
            <v>2016ACL</v>
          </cell>
          <cell r="FO84" t="str">
            <v>1Chambre</v>
          </cell>
          <cell r="FP84" t="str">
            <v>1studio</v>
          </cell>
          <cell r="FQ84" t="str">
            <v>11CC</v>
          </cell>
          <cell r="FR84" t="str">
            <v>12CC</v>
          </cell>
          <cell r="FS84" t="str">
            <v>13CC</v>
          </cell>
          <cell r="FT84" t="str">
            <v>14CC</v>
          </cell>
          <cell r="FU84" t="str">
            <v>15CC</v>
          </cell>
        </row>
        <row r="85">
          <cell r="B85" t="str">
            <v>ACL-5460a</v>
          </cell>
          <cell r="C85" t="str">
            <v>960030432</v>
          </cell>
          <cell r="D85" t="str">
            <v>LES HABITATIONS COMM. NDG - GRAND BOULEV</v>
          </cell>
          <cell r="E85" t="str">
            <v>2035-2045 Grand Boulevard (MTL)</v>
          </cell>
          <cell r="F85">
            <v>25</v>
          </cell>
          <cell r="G85">
            <v>3</v>
          </cell>
          <cell r="K85" t="str">
            <v>CDH</v>
          </cell>
          <cell r="L85" t="str">
            <v>OBNL</v>
          </cell>
          <cell r="M85" t="str">
            <v>R</v>
          </cell>
          <cell r="N85" t="str">
            <v>2013</v>
          </cell>
          <cell r="O85" t="str">
            <v>DA</v>
          </cell>
          <cell r="P85" t="str">
            <v>OC</v>
          </cell>
          <cell r="Q85" t="str">
            <v>UTHIBVK</v>
          </cell>
          <cell r="R85" t="str">
            <v>UTREMXU</v>
          </cell>
          <cell r="S85">
            <v>42667.385625000003</v>
          </cell>
          <cell r="U85">
            <v>41624.570613425924</v>
          </cell>
          <cell r="V85">
            <v>41717.609131944446</v>
          </cell>
          <cell r="W85">
            <v>41822.567025462966</v>
          </cell>
          <cell r="X85">
            <v>41936</v>
          </cell>
          <cell r="Y85">
            <v>42522</v>
          </cell>
          <cell r="Z85">
            <v>42614</v>
          </cell>
          <cell r="AA85">
            <v>0</v>
          </cell>
          <cell r="AB85">
            <v>8</v>
          </cell>
          <cell r="AC85">
            <v>17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 t="str">
            <v>PAH</v>
          </cell>
          <cell r="AL85" t="str">
            <v>OBNL</v>
          </cell>
          <cell r="AM85" t="str">
            <v>ACL-5460a</v>
          </cell>
          <cell r="AN85" t="str">
            <v>ACLOC</v>
          </cell>
          <cell r="AO85" t="str">
            <v>ACL2013-3</v>
          </cell>
          <cell r="AP85" t="str">
            <v>3Chambre</v>
          </cell>
          <cell r="AQ85" t="str">
            <v>3studio</v>
          </cell>
          <cell r="AR85" t="str">
            <v>31CC</v>
          </cell>
          <cell r="AS85" t="str">
            <v>32CC</v>
          </cell>
          <cell r="AT85" t="str">
            <v>33CC</v>
          </cell>
          <cell r="AU85" t="str">
            <v>34CC</v>
          </cell>
          <cell r="AV85" t="str">
            <v>35CC</v>
          </cell>
          <cell r="AW85" t="str">
            <v>3Chambre</v>
          </cell>
          <cell r="AX85" t="str">
            <v>3studio</v>
          </cell>
          <cell r="AY85" t="str">
            <v>31CC</v>
          </cell>
          <cell r="AZ85" t="str">
            <v>32CC</v>
          </cell>
          <cell r="BA85" t="str">
            <v>33CC</v>
          </cell>
          <cell r="BB85" t="str">
            <v>34CC</v>
          </cell>
          <cell r="BC85" t="str">
            <v>35CC</v>
          </cell>
          <cell r="BD85" t="str">
            <v>engagé</v>
          </cell>
          <cell r="BE85" t="str">
            <v>20143chambre</v>
          </cell>
          <cell r="BF85" t="str">
            <v>20143studio</v>
          </cell>
          <cell r="BG85" t="str">
            <v>201431cc</v>
          </cell>
          <cell r="BH85" t="str">
            <v>201432cc</v>
          </cell>
          <cell r="BI85" t="str">
            <v>201433cc</v>
          </cell>
          <cell r="BJ85" t="str">
            <v>201434cc</v>
          </cell>
          <cell r="BK85" t="str">
            <v>201435cc</v>
          </cell>
          <cell r="BL85" t="str">
            <v>2013</v>
          </cell>
          <cell r="BM85" t="str">
            <v>ACL2013-3</v>
          </cell>
          <cell r="BN85" t="str">
            <v>ACL2013-3</v>
          </cell>
          <cell r="BO85" t="str">
            <v>3Chambre</v>
          </cell>
          <cell r="BP85" t="str">
            <v>3studio</v>
          </cell>
          <cell r="BQ85" t="str">
            <v>31CC</v>
          </cell>
          <cell r="BR85" t="str">
            <v>32CC</v>
          </cell>
          <cell r="BS85" t="str">
            <v>33CC</v>
          </cell>
          <cell r="BT85" t="str">
            <v>34CC</v>
          </cell>
          <cell r="BU85" t="str">
            <v>35CC</v>
          </cell>
          <cell r="BV85" t="str">
            <v>OBNL-3</v>
          </cell>
          <cell r="BW85" t="str">
            <v>OBNL-3</v>
          </cell>
          <cell r="BX85" t="str">
            <v xml:space="preserve"> </v>
          </cell>
          <cell r="BY85" t="str">
            <v xml:space="preserve"> </v>
          </cell>
          <cell r="BZ85" t="str">
            <v>OBNL</v>
          </cell>
          <cell r="CA85" t="str">
            <v>20143OBNL</v>
          </cell>
          <cell r="CB85" t="str">
            <v>OBNL-3</v>
          </cell>
          <cell r="CC85" t="str">
            <v>OBNL-3</v>
          </cell>
          <cell r="CD85" t="str">
            <v>2013CDH</v>
          </cell>
          <cell r="CE85" t="str">
            <v>2014CDH</v>
          </cell>
          <cell r="CF85" t="str">
            <v>CDH-3</v>
          </cell>
          <cell r="CG85" t="str">
            <v>CDH-3</v>
          </cell>
          <cell r="CH85" t="str">
            <v>20143CDH</v>
          </cell>
          <cell r="CI85" t="str">
            <v>CDH</v>
          </cell>
          <cell r="CJ85" t="str">
            <v>CDH-3</v>
          </cell>
          <cell r="CK85" t="str">
            <v>CDH-3</v>
          </cell>
          <cell r="CL85" t="str">
            <v>R3</v>
          </cell>
          <cell r="CM85" t="str">
            <v>R3</v>
          </cell>
          <cell r="CN85" t="str">
            <v>R3</v>
          </cell>
          <cell r="CO85" t="str">
            <v>20143R</v>
          </cell>
          <cell r="CP85" t="str">
            <v>R</v>
          </cell>
          <cell r="CQ85" t="str">
            <v>2014</v>
          </cell>
          <cell r="CR85" t="str">
            <v xml:space="preserve"> </v>
          </cell>
          <cell r="CS85" t="str">
            <v>2014-07</v>
          </cell>
          <cell r="CT85" t="str">
            <v>OCCôte-des-Neiges — Notre-Dame-de-Grâce</v>
          </cell>
          <cell r="CU85" t="str">
            <v>CDHOC</v>
          </cell>
          <cell r="CV85" t="str">
            <v>CDHOCCôte-des-Neiges — Notre-Dame-de-Grâce</v>
          </cell>
          <cell r="CW85" t="str">
            <v>CDHCôte-des-Neiges — Notre-Dame-de-Grâce</v>
          </cell>
          <cell r="CX85" t="str">
            <v>CDHCôte-des-Neiges — Notre-Dame-de-Grâce</v>
          </cell>
          <cell r="CY85" t="str">
            <v>Côte-des-Neiges — Notre-Dame-de-Grâce</v>
          </cell>
          <cell r="CZ85" t="str">
            <v>3Côte-des-Neiges — Notre-Dame-de-Grâce</v>
          </cell>
          <cell r="DA85" t="str">
            <v>RCôte-des-Neiges — Notre-Dame-de-Grâce</v>
          </cell>
          <cell r="DB85">
            <v>0</v>
          </cell>
          <cell r="DC85" t="str">
            <v>3OC</v>
          </cell>
          <cell r="DD85" t="str">
            <v>ACL3OC</v>
          </cell>
          <cell r="DE85">
            <v>1</v>
          </cell>
          <cell r="DG85" t="str">
            <v xml:space="preserve"> </v>
          </cell>
          <cell r="DH85" t="str">
            <v>2016ACL</v>
          </cell>
          <cell r="DI85" t="str">
            <v xml:space="preserve"> </v>
          </cell>
          <cell r="DJ85" t="str">
            <v>1900ACLOC</v>
          </cell>
          <cell r="DK85" t="str">
            <v>2016oc</v>
          </cell>
          <cell r="DL85" t="str">
            <v>ACL2016oc2014ed</v>
          </cell>
          <cell r="DM85" t="str">
            <v>2014ed</v>
          </cell>
          <cell r="DN85" t="str">
            <v>2014ec</v>
          </cell>
          <cell r="DO85" t="str">
            <v>2013ap</v>
          </cell>
          <cell r="DP85" t="str">
            <v>2014ed</v>
          </cell>
          <cell r="DQ85" t="str">
            <v xml:space="preserve"> </v>
          </cell>
          <cell r="DR85" t="str">
            <v>3OC</v>
          </cell>
          <cell r="DS85" t="str">
            <v>20143OC</v>
          </cell>
          <cell r="DT85" t="str">
            <v>2014</v>
          </cell>
          <cell r="DU85" t="str">
            <v>2014</v>
          </cell>
          <cell r="DV85" t="str">
            <v>ACLED 2014 from ec 2014</v>
          </cell>
          <cell r="DW85" t="str">
            <v>2014ec3Chambre</v>
          </cell>
          <cell r="DX85" t="str">
            <v>2014</v>
          </cell>
          <cell r="DY85" t="str">
            <v>ACL</v>
          </cell>
          <cell r="DZ85" t="str">
            <v>2014CDH</v>
          </cell>
          <cell r="EA85" t="str">
            <v>3Chambre</v>
          </cell>
          <cell r="EB85" t="str">
            <v>3Studio</v>
          </cell>
          <cell r="EC85" t="str">
            <v>31CC</v>
          </cell>
          <cell r="ED85" t="str">
            <v>32CC</v>
          </cell>
          <cell r="EE85" t="str">
            <v>33CC</v>
          </cell>
          <cell r="EF85" t="str">
            <v>34CC</v>
          </cell>
          <cell r="EG85" t="str">
            <v>35CC</v>
          </cell>
          <cell r="EH85" t="str">
            <v>3Chambre</v>
          </cell>
          <cell r="EI85" t="str">
            <v>3studio</v>
          </cell>
          <cell r="EJ85" t="str">
            <v>31CC</v>
          </cell>
          <cell r="EK85" t="str">
            <v>32CC</v>
          </cell>
          <cell r="EL85" t="str">
            <v>33CC</v>
          </cell>
          <cell r="EM85" t="str">
            <v>34CC</v>
          </cell>
          <cell r="EN85" t="str">
            <v>35CC</v>
          </cell>
          <cell r="EO85" t="str">
            <v>OBNL-3</v>
          </cell>
          <cell r="EP85" t="str">
            <v>CDH-3</v>
          </cell>
          <cell r="EQ85" t="str">
            <v>R3</v>
          </cell>
          <cell r="ER85">
            <v>104.95789351852</v>
          </cell>
          <cell r="ES85" t="str">
            <v>OC</v>
          </cell>
          <cell r="ET85">
            <v>699.43297453703417</v>
          </cell>
          <cell r="EU85" t="str">
            <v>ACLOBNL</v>
          </cell>
          <cell r="EV85" t="str">
            <v>ACL3</v>
          </cell>
          <cell r="EW85" t="str">
            <v>ACLR</v>
          </cell>
          <cell r="EX85" t="str">
            <v>ACLOBNL</v>
          </cell>
          <cell r="EY85" t="str">
            <v xml:space="preserve"> </v>
          </cell>
          <cell r="EZ85" t="str">
            <v xml:space="preserve"> </v>
          </cell>
          <cell r="FA85" t="str">
            <v>ACLOBNL3R</v>
          </cell>
          <cell r="FB85" t="str">
            <v xml:space="preserve"> 3R</v>
          </cell>
          <cell r="FC85" t="str">
            <v xml:space="preserve"> 3R</v>
          </cell>
          <cell r="FD85" t="str">
            <v>ACL32013</v>
          </cell>
          <cell r="FE85" t="str">
            <v>3Côte-des-Neiges — Notre-Dame-de-Grâce</v>
          </cell>
          <cell r="FF85">
            <v>2016</v>
          </cell>
          <cell r="FG85" t="str">
            <v>2014</v>
          </cell>
          <cell r="FH85" t="str">
            <v>20163</v>
          </cell>
          <cell r="FI85">
            <v>19.276315789473685</v>
          </cell>
          <cell r="FJ85" t="str">
            <v>OBNLCôte-des-Neiges — Notre-Dame-de-Grâce</v>
          </cell>
          <cell r="FK85" t="str">
            <v>Côte-des-Neiges — Notre-Dame-de-GrâceR2014</v>
          </cell>
          <cell r="FL85" t="str">
            <v>2014</v>
          </cell>
          <cell r="FM85" t="str">
            <v>2014</v>
          </cell>
          <cell r="FN85" t="str">
            <v>2016ACL</v>
          </cell>
          <cell r="FO85" t="str">
            <v>3Chambre</v>
          </cell>
          <cell r="FP85" t="str">
            <v>3studio</v>
          </cell>
          <cell r="FQ85" t="str">
            <v>31CC</v>
          </cell>
          <cell r="FR85" t="str">
            <v>32CC</v>
          </cell>
          <cell r="FS85" t="str">
            <v>33CC</v>
          </cell>
          <cell r="FT85" t="str">
            <v>34CC</v>
          </cell>
          <cell r="FU85" t="str">
            <v>35CC</v>
          </cell>
        </row>
        <row r="86">
          <cell r="B86" t="str">
            <v>ACL-5483</v>
          </cell>
          <cell r="C86" t="str">
            <v>960047345</v>
          </cell>
          <cell r="D86" t="str">
            <v>HAVICO MN</v>
          </cell>
          <cell r="E86" t="str">
            <v>11985 avenue Monty (MTN)</v>
          </cell>
          <cell r="F86">
            <v>24</v>
          </cell>
          <cell r="G86" t="str">
            <v>1</v>
          </cell>
          <cell r="K86" t="str">
            <v>CDH</v>
          </cell>
          <cell r="L86" t="str">
            <v>OBNL</v>
          </cell>
          <cell r="M86" t="str">
            <v>R</v>
          </cell>
          <cell r="N86" t="str">
            <v>2012</v>
          </cell>
          <cell r="O86" t="str">
            <v>DA</v>
          </cell>
          <cell r="P86" t="str">
            <v>OC</v>
          </cell>
          <cell r="S86">
            <v>42692.466886574075</v>
          </cell>
          <cell r="U86">
            <v>40997</v>
          </cell>
          <cell r="V86">
            <v>41018</v>
          </cell>
          <cell r="W86">
            <v>41109</v>
          </cell>
          <cell r="X86">
            <v>41199</v>
          </cell>
          <cell r="Y86">
            <v>41927</v>
          </cell>
          <cell r="Z86">
            <v>42684</v>
          </cell>
          <cell r="AA86">
            <v>0</v>
          </cell>
          <cell r="AB86">
            <v>2</v>
          </cell>
          <cell r="AC86">
            <v>8</v>
          </cell>
          <cell r="AD86">
            <v>9</v>
          </cell>
          <cell r="AE86">
            <v>4</v>
          </cell>
          <cell r="AF86">
            <v>0</v>
          </cell>
          <cell r="AG86">
            <v>1</v>
          </cell>
          <cell r="AH86" t="str">
            <v>PAH15-20</v>
          </cell>
          <cell r="AL86" t="str">
            <v>OBNL</v>
          </cell>
          <cell r="AM86" t="str">
            <v>ACL-5483</v>
          </cell>
          <cell r="AN86" t="str">
            <v>ACLOC</v>
          </cell>
          <cell r="AO86" t="str">
            <v>ACL2012-1</v>
          </cell>
          <cell r="AP86" t="str">
            <v>1Chambre</v>
          </cell>
          <cell r="AQ86" t="str">
            <v>1studio</v>
          </cell>
          <cell r="AR86" t="str">
            <v>11CC</v>
          </cell>
          <cell r="AS86" t="str">
            <v>12CC</v>
          </cell>
          <cell r="AT86" t="str">
            <v>13CC</v>
          </cell>
          <cell r="AU86" t="str">
            <v>14CC</v>
          </cell>
          <cell r="AV86" t="str">
            <v>15CC</v>
          </cell>
          <cell r="AW86" t="str">
            <v>1Chambre</v>
          </cell>
          <cell r="AX86" t="str">
            <v>1studio</v>
          </cell>
          <cell r="AY86" t="str">
            <v>11CC</v>
          </cell>
          <cell r="AZ86" t="str">
            <v>12CC</v>
          </cell>
          <cell r="BA86" t="str">
            <v>13CC</v>
          </cell>
          <cell r="BB86" t="str">
            <v>14CC</v>
          </cell>
          <cell r="BC86" t="str">
            <v>15CC</v>
          </cell>
          <cell r="BD86" t="str">
            <v>engagé</v>
          </cell>
          <cell r="BE86" t="str">
            <v>20121chambre</v>
          </cell>
          <cell r="BF86" t="str">
            <v>20121studio</v>
          </cell>
          <cell r="BG86" t="str">
            <v>201211cc</v>
          </cell>
          <cell r="BH86" t="str">
            <v>201212cc</v>
          </cell>
          <cell r="BI86" t="str">
            <v>201213cc</v>
          </cell>
          <cell r="BJ86" t="str">
            <v>201214cc</v>
          </cell>
          <cell r="BK86" t="str">
            <v>201215cc</v>
          </cell>
          <cell r="BL86" t="str">
            <v>2012</v>
          </cell>
          <cell r="BM86" t="str">
            <v>ACL2012-1</v>
          </cell>
          <cell r="BN86" t="str">
            <v>ACL2012-1</v>
          </cell>
          <cell r="BO86" t="str">
            <v>1Chambre</v>
          </cell>
          <cell r="BP86" t="str">
            <v>1studio</v>
          </cell>
          <cell r="BQ86" t="str">
            <v>11CC</v>
          </cell>
          <cell r="BR86" t="str">
            <v>12CC</v>
          </cell>
          <cell r="BS86" t="str">
            <v>13CC</v>
          </cell>
          <cell r="BT86" t="str">
            <v>14CC</v>
          </cell>
          <cell r="BU86" t="str">
            <v>15CC</v>
          </cell>
          <cell r="BV86" t="str">
            <v>OBNL-1</v>
          </cell>
          <cell r="BW86" t="str">
            <v>OBNL-1</v>
          </cell>
          <cell r="BX86" t="str">
            <v xml:space="preserve"> </v>
          </cell>
          <cell r="BY86" t="str">
            <v xml:space="preserve"> </v>
          </cell>
          <cell r="BZ86" t="str">
            <v>OBNL</v>
          </cell>
          <cell r="CA86" t="str">
            <v>20121OBNL</v>
          </cell>
          <cell r="CB86" t="str">
            <v>OBNL-1</v>
          </cell>
          <cell r="CC86" t="str">
            <v>OBNL-1</v>
          </cell>
          <cell r="CD86" t="str">
            <v>2012CDH</v>
          </cell>
          <cell r="CE86" t="str">
            <v>2012CDH</v>
          </cell>
          <cell r="CF86" t="str">
            <v>CDH-1</v>
          </cell>
          <cell r="CG86" t="str">
            <v>CDH-1</v>
          </cell>
          <cell r="CH86" t="str">
            <v>20121CDH</v>
          </cell>
          <cell r="CI86" t="str">
            <v>CDH</v>
          </cell>
          <cell r="CJ86" t="str">
            <v>CDH-1</v>
          </cell>
          <cell r="CK86" t="str">
            <v>CDH-1</v>
          </cell>
          <cell r="CL86" t="str">
            <v>R1</v>
          </cell>
          <cell r="CM86" t="str">
            <v>R1</v>
          </cell>
          <cell r="CN86" t="str">
            <v>R1</v>
          </cell>
          <cell r="CO86" t="str">
            <v>20121R</v>
          </cell>
          <cell r="CP86" t="str">
            <v>R</v>
          </cell>
          <cell r="CQ86" t="str">
            <v>2012</v>
          </cell>
          <cell r="CR86" t="str">
            <v xml:space="preserve"> </v>
          </cell>
          <cell r="CS86" t="str">
            <v>2012-07</v>
          </cell>
          <cell r="CT86" t="str">
            <v>OCMontréal-Nord</v>
          </cell>
          <cell r="CU86" t="str">
            <v>CDHOC</v>
          </cell>
          <cell r="CV86" t="str">
            <v>CDHOCMontréal-Nord</v>
          </cell>
          <cell r="CW86" t="str">
            <v>CDHMontréal-Nord</v>
          </cell>
          <cell r="CX86" t="str">
            <v>CDHMontréal-Nord</v>
          </cell>
          <cell r="CY86" t="str">
            <v>Montréal-Nord</v>
          </cell>
          <cell r="CZ86" t="str">
            <v>1Montréal-Nord</v>
          </cell>
          <cell r="DA86" t="str">
            <v>RMontréal-Nord</v>
          </cell>
          <cell r="DB86">
            <v>0</v>
          </cell>
          <cell r="DC86" t="str">
            <v>1OC</v>
          </cell>
          <cell r="DD86" t="str">
            <v>ACL1OC</v>
          </cell>
          <cell r="DE86">
            <v>1</v>
          </cell>
          <cell r="DG86" t="str">
            <v xml:space="preserve"> </v>
          </cell>
          <cell r="DH86" t="str">
            <v>2014ACL</v>
          </cell>
          <cell r="DI86" t="str">
            <v xml:space="preserve"> </v>
          </cell>
          <cell r="DJ86" t="str">
            <v>1900ACLOC</v>
          </cell>
          <cell r="DK86" t="str">
            <v>2014oc</v>
          </cell>
          <cell r="DL86" t="str">
            <v>ACL2014oc2012ed</v>
          </cell>
          <cell r="DM86" t="str">
            <v>2012ed</v>
          </cell>
          <cell r="DN86" t="str">
            <v>2012ec</v>
          </cell>
          <cell r="DO86" t="str">
            <v>2012ap</v>
          </cell>
          <cell r="DP86" t="str">
            <v>2012ed</v>
          </cell>
          <cell r="DQ86" t="str">
            <v xml:space="preserve"> </v>
          </cell>
          <cell r="DR86" t="str">
            <v>1OC</v>
          </cell>
          <cell r="DS86" t="str">
            <v>20121OC</v>
          </cell>
          <cell r="DT86" t="str">
            <v>2012</v>
          </cell>
          <cell r="DU86" t="str">
            <v>2012</v>
          </cell>
          <cell r="DV86" t="str">
            <v>ACLED 2012 from ec 2012</v>
          </cell>
          <cell r="DW86" t="str">
            <v>2012ec1Chambre</v>
          </cell>
          <cell r="DX86" t="str">
            <v>2012</v>
          </cell>
          <cell r="DY86" t="str">
            <v>ACL</v>
          </cell>
          <cell r="DZ86" t="str">
            <v>2012CDH</v>
          </cell>
          <cell r="EA86" t="str">
            <v>1Chambre</v>
          </cell>
          <cell r="EB86" t="str">
            <v>1Studio</v>
          </cell>
          <cell r="EC86" t="str">
            <v>11CC</v>
          </cell>
          <cell r="ED86" t="str">
            <v>12CC</v>
          </cell>
          <cell r="EE86" t="str">
            <v>13CC</v>
          </cell>
          <cell r="EF86" t="str">
            <v>14CC</v>
          </cell>
          <cell r="EG86" t="str">
            <v>15CC</v>
          </cell>
          <cell r="EH86" t="str">
            <v>1Chambre</v>
          </cell>
          <cell r="EI86" t="str">
            <v>1studio</v>
          </cell>
          <cell r="EJ86" t="str">
            <v>11CC</v>
          </cell>
          <cell r="EK86" t="str">
            <v>12CC</v>
          </cell>
          <cell r="EL86" t="str">
            <v>13CC</v>
          </cell>
          <cell r="EM86" t="str">
            <v>14CC</v>
          </cell>
          <cell r="EN86" t="str">
            <v>15CC</v>
          </cell>
          <cell r="EO86" t="str">
            <v>OBNL-1</v>
          </cell>
          <cell r="EP86" t="str">
            <v>CDH-1</v>
          </cell>
          <cell r="EQ86" t="str">
            <v>R1</v>
          </cell>
          <cell r="ER86">
            <v>91</v>
          </cell>
          <cell r="ES86" t="str">
            <v>OC</v>
          </cell>
          <cell r="ET86">
            <v>818</v>
          </cell>
          <cell r="EU86" t="str">
            <v>ACLOBNL</v>
          </cell>
          <cell r="EV86" t="str">
            <v>ACL1</v>
          </cell>
          <cell r="EW86" t="str">
            <v>ACLR</v>
          </cell>
          <cell r="EX86" t="str">
            <v>ACLOBNL</v>
          </cell>
          <cell r="EY86" t="str">
            <v xml:space="preserve"> </v>
          </cell>
          <cell r="EZ86" t="str">
            <v xml:space="preserve"> </v>
          </cell>
          <cell r="FA86" t="str">
            <v>ACLOBNL1R</v>
          </cell>
          <cell r="FB86" t="str">
            <v xml:space="preserve"> 1R</v>
          </cell>
          <cell r="FC86" t="str">
            <v xml:space="preserve"> 1R</v>
          </cell>
          <cell r="FD86" t="str">
            <v>ACL12012</v>
          </cell>
          <cell r="FE86" t="str">
            <v>1Montréal-Nord</v>
          </cell>
          <cell r="FF86">
            <v>2014</v>
          </cell>
          <cell r="FG86" t="str">
            <v>2012</v>
          </cell>
          <cell r="FH86" t="str">
            <v>20141</v>
          </cell>
          <cell r="FI86">
            <v>23.947368421052634</v>
          </cell>
          <cell r="FJ86" t="str">
            <v>OBNLMontréal-Nord</v>
          </cell>
          <cell r="FK86" t="str">
            <v>Montréal-NordR2012</v>
          </cell>
          <cell r="FL86" t="str">
            <v>2012</v>
          </cell>
          <cell r="FM86" t="str">
            <v>2012</v>
          </cell>
          <cell r="FN86" t="str">
            <v>2014ACL</v>
          </cell>
          <cell r="FO86" t="str">
            <v>1Chambre</v>
          </cell>
          <cell r="FP86" t="str">
            <v>1studio</v>
          </cell>
          <cell r="FQ86" t="str">
            <v>11CC</v>
          </cell>
          <cell r="FR86" t="str">
            <v>12CC</v>
          </cell>
          <cell r="FS86" t="str">
            <v>13CC</v>
          </cell>
          <cell r="FT86" t="str">
            <v>14CC</v>
          </cell>
          <cell r="FU86" t="str">
            <v>15CC</v>
          </cell>
        </row>
        <row r="87">
          <cell r="B87" t="str">
            <v>ACL-5484</v>
          </cell>
          <cell r="C87" t="str">
            <v>960047347</v>
          </cell>
          <cell r="D87" t="str">
            <v>HAVICO MN</v>
          </cell>
          <cell r="E87" t="str">
            <v>11989 avenue Monty (MTN)</v>
          </cell>
          <cell r="F87">
            <v>23</v>
          </cell>
          <cell r="G87" t="str">
            <v>3</v>
          </cell>
          <cell r="K87" t="str">
            <v>CDH</v>
          </cell>
          <cell r="L87" t="str">
            <v>OBNL</v>
          </cell>
          <cell r="M87" t="str">
            <v>R</v>
          </cell>
          <cell r="N87" t="str">
            <v>2012</v>
          </cell>
          <cell r="O87" t="str">
            <v>DA</v>
          </cell>
          <cell r="P87" t="str">
            <v>OC</v>
          </cell>
          <cell r="S87">
            <v>42178.335648148146</v>
          </cell>
          <cell r="U87">
            <v>40997</v>
          </cell>
          <cell r="V87">
            <v>41018</v>
          </cell>
          <cell r="W87">
            <v>41109</v>
          </cell>
          <cell r="X87">
            <v>41199</v>
          </cell>
          <cell r="Y87">
            <v>41927</v>
          </cell>
          <cell r="Z87">
            <v>42125</v>
          </cell>
          <cell r="AA87">
            <v>0</v>
          </cell>
          <cell r="AB87">
            <v>2</v>
          </cell>
          <cell r="AC87">
            <v>8</v>
          </cell>
          <cell r="AD87">
            <v>8</v>
          </cell>
          <cell r="AE87">
            <v>4</v>
          </cell>
          <cell r="AF87">
            <v>0</v>
          </cell>
          <cell r="AG87">
            <v>1</v>
          </cell>
          <cell r="AH87" t="str">
            <v>PAH15-20</v>
          </cell>
          <cell r="AL87" t="str">
            <v>OBNL</v>
          </cell>
          <cell r="AM87" t="str">
            <v>ACL-5484</v>
          </cell>
          <cell r="AN87" t="str">
            <v>ACLOC</v>
          </cell>
          <cell r="AO87" t="str">
            <v>ACL2012-3</v>
          </cell>
          <cell r="AP87" t="str">
            <v>3Chambre</v>
          </cell>
          <cell r="AQ87" t="str">
            <v>3studio</v>
          </cell>
          <cell r="AR87" t="str">
            <v>31CC</v>
          </cell>
          <cell r="AS87" t="str">
            <v>32CC</v>
          </cell>
          <cell r="AT87" t="str">
            <v>33CC</v>
          </cell>
          <cell r="AU87" t="str">
            <v>34CC</v>
          </cell>
          <cell r="AV87" t="str">
            <v>35CC</v>
          </cell>
          <cell r="AW87" t="str">
            <v>3Chambre</v>
          </cell>
          <cell r="AX87" t="str">
            <v>3studio</v>
          </cell>
          <cell r="AY87" t="str">
            <v>31CC</v>
          </cell>
          <cell r="AZ87" t="str">
            <v>32CC</v>
          </cell>
          <cell r="BA87" t="str">
            <v>33CC</v>
          </cell>
          <cell r="BB87" t="str">
            <v>34CC</v>
          </cell>
          <cell r="BC87" t="str">
            <v>35CC</v>
          </cell>
          <cell r="BD87" t="str">
            <v>engagé</v>
          </cell>
          <cell r="BE87" t="str">
            <v>20123chambre</v>
          </cell>
          <cell r="BF87" t="str">
            <v>20123studio</v>
          </cell>
          <cell r="BG87" t="str">
            <v>201231cc</v>
          </cell>
          <cell r="BH87" t="str">
            <v>201232cc</v>
          </cell>
          <cell r="BI87" t="str">
            <v>201233cc</v>
          </cell>
          <cell r="BJ87" t="str">
            <v>201234cc</v>
          </cell>
          <cell r="BK87" t="str">
            <v>201235cc</v>
          </cell>
          <cell r="BL87" t="str">
            <v>2012</v>
          </cell>
          <cell r="BM87" t="str">
            <v>ACL2012-3</v>
          </cell>
          <cell r="BN87" t="str">
            <v>ACL2012-3</v>
          </cell>
          <cell r="BO87" t="str">
            <v>3Chambre</v>
          </cell>
          <cell r="BP87" t="str">
            <v>3studio</v>
          </cell>
          <cell r="BQ87" t="str">
            <v>31CC</v>
          </cell>
          <cell r="BR87" t="str">
            <v>32CC</v>
          </cell>
          <cell r="BS87" t="str">
            <v>33CC</v>
          </cell>
          <cell r="BT87" t="str">
            <v>34CC</v>
          </cell>
          <cell r="BU87" t="str">
            <v>35CC</v>
          </cell>
          <cell r="BV87" t="str">
            <v>OBNL-3</v>
          </cell>
          <cell r="BW87" t="str">
            <v>OBNL-3</v>
          </cell>
          <cell r="BX87" t="str">
            <v xml:space="preserve"> </v>
          </cell>
          <cell r="BY87" t="str">
            <v xml:space="preserve"> </v>
          </cell>
          <cell r="BZ87" t="str">
            <v>OBNL</v>
          </cell>
          <cell r="CA87" t="str">
            <v>20123OBNL</v>
          </cell>
          <cell r="CB87" t="str">
            <v>OBNL-3</v>
          </cell>
          <cell r="CC87" t="str">
            <v>OBNL-3</v>
          </cell>
          <cell r="CD87" t="str">
            <v>2012CDH</v>
          </cell>
          <cell r="CE87" t="str">
            <v>2012CDH</v>
          </cell>
          <cell r="CF87" t="str">
            <v>CDH-3</v>
          </cell>
          <cell r="CG87" t="str">
            <v>CDH-3</v>
          </cell>
          <cell r="CH87" t="str">
            <v>20123CDH</v>
          </cell>
          <cell r="CI87" t="str">
            <v>CDH</v>
          </cell>
          <cell r="CJ87" t="str">
            <v>CDH-3</v>
          </cell>
          <cell r="CK87" t="str">
            <v>CDH-3</v>
          </cell>
          <cell r="CL87" t="str">
            <v>R3</v>
          </cell>
          <cell r="CM87" t="str">
            <v>R3</v>
          </cell>
          <cell r="CN87" t="str">
            <v>R3</v>
          </cell>
          <cell r="CO87" t="str">
            <v>20123R</v>
          </cell>
          <cell r="CP87" t="str">
            <v>R</v>
          </cell>
          <cell r="CQ87" t="str">
            <v>2012</v>
          </cell>
          <cell r="CR87" t="str">
            <v xml:space="preserve"> </v>
          </cell>
          <cell r="CS87" t="str">
            <v>2012-07</v>
          </cell>
          <cell r="CT87" t="str">
            <v>OCMontréal-Nord</v>
          </cell>
          <cell r="CU87" t="str">
            <v>CDHOC</v>
          </cell>
          <cell r="CV87" t="str">
            <v>CDHOCMontréal-Nord</v>
          </cell>
          <cell r="CW87" t="str">
            <v>CDHMontréal-Nord</v>
          </cell>
          <cell r="CX87" t="str">
            <v>CDHMontréal-Nord</v>
          </cell>
          <cell r="CY87" t="str">
            <v>Montréal-Nord</v>
          </cell>
          <cell r="CZ87" t="str">
            <v>3Montréal-Nord</v>
          </cell>
          <cell r="DA87" t="str">
            <v>RMontréal-Nord</v>
          </cell>
          <cell r="DB87">
            <v>0</v>
          </cell>
          <cell r="DC87" t="str">
            <v>3OC</v>
          </cell>
          <cell r="DD87" t="str">
            <v>ACL3OC</v>
          </cell>
          <cell r="DE87">
            <v>1</v>
          </cell>
          <cell r="DG87" t="str">
            <v xml:space="preserve"> </v>
          </cell>
          <cell r="DH87" t="str">
            <v>2014ACL</v>
          </cell>
          <cell r="DI87" t="str">
            <v xml:space="preserve"> </v>
          </cell>
          <cell r="DJ87" t="str">
            <v>1900ACLOC</v>
          </cell>
          <cell r="DK87" t="str">
            <v>2014oc</v>
          </cell>
          <cell r="DL87" t="str">
            <v>ACL2014oc2012ed</v>
          </cell>
          <cell r="DM87" t="str">
            <v>2012ed</v>
          </cell>
          <cell r="DN87" t="str">
            <v>2012ec</v>
          </cell>
          <cell r="DO87" t="str">
            <v>2012ap</v>
          </cell>
          <cell r="DP87" t="str">
            <v>2012ed</v>
          </cell>
          <cell r="DQ87" t="str">
            <v xml:space="preserve"> </v>
          </cell>
          <cell r="DR87" t="str">
            <v>3OC</v>
          </cell>
          <cell r="DS87" t="str">
            <v>20123OC</v>
          </cell>
          <cell r="DT87" t="str">
            <v>2012</v>
          </cell>
          <cell r="DU87" t="str">
            <v>2012</v>
          </cell>
          <cell r="DV87" t="str">
            <v>ACLED 2012 from ec 2012</v>
          </cell>
          <cell r="DW87" t="str">
            <v>2012ec3Chambre</v>
          </cell>
          <cell r="DX87" t="str">
            <v>2012</v>
          </cell>
          <cell r="DY87" t="str">
            <v>ACL</v>
          </cell>
          <cell r="DZ87" t="str">
            <v>2012CDH</v>
          </cell>
          <cell r="EA87" t="str">
            <v>3Chambre</v>
          </cell>
          <cell r="EB87" t="str">
            <v>3Studio</v>
          </cell>
          <cell r="EC87" t="str">
            <v>31CC</v>
          </cell>
          <cell r="ED87" t="str">
            <v>32CC</v>
          </cell>
          <cell r="EE87" t="str">
            <v>33CC</v>
          </cell>
          <cell r="EF87" t="str">
            <v>34CC</v>
          </cell>
          <cell r="EG87" t="str">
            <v>35CC</v>
          </cell>
          <cell r="EH87" t="str">
            <v>3Chambre</v>
          </cell>
          <cell r="EI87" t="str">
            <v>3studio</v>
          </cell>
          <cell r="EJ87" t="str">
            <v>31CC</v>
          </cell>
          <cell r="EK87" t="str">
            <v>32CC</v>
          </cell>
          <cell r="EL87" t="str">
            <v>33CC</v>
          </cell>
          <cell r="EM87" t="str">
            <v>34CC</v>
          </cell>
          <cell r="EN87" t="str">
            <v>35CC</v>
          </cell>
          <cell r="EO87" t="str">
            <v>OBNL-3</v>
          </cell>
          <cell r="EP87" t="str">
            <v>CDH-3</v>
          </cell>
          <cell r="EQ87" t="str">
            <v>R3</v>
          </cell>
          <cell r="ER87">
            <v>91</v>
          </cell>
          <cell r="ES87" t="str">
            <v>OC</v>
          </cell>
          <cell r="ET87">
            <v>818</v>
          </cell>
          <cell r="EU87" t="str">
            <v>ACLOBNL</v>
          </cell>
          <cell r="EV87" t="str">
            <v>ACL3</v>
          </cell>
          <cell r="EW87" t="str">
            <v>ACLR</v>
          </cell>
          <cell r="EX87" t="str">
            <v>ACLOBNL</v>
          </cell>
          <cell r="EY87" t="str">
            <v xml:space="preserve"> </v>
          </cell>
          <cell r="EZ87" t="str">
            <v xml:space="preserve"> </v>
          </cell>
          <cell r="FA87" t="str">
            <v>ACLOBNL3R</v>
          </cell>
          <cell r="FB87" t="str">
            <v xml:space="preserve"> 3R</v>
          </cell>
          <cell r="FC87" t="str">
            <v xml:space="preserve"> 3R</v>
          </cell>
          <cell r="FD87" t="str">
            <v>ACL32012</v>
          </cell>
          <cell r="FE87" t="str">
            <v>3Montréal-Nord</v>
          </cell>
          <cell r="FF87">
            <v>2014</v>
          </cell>
          <cell r="FG87" t="str">
            <v>2012</v>
          </cell>
          <cell r="FH87" t="str">
            <v>20143</v>
          </cell>
          <cell r="FI87">
            <v>23.947368421052634</v>
          </cell>
          <cell r="FJ87" t="str">
            <v>OBNLMontréal-Nord</v>
          </cell>
          <cell r="FK87" t="str">
            <v>Montréal-NordR2012</v>
          </cell>
          <cell r="FL87" t="str">
            <v>2012</v>
          </cell>
          <cell r="FM87" t="str">
            <v>2012</v>
          </cell>
          <cell r="FN87" t="str">
            <v>2014ACL</v>
          </cell>
          <cell r="FO87" t="str">
            <v>3Chambre</v>
          </cell>
          <cell r="FP87" t="str">
            <v>3studio</v>
          </cell>
          <cell r="FQ87" t="str">
            <v>31CC</v>
          </cell>
          <cell r="FR87" t="str">
            <v>32CC</v>
          </cell>
          <cell r="FS87" t="str">
            <v>33CC</v>
          </cell>
          <cell r="FT87" t="str">
            <v>34CC</v>
          </cell>
          <cell r="FU87" t="str">
            <v>35CC</v>
          </cell>
        </row>
        <row r="94">
          <cell r="D94" t="str">
            <v>Total</v>
          </cell>
        </row>
      </sheetData>
      <sheetData sheetId="92" refreshError="1"/>
      <sheetData sheetId="93" refreshError="1"/>
      <sheetData sheetId="94">
        <row r="6">
          <cell r="B6" t="str">
            <v>ACL-5380</v>
          </cell>
          <cell r="C6" t="str">
            <v>930081090</v>
          </cell>
          <cell r="D6" t="str">
            <v>C.H. DE LA POINTE AMICALE</v>
          </cell>
          <cell r="E6" t="str">
            <v>(200) rue Bourgeoys (MTL)</v>
          </cell>
          <cell r="F6">
            <v>85</v>
          </cell>
          <cell r="G6" t="str">
            <v>1</v>
          </cell>
          <cell r="K6" t="str">
            <v>BSQ</v>
          </cell>
          <cell r="L6" t="str">
            <v>COOP</v>
          </cell>
          <cell r="M6" t="str">
            <v>C</v>
          </cell>
          <cell r="N6" t="str">
            <v>2010</v>
          </cell>
          <cell r="O6" t="str">
            <v>EC</v>
          </cell>
          <cell r="P6" t="str">
            <v>EC</v>
          </cell>
          <cell r="Q6" t="str">
            <v>UABBA97</v>
          </cell>
          <cell r="S6">
            <v>40848</v>
          </cell>
          <cell r="T6">
            <v>40191</v>
          </cell>
          <cell r="U6">
            <v>40513</v>
          </cell>
          <cell r="V6">
            <v>42506.591157407405</v>
          </cell>
          <cell r="W6">
            <v>43600</v>
          </cell>
          <cell r="X6">
            <v>43600</v>
          </cell>
          <cell r="Y6">
            <v>44013</v>
          </cell>
          <cell r="Z6">
            <v>44013</v>
          </cell>
          <cell r="AA6">
            <v>0</v>
          </cell>
          <cell r="AB6">
            <v>0</v>
          </cell>
          <cell r="AC6">
            <v>20</v>
          </cell>
          <cell r="AD6">
            <v>25</v>
          </cell>
          <cell r="AE6">
            <v>36</v>
          </cell>
          <cell r="AF6">
            <v>4</v>
          </cell>
          <cell r="AG6">
            <v>0</v>
          </cell>
          <cell r="AH6" t="str">
            <v>PAH15-20</v>
          </cell>
          <cell r="AI6">
            <v>13</v>
          </cell>
          <cell r="AJ6">
            <v>0</v>
          </cell>
          <cell r="AK6" t="str">
            <v>0</v>
          </cell>
          <cell r="AL6" t="str">
            <v>COOP</v>
          </cell>
          <cell r="AM6" t="str">
            <v>ACL-5380</v>
          </cell>
          <cell r="AN6" t="str">
            <v xml:space="preserve"> </v>
          </cell>
          <cell r="AO6" t="str">
            <v>2010-1</v>
          </cell>
          <cell r="AP6" t="str">
            <v>1Chambre</v>
          </cell>
          <cell r="AQ6" t="str">
            <v>1studio</v>
          </cell>
          <cell r="AR6" t="str">
            <v>11CC</v>
          </cell>
          <cell r="AS6" t="str">
            <v>12CC</v>
          </cell>
          <cell r="AT6" t="str">
            <v>13CC</v>
          </cell>
          <cell r="AU6" t="str">
            <v>14CC</v>
          </cell>
          <cell r="AV6" t="str">
            <v>15CC</v>
          </cell>
          <cell r="AW6" t="str">
            <v>1Chambre</v>
          </cell>
          <cell r="AX6" t="str">
            <v>1studio</v>
          </cell>
          <cell r="AY6" t="str">
            <v>11CC</v>
          </cell>
          <cell r="AZ6" t="str">
            <v>12CC</v>
          </cell>
          <cell r="BA6" t="str">
            <v>13CC</v>
          </cell>
          <cell r="BB6" t="str">
            <v>14CC</v>
          </cell>
          <cell r="BC6" t="str">
            <v>15CC</v>
          </cell>
          <cell r="BD6" t="str">
            <v>engagé</v>
          </cell>
          <cell r="BE6" t="str">
            <v>20161chambre</v>
          </cell>
          <cell r="BF6" t="str">
            <v>20161STUDIO</v>
          </cell>
          <cell r="BG6" t="str">
            <v>201611CC</v>
          </cell>
          <cell r="BH6" t="str">
            <v>201612CC</v>
          </cell>
          <cell r="BI6" t="str">
            <v>201613CC</v>
          </cell>
          <cell r="BJ6" t="str">
            <v>201614CC</v>
          </cell>
          <cell r="BK6" t="str">
            <v>201615CC</v>
          </cell>
          <cell r="BL6" t="str">
            <v>2010</v>
          </cell>
          <cell r="BM6" t="str">
            <v>acl2010-1</v>
          </cell>
          <cell r="BN6" t="str">
            <v>ACL2010-1</v>
          </cell>
          <cell r="BO6" t="str">
            <v>COOP-1</v>
          </cell>
          <cell r="BP6" t="str">
            <v xml:space="preserve"> </v>
          </cell>
          <cell r="BQ6" t="str">
            <v>COOP-1</v>
          </cell>
          <cell r="BR6" t="str">
            <v xml:space="preserve"> </v>
          </cell>
          <cell r="BS6" t="str">
            <v>COOP</v>
          </cell>
          <cell r="BT6" t="str">
            <v>COOP</v>
          </cell>
          <cell r="BU6" t="str">
            <v>20161COOP</v>
          </cell>
          <cell r="BV6" t="str">
            <v>COOP-1</v>
          </cell>
          <cell r="BW6" t="str">
            <v>COOP-1</v>
          </cell>
          <cell r="BX6" t="str">
            <v>COOP-1</v>
          </cell>
          <cell r="BY6" t="str">
            <v>2010BSQ</v>
          </cell>
          <cell r="BZ6" t="str">
            <v>2016BSQ</v>
          </cell>
          <cell r="CA6" t="str">
            <v>BSQ-1</v>
          </cell>
          <cell r="CB6" t="str">
            <v xml:space="preserve"> </v>
          </cell>
          <cell r="CC6" t="str">
            <v>20161BSQ</v>
          </cell>
          <cell r="CD6" t="str">
            <v>BSQ</v>
          </cell>
          <cell r="CE6" t="str">
            <v>BSQ</v>
          </cell>
          <cell r="CF6" t="str">
            <v>BSQ-1</v>
          </cell>
          <cell r="CG6" t="str">
            <v>BSQ-1</v>
          </cell>
          <cell r="CH6" t="str">
            <v>C1</v>
          </cell>
          <cell r="CI6" t="str">
            <v xml:space="preserve"> </v>
          </cell>
          <cell r="CJ6" t="str">
            <v>C1</v>
          </cell>
          <cell r="CK6" t="str">
            <v>20161C</v>
          </cell>
          <cell r="CL6" t="str">
            <v>C</v>
          </cell>
          <cell r="CM6" t="str">
            <v>C</v>
          </cell>
          <cell r="CN6" t="str">
            <v>ECLe Sud-Ouest</v>
          </cell>
          <cell r="CO6" t="str">
            <v>BSQECLe Sud-Ouest</v>
          </cell>
          <cell r="CP6" t="str">
            <v>BSQLe Sud-Ouest</v>
          </cell>
          <cell r="CQ6" t="str">
            <v>BSQLe Sud-Ouest</v>
          </cell>
          <cell r="CR6" t="str">
            <v>Le Sud-Ouest</v>
          </cell>
          <cell r="CS6" t="str">
            <v>1Le Sud-Ouest</v>
          </cell>
          <cell r="CT6" t="str">
            <v>CLe Sud-Ouest</v>
          </cell>
          <cell r="CU6" t="str">
            <v>Le Sud-Ouest2019C</v>
          </cell>
          <cell r="CV6">
            <v>0</v>
          </cell>
          <cell r="CW6" t="str">
            <v>1EC</v>
          </cell>
          <cell r="CX6" t="str">
            <v>ACL1EC</v>
          </cell>
          <cell r="CY6">
            <v>3</v>
          </cell>
          <cell r="CZ6" t="str">
            <v>2016ACL</v>
          </cell>
          <cell r="DA6" t="str">
            <v xml:space="preserve"> </v>
          </cell>
          <cell r="DB6" t="str">
            <v xml:space="preserve"> </v>
          </cell>
          <cell r="DC6" t="str">
            <v xml:space="preserve"> </v>
          </cell>
          <cell r="DD6" t="str">
            <v>2010ACLEC</v>
          </cell>
          <cell r="DE6" t="str">
            <v>ACL 2019ed</v>
          </cell>
          <cell r="DF6" t="str">
            <v xml:space="preserve"> </v>
          </cell>
          <cell r="DG6" t="str">
            <v xml:space="preserve"> </v>
          </cell>
          <cell r="DH6" t="str">
            <v>2016ec</v>
          </cell>
          <cell r="DI6" t="str">
            <v>2010ap</v>
          </cell>
          <cell r="DJ6" t="str">
            <v xml:space="preserve"> </v>
          </cell>
          <cell r="DK6" t="str">
            <v>2016ec</v>
          </cell>
          <cell r="DL6" t="str">
            <v>1EC</v>
          </cell>
          <cell r="DM6" t="b">
            <v>0</v>
          </cell>
          <cell r="DN6" t="str">
            <v>2015</v>
          </cell>
          <cell r="DO6" t="str">
            <v>2014</v>
          </cell>
          <cell r="DP6" t="str">
            <v>ACLED 2015 from ec 2014</v>
          </cell>
          <cell r="DQ6" t="str">
            <v>2016ec1Chambre</v>
          </cell>
          <cell r="DR6" t="str">
            <v>2016</v>
          </cell>
          <cell r="DS6" t="str">
            <v>ACL</v>
          </cell>
          <cell r="DT6" t="str">
            <v xml:space="preserve"> </v>
          </cell>
          <cell r="DU6" t="str">
            <v xml:space="preserve"> </v>
          </cell>
          <cell r="DV6" t="str">
            <v xml:space="preserve"> </v>
          </cell>
          <cell r="DW6" t="str">
            <v xml:space="preserve"> </v>
          </cell>
          <cell r="DX6" t="str">
            <v xml:space="preserve"> </v>
          </cell>
          <cell r="DY6" t="str">
            <v xml:space="preserve"> </v>
          </cell>
          <cell r="DZ6" t="str">
            <v xml:space="preserve"> </v>
          </cell>
          <cell r="EA6" t="str">
            <v xml:space="preserve"> </v>
          </cell>
          <cell r="EB6" t="str">
            <v>1Chambre</v>
          </cell>
          <cell r="EC6" t="str">
            <v>1studio</v>
          </cell>
          <cell r="ED6" t="str">
            <v>11CC</v>
          </cell>
          <cell r="EE6" t="str">
            <v>12CC</v>
          </cell>
          <cell r="EF6" t="str">
            <v>13CC</v>
          </cell>
          <cell r="EG6" t="str">
            <v>14CC</v>
          </cell>
          <cell r="EH6" t="str">
            <v>15CC</v>
          </cell>
          <cell r="EI6" t="str">
            <v>COOP-1</v>
          </cell>
          <cell r="EJ6" t="str">
            <v>BSQ-1</v>
          </cell>
          <cell r="EK6" t="str">
            <v>C1</v>
          </cell>
          <cell r="EL6" t="str">
            <v>ACL12010</v>
          </cell>
          <cell r="EM6" t="str">
            <v>COOPLe Sud-Ouest</v>
          </cell>
          <cell r="EN6" t="str">
            <v>C1</v>
          </cell>
          <cell r="EO6" t="str">
            <v>C1</v>
          </cell>
          <cell r="EP6" t="str">
            <v xml:space="preserve"> </v>
          </cell>
          <cell r="EQ6" t="str">
            <v xml:space="preserve"> </v>
          </cell>
          <cell r="ES6" t="str">
            <v xml:space="preserve"> </v>
          </cell>
          <cell r="EU6" t="str">
            <v xml:space="preserve"> </v>
          </cell>
          <cell r="EX6" t="str">
            <v>2016-05UABBA97</v>
          </cell>
          <cell r="EZ6" t="str">
            <v>2019-05UABBA97</v>
          </cell>
          <cell r="FB6">
            <v>13</v>
          </cell>
          <cell r="FC6">
            <v>13</v>
          </cell>
          <cell r="FF6" t="str">
            <v>0EC</v>
          </cell>
          <cell r="FI6" t="str">
            <v>1Chambre</v>
          </cell>
          <cell r="FJ6" t="str">
            <v>1studio</v>
          </cell>
          <cell r="FK6" t="str">
            <v>11CC</v>
          </cell>
          <cell r="FL6" t="str">
            <v>12CC</v>
          </cell>
          <cell r="FM6" t="str">
            <v>13CC</v>
          </cell>
          <cell r="FN6" t="str">
            <v>14CC</v>
          </cell>
          <cell r="FO6" t="str">
            <v>15CC</v>
          </cell>
          <cell r="FQ6" t="str">
            <v>COOPC1</v>
          </cell>
          <cell r="FR6" t="str">
            <v>ECACL1</v>
          </cell>
          <cell r="FS6" t="str">
            <v>ECACLC</v>
          </cell>
          <cell r="FT6" t="str">
            <v xml:space="preserve"> </v>
          </cell>
          <cell r="FU6">
            <v>0</v>
          </cell>
          <cell r="FV6" t="str">
            <v>BSQEC</v>
          </cell>
        </row>
        <row r="7">
          <cell r="B7" t="str">
            <v>ACL-5382</v>
          </cell>
          <cell r="C7" t="str">
            <v>930088957</v>
          </cell>
          <cell r="D7" t="str">
            <v>C.H.GRIFFIN</v>
          </cell>
          <cell r="E7" t="str">
            <v>(163) rue Murray (MTL)</v>
          </cell>
          <cell r="F7">
            <v>86</v>
          </cell>
          <cell r="G7" t="str">
            <v>1</v>
          </cell>
          <cell r="J7" t="str">
            <v>X</v>
          </cell>
          <cell r="K7" t="str">
            <v>BSQ</v>
          </cell>
          <cell r="L7" t="str">
            <v>COOP</v>
          </cell>
          <cell r="M7" t="str">
            <v>C</v>
          </cell>
          <cell r="N7" t="str">
            <v>2010</v>
          </cell>
          <cell r="O7" t="str">
            <v>ED</v>
          </cell>
          <cell r="P7" t="str">
            <v>OC</v>
          </cell>
          <cell r="Q7" t="str">
            <v>UGOULFR</v>
          </cell>
          <cell r="R7" t="str">
            <v>ULABADE</v>
          </cell>
          <cell r="S7">
            <v>42060</v>
          </cell>
          <cell r="T7">
            <v>40388</v>
          </cell>
          <cell r="U7">
            <v>40526</v>
          </cell>
          <cell r="V7">
            <v>41073.629849537036</v>
          </cell>
          <cell r="W7">
            <v>42060</v>
          </cell>
          <cell r="X7">
            <v>42097</v>
          </cell>
          <cell r="Y7">
            <v>43266</v>
          </cell>
          <cell r="Z7">
            <v>43282</v>
          </cell>
          <cell r="AA7">
            <v>0</v>
          </cell>
          <cell r="AB7">
            <v>1</v>
          </cell>
          <cell r="AC7">
            <v>47</v>
          </cell>
          <cell r="AD7">
            <v>38</v>
          </cell>
          <cell r="AE7">
            <v>0</v>
          </cell>
          <cell r="AF7">
            <v>0</v>
          </cell>
          <cell r="AG7">
            <v>0</v>
          </cell>
          <cell r="AH7" t="str">
            <v>PAH15-20</v>
          </cell>
          <cell r="AI7">
            <v>17</v>
          </cell>
          <cell r="AJ7">
            <v>0</v>
          </cell>
          <cell r="AK7" t="str">
            <v>Ascenseur</v>
          </cell>
          <cell r="AL7" t="str">
            <v>COOP</v>
          </cell>
          <cell r="AM7" t="str">
            <v>ACL-5382</v>
          </cell>
          <cell r="AN7" t="str">
            <v>ACLOC</v>
          </cell>
          <cell r="AO7" t="str">
            <v>2010-1</v>
          </cell>
          <cell r="AP7" t="str">
            <v>1Chambre</v>
          </cell>
          <cell r="AQ7" t="str">
            <v>1studio</v>
          </cell>
          <cell r="AR7" t="str">
            <v>11CC</v>
          </cell>
          <cell r="AS7" t="str">
            <v>12CC</v>
          </cell>
          <cell r="AT7" t="str">
            <v>13CC</v>
          </cell>
          <cell r="AU7" t="str">
            <v>14CC</v>
          </cell>
          <cell r="AV7" t="str">
            <v>15CC</v>
          </cell>
          <cell r="AW7" t="str">
            <v>1Chambre</v>
          </cell>
          <cell r="AX7" t="str">
            <v>1studio</v>
          </cell>
          <cell r="AY7" t="str">
            <v>11CC</v>
          </cell>
          <cell r="AZ7" t="str">
            <v>12CC</v>
          </cell>
          <cell r="BA7" t="str">
            <v>13CC</v>
          </cell>
          <cell r="BB7" t="str">
            <v>14CC</v>
          </cell>
          <cell r="BC7" t="str">
            <v>15CC</v>
          </cell>
          <cell r="BD7" t="str">
            <v>engagé</v>
          </cell>
          <cell r="BE7" t="str">
            <v>20121chambre</v>
          </cell>
          <cell r="BF7" t="str">
            <v>20121STUDIO</v>
          </cell>
          <cell r="BG7" t="str">
            <v>201211CC</v>
          </cell>
          <cell r="BH7" t="str">
            <v>201212CC</v>
          </cell>
          <cell r="BI7" t="str">
            <v>201213CC</v>
          </cell>
          <cell r="BJ7" t="str">
            <v>201214CC</v>
          </cell>
          <cell r="BK7" t="str">
            <v>201215CC</v>
          </cell>
          <cell r="BL7" t="str">
            <v>2010</v>
          </cell>
          <cell r="BM7" t="str">
            <v>acl2010-1</v>
          </cell>
          <cell r="BN7" t="str">
            <v>ACL2010-1</v>
          </cell>
          <cell r="BO7" t="str">
            <v>COOP-1</v>
          </cell>
          <cell r="BP7" t="str">
            <v>COOP-1</v>
          </cell>
          <cell r="BQ7" t="str">
            <v xml:space="preserve"> </v>
          </cell>
          <cell r="BR7" t="str">
            <v xml:space="preserve"> </v>
          </cell>
          <cell r="BS7" t="str">
            <v>COOP</v>
          </cell>
          <cell r="BT7" t="str">
            <v>COOP</v>
          </cell>
          <cell r="BU7" t="str">
            <v>20121COOP</v>
          </cell>
          <cell r="BV7" t="str">
            <v>COOP-1</v>
          </cell>
          <cell r="BW7" t="str">
            <v>COOP-1</v>
          </cell>
          <cell r="BX7" t="str">
            <v>COOP-1</v>
          </cell>
          <cell r="BY7" t="str">
            <v>2010BSQ</v>
          </cell>
          <cell r="BZ7" t="str">
            <v>2012BSQ</v>
          </cell>
          <cell r="CA7" t="str">
            <v>BSQ-1</v>
          </cell>
          <cell r="CB7" t="str">
            <v>BSQ-1</v>
          </cell>
          <cell r="CC7" t="str">
            <v>20121BSQ</v>
          </cell>
          <cell r="CD7" t="str">
            <v>BSQ</v>
          </cell>
          <cell r="CE7" t="str">
            <v>BSQ</v>
          </cell>
          <cell r="CF7" t="str">
            <v>BSQ-1</v>
          </cell>
          <cell r="CG7" t="str">
            <v>BSQ-1</v>
          </cell>
          <cell r="CH7" t="str">
            <v>C1</v>
          </cell>
          <cell r="CI7" t="str">
            <v>C1</v>
          </cell>
          <cell r="CJ7" t="str">
            <v>C1</v>
          </cell>
          <cell r="CK7" t="str">
            <v>20121C</v>
          </cell>
          <cell r="CL7" t="str">
            <v>C</v>
          </cell>
          <cell r="CM7" t="str">
            <v>C</v>
          </cell>
          <cell r="CN7" t="str">
            <v>OCLe Sud-Ouest</v>
          </cell>
          <cell r="CO7" t="str">
            <v>BSQOCLe Sud-Ouest</v>
          </cell>
          <cell r="CP7" t="str">
            <v>BSQLe Sud-Ouest</v>
          </cell>
          <cell r="CQ7" t="str">
            <v>BSQLe Sud-Ouest</v>
          </cell>
          <cell r="CR7" t="str">
            <v>Le Sud-Ouest</v>
          </cell>
          <cell r="CS7" t="str">
            <v>1Le Sud-Ouest</v>
          </cell>
          <cell r="CT7" t="str">
            <v>CLe Sud-Ouest</v>
          </cell>
          <cell r="CU7" t="str">
            <v>Le Sud-Ouest2015C</v>
          </cell>
          <cell r="CV7">
            <v>0</v>
          </cell>
          <cell r="CW7" t="str">
            <v>1OC</v>
          </cell>
          <cell r="CX7" t="str">
            <v>ACL1OC</v>
          </cell>
          <cell r="CY7">
            <v>1</v>
          </cell>
          <cell r="CZ7" t="str">
            <v xml:space="preserve"> </v>
          </cell>
          <cell r="DA7" t="str">
            <v>2015</v>
          </cell>
          <cell r="DB7" t="str">
            <v>2018ACL</v>
          </cell>
          <cell r="DC7" t="str">
            <v xml:space="preserve"> </v>
          </cell>
          <cell r="DD7" t="str">
            <v>2010ACLOC</v>
          </cell>
          <cell r="DE7" t="str">
            <v>ACL2018oc2015ed</v>
          </cell>
          <cell r="DF7" t="str">
            <v>2018oc</v>
          </cell>
          <cell r="DG7" t="str">
            <v>2015ed</v>
          </cell>
          <cell r="DH7" t="str">
            <v>2012ec</v>
          </cell>
          <cell r="DI7" t="str">
            <v>2010ap</v>
          </cell>
          <cell r="DJ7" t="str">
            <v>2015ed</v>
          </cell>
          <cell r="DK7" t="str">
            <v>2012ec</v>
          </cell>
          <cell r="DL7" t="str">
            <v>1OC</v>
          </cell>
          <cell r="DM7" t="str">
            <v>20151OC</v>
          </cell>
          <cell r="DN7" t="str">
            <v>2015</v>
          </cell>
          <cell r="DO7" t="str">
            <v>2012</v>
          </cell>
          <cell r="DP7" t="str">
            <v>ACLED 2015 from ec 2012</v>
          </cell>
          <cell r="DQ7" t="str">
            <v>2012ec1Chambre</v>
          </cell>
          <cell r="DR7" t="str">
            <v>2012</v>
          </cell>
          <cell r="DS7" t="str">
            <v>ACL</v>
          </cell>
          <cell r="DT7" t="str">
            <v>2015BSQ</v>
          </cell>
          <cell r="DU7" t="str">
            <v>1Chambre</v>
          </cell>
          <cell r="DV7" t="str">
            <v>1Studio</v>
          </cell>
          <cell r="DW7" t="str">
            <v>11CC</v>
          </cell>
          <cell r="DX7" t="str">
            <v>12CC</v>
          </cell>
          <cell r="DY7" t="str">
            <v>13CC</v>
          </cell>
          <cell r="DZ7" t="str">
            <v>14CC</v>
          </cell>
          <cell r="EA7" t="str">
            <v>15CC</v>
          </cell>
          <cell r="EB7" t="str">
            <v>1Chambre</v>
          </cell>
          <cell r="EC7" t="str">
            <v>1studio</v>
          </cell>
          <cell r="ED7" t="str">
            <v>11CC</v>
          </cell>
          <cell r="EE7" t="str">
            <v>12CC</v>
          </cell>
          <cell r="EF7" t="str">
            <v>13CC</v>
          </cell>
          <cell r="EG7" t="str">
            <v>14CC</v>
          </cell>
          <cell r="EH7" t="str">
            <v>15CC</v>
          </cell>
          <cell r="EI7" t="str">
            <v>COOP-1</v>
          </cell>
          <cell r="EJ7" t="str">
            <v>BSQ-1</v>
          </cell>
          <cell r="EK7" t="str">
            <v>C1</v>
          </cell>
          <cell r="EL7" t="str">
            <v>ACL12010</v>
          </cell>
          <cell r="EM7" t="str">
            <v>COOPLe Sud-Ouest</v>
          </cell>
          <cell r="EN7" t="str">
            <v>C1</v>
          </cell>
          <cell r="EO7" t="str">
            <v>C1</v>
          </cell>
          <cell r="EP7" t="str">
            <v>20181</v>
          </cell>
          <cell r="EQ7" t="str">
            <v>2018</v>
          </cell>
          <cell r="ES7" t="str">
            <v>2015Le Sud-OuestC</v>
          </cell>
          <cell r="EU7" t="str">
            <v>BSQ</v>
          </cell>
          <cell r="EX7" t="str">
            <v>2012-06UGOULFR</v>
          </cell>
          <cell r="EZ7" t="str">
            <v>2015-02UGOULFR</v>
          </cell>
          <cell r="FB7">
            <v>86</v>
          </cell>
          <cell r="FC7">
            <v>17</v>
          </cell>
          <cell r="FF7" t="str">
            <v>0OC</v>
          </cell>
          <cell r="FI7" t="str">
            <v>1Chambre</v>
          </cell>
          <cell r="FJ7" t="str">
            <v>1studio</v>
          </cell>
          <cell r="FK7" t="str">
            <v>11CC</v>
          </cell>
          <cell r="FL7" t="str">
            <v>12CC</v>
          </cell>
          <cell r="FM7" t="str">
            <v>13CC</v>
          </cell>
          <cell r="FN7" t="str">
            <v>14CC</v>
          </cell>
          <cell r="FO7" t="str">
            <v>15CC</v>
          </cell>
          <cell r="FQ7" t="str">
            <v>COOPC1</v>
          </cell>
          <cell r="FR7" t="str">
            <v>EDACL1</v>
          </cell>
          <cell r="FS7" t="str">
            <v>EDACLC</v>
          </cell>
          <cell r="FT7" t="str">
            <v>Le Sud-OuestC2015</v>
          </cell>
          <cell r="FU7" t="str">
            <v>1Le Sud-Ouest</v>
          </cell>
          <cell r="FV7" t="str">
            <v>BSQOC</v>
          </cell>
        </row>
        <row r="8">
          <cell r="B8" t="str">
            <v>ACL-5397</v>
          </cell>
          <cell r="C8" t="str">
            <v>930074423</v>
          </cell>
          <cell r="D8" t="str">
            <v>C.H. DE LA MONTAGNE VERTE</v>
          </cell>
          <cell r="E8" t="str">
            <v>(1279) rue Saint-Jacques (MTL)</v>
          </cell>
          <cell r="F8">
            <v>127</v>
          </cell>
          <cell r="G8" t="str">
            <v>1</v>
          </cell>
          <cell r="H8" t="str">
            <v>X</v>
          </cell>
          <cell r="J8" t="str">
            <v>X</v>
          </cell>
          <cell r="K8" t="str">
            <v>CDH</v>
          </cell>
          <cell r="L8" t="str">
            <v>COOP</v>
          </cell>
          <cell r="M8" t="str">
            <v>C</v>
          </cell>
          <cell r="N8" t="str">
            <v>2011</v>
          </cell>
          <cell r="O8" t="str">
            <v>EC</v>
          </cell>
          <cell r="P8" t="str">
            <v>EC</v>
          </cell>
          <cell r="Q8" t="str">
            <v>UTHIBVK</v>
          </cell>
          <cell r="R8" t="str">
            <v>ULABADE</v>
          </cell>
          <cell r="S8">
            <v>39600</v>
          </cell>
          <cell r="T8">
            <v>39870</v>
          </cell>
          <cell r="U8">
            <v>40645</v>
          </cell>
          <cell r="V8">
            <v>40885</v>
          </cell>
          <cell r="W8">
            <v>43600</v>
          </cell>
          <cell r="X8">
            <v>43631</v>
          </cell>
          <cell r="Y8">
            <v>44166</v>
          </cell>
          <cell r="Z8">
            <v>44228</v>
          </cell>
          <cell r="AA8">
            <v>0</v>
          </cell>
          <cell r="AB8">
            <v>0</v>
          </cell>
          <cell r="AC8">
            <v>64</v>
          </cell>
          <cell r="AD8">
            <v>37</v>
          </cell>
          <cell r="AE8">
            <v>24</v>
          </cell>
          <cell r="AF8">
            <v>2</v>
          </cell>
          <cell r="AG8">
            <v>0</v>
          </cell>
          <cell r="AH8" t="str">
            <v>PAH15-20</v>
          </cell>
          <cell r="AI8">
            <v>25</v>
          </cell>
          <cell r="AJ8">
            <v>0</v>
          </cell>
          <cell r="AK8" t="str">
            <v>Ascenseur</v>
          </cell>
          <cell r="AL8" t="str">
            <v>COOP</v>
          </cell>
          <cell r="AM8" t="str">
            <v>ACL-5397</v>
          </cell>
          <cell r="AN8" t="str">
            <v xml:space="preserve"> </v>
          </cell>
          <cell r="AO8" t="str">
            <v>2011-1</v>
          </cell>
          <cell r="AP8" t="str">
            <v>1Chambre</v>
          </cell>
          <cell r="AQ8" t="str">
            <v>1studio</v>
          </cell>
          <cell r="AR8" t="str">
            <v>11CC</v>
          </cell>
          <cell r="AS8" t="str">
            <v>12CC</v>
          </cell>
          <cell r="AT8" t="str">
            <v>13CC</v>
          </cell>
          <cell r="AU8" t="str">
            <v>14CC</v>
          </cell>
          <cell r="AV8" t="str">
            <v>15CC</v>
          </cell>
          <cell r="AW8" t="str">
            <v>1Chambre</v>
          </cell>
          <cell r="AX8" t="str">
            <v>1studio</v>
          </cell>
          <cell r="AY8" t="str">
            <v>11CC</v>
          </cell>
          <cell r="AZ8" t="str">
            <v>12CC</v>
          </cell>
          <cell r="BA8" t="str">
            <v>13CC</v>
          </cell>
          <cell r="BB8" t="str">
            <v>14CC</v>
          </cell>
          <cell r="BC8" t="str">
            <v>15CC</v>
          </cell>
          <cell r="BD8" t="str">
            <v>engagé</v>
          </cell>
          <cell r="BE8" t="str">
            <v>20111chambre</v>
          </cell>
          <cell r="BF8" t="str">
            <v>20111STUDIO</v>
          </cell>
          <cell r="BG8" t="str">
            <v>201111CC</v>
          </cell>
          <cell r="BH8" t="str">
            <v>201112CC</v>
          </cell>
          <cell r="BI8" t="str">
            <v>201113CC</v>
          </cell>
          <cell r="BJ8" t="str">
            <v>201114CC</v>
          </cell>
          <cell r="BK8" t="str">
            <v>201115CC</v>
          </cell>
          <cell r="BL8" t="str">
            <v>2011</v>
          </cell>
          <cell r="BM8" t="str">
            <v>acl2011-1</v>
          </cell>
          <cell r="BN8" t="str">
            <v>ACL2011-1</v>
          </cell>
          <cell r="BO8" t="str">
            <v>COOP-1</v>
          </cell>
          <cell r="BP8" t="str">
            <v xml:space="preserve"> </v>
          </cell>
          <cell r="BQ8" t="str">
            <v>COOP-1</v>
          </cell>
          <cell r="BR8" t="str">
            <v xml:space="preserve"> </v>
          </cell>
          <cell r="BS8" t="str">
            <v>COOP</v>
          </cell>
          <cell r="BT8" t="str">
            <v>COOP</v>
          </cell>
          <cell r="BU8" t="str">
            <v>20111COOP</v>
          </cell>
          <cell r="BV8" t="str">
            <v>COOP-1</v>
          </cell>
          <cell r="BW8" t="str">
            <v>COOP-1</v>
          </cell>
          <cell r="BX8" t="str">
            <v>COOP-1</v>
          </cell>
          <cell r="BY8" t="str">
            <v>2011CDH</v>
          </cell>
          <cell r="BZ8" t="str">
            <v>2011CDH</v>
          </cell>
          <cell r="CA8" t="str">
            <v>CDH-1</v>
          </cell>
          <cell r="CB8" t="str">
            <v xml:space="preserve"> </v>
          </cell>
          <cell r="CC8" t="str">
            <v>20111CDH</v>
          </cell>
          <cell r="CD8" t="str">
            <v>CDH</v>
          </cell>
          <cell r="CE8" t="str">
            <v>CDH</v>
          </cell>
          <cell r="CF8" t="str">
            <v>CDH-1</v>
          </cell>
          <cell r="CG8" t="str">
            <v>CDH-1</v>
          </cell>
          <cell r="CH8" t="str">
            <v>C1</v>
          </cell>
          <cell r="CI8" t="str">
            <v xml:space="preserve"> </v>
          </cell>
          <cell r="CJ8" t="str">
            <v>C1</v>
          </cell>
          <cell r="CK8" t="str">
            <v>20111C</v>
          </cell>
          <cell r="CL8" t="str">
            <v>C</v>
          </cell>
          <cell r="CM8" t="str">
            <v>C</v>
          </cell>
          <cell r="CN8" t="str">
            <v>ECVille-Marie</v>
          </cell>
          <cell r="CO8" t="str">
            <v>CDHECVille-Marie</v>
          </cell>
          <cell r="CP8" t="str">
            <v>CDHVille-Marie</v>
          </cell>
          <cell r="CQ8" t="str">
            <v>CDHVille-Marie</v>
          </cell>
          <cell r="CR8" t="str">
            <v>Ville-Marie</v>
          </cell>
          <cell r="CS8" t="str">
            <v>1Ville-Marie</v>
          </cell>
          <cell r="CT8" t="str">
            <v>CVille-Marie</v>
          </cell>
          <cell r="CU8" t="str">
            <v>Ville-Marie2019C</v>
          </cell>
          <cell r="CV8">
            <v>0</v>
          </cell>
          <cell r="CW8" t="str">
            <v>1EC</v>
          </cell>
          <cell r="CX8" t="str">
            <v>ACL1EC</v>
          </cell>
          <cell r="CY8">
            <v>3</v>
          </cell>
          <cell r="CZ8" t="str">
            <v>2011ACL</v>
          </cell>
          <cell r="DA8" t="str">
            <v xml:space="preserve"> </v>
          </cell>
          <cell r="DB8" t="str">
            <v xml:space="preserve"> </v>
          </cell>
          <cell r="DC8" t="str">
            <v xml:space="preserve"> </v>
          </cell>
          <cell r="DD8" t="str">
            <v>2009ACLEC</v>
          </cell>
          <cell r="DE8" t="str">
            <v>ACL 2019ed</v>
          </cell>
          <cell r="DF8" t="str">
            <v xml:space="preserve"> </v>
          </cell>
          <cell r="DG8" t="str">
            <v xml:space="preserve"> </v>
          </cell>
          <cell r="DH8" t="str">
            <v>2011ec</v>
          </cell>
          <cell r="DI8" t="str">
            <v>2011ap</v>
          </cell>
          <cell r="DJ8" t="str">
            <v xml:space="preserve"> </v>
          </cell>
          <cell r="DK8" t="str">
            <v>2011ec</v>
          </cell>
          <cell r="DL8" t="str">
            <v>1EC</v>
          </cell>
          <cell r="DM8" t="b">
            <v>0</v>
          </cell>
          <cell r="DN8" t="str">
            <v>2015</v>
          </cell>
          <cell r="DO8" t="str">
            <v>2011</v>
          </cell>
          <cell r="DP8" t="str">
            <v>ACLED 2015 from ec 2011</v>
          </cell>
          <cell r="DQ8" t="str">
            <v>2011ec1Chambre</v>
          </cell>
          <cell r="DR8" t="str">
            <v>2011</v>
          </cell>
          <cell r="DS8" t="str">
            <v>ACL</v>
          </cell>
          <cell r="DT8" t="str">
            <v xml:space="preserve"> </v>
          </cell>
          <cell r="DU8" t="str">
            <v xml:space="preserve"> </v>
          </cell>
          <cell r="DV8" t="str">
            <v xml:space="preserve"> </v>
          </cell>
          <cell r="DW8" t="str">
            <v xml:space="preserve"> </v>
          </cell>
          <cell r="DX8" t="str">
            <v xml:space="preserve"> </v>
          </cell>
          <cell r="DY8" t="str">
            <v xml:space="preserve"> </v>
          </cell>
          <cell r="DZ8" t="str">
            <v xml:space="preserve"> </v>
          </cell>
          <cell r="EA8" t="str">
            <v xml:space="preserve"> </v>
          </cell>
          <cell r="EB8" t="str">
            <v>1Chambre</v>
          </cell>
          <cell r="EC8" t="str">
            <v>1studio</v>
          </cell>
          <cell r="ED8" t="str">
            <v>11CC</v>
          </cell>
          <cell r="EE8" t="str">
            <v>12CC</v>
          </cell>
          <cell r="EF8" t="str">
            <v>13CC</v>
          </cell>
          <cell r="EG8" t="str">
            <v>14CC</v>
          </cell>
          <cell r="EH8" t="str">
            <v>15CC</v>
          </cell>
          <cell r="EI8" t="str">
            <v>COOP-1</v>
          </cell>
          <cell r="EJ8" t="str">
            <v>CDH-1</v>
          </cell>
          <cell r="EK8" t="str">
            <v>C1</v>
          </cell>
          <cell r="EL8" t="str">
            <v>ACL12011</v>
          </cell>
          <cell r="EM8" t="str">
            <v>COOPVille-Marie</v>
          </cell>
          <cell r="EN8" t="str">
            <v>C1</v>
          </cell>
          <cell r="EO8" t="str">
            <v>C1</v>
          </cell>
          <cell r="EP8" t="str">
            <v xml:space="preserve"> </v>
          </cell>
          <cell r="EQ8" t="str">
            <v xml:space="preserve"> </v>
          </cell>
          <cell r="ES8" t="str">
            <v xml:space="preserve"> </v>
          </cell>
          <cell r="EU8" t="str">
            <v xml:space="preserve"> </v>
          </cell>
          <cell r="EX8" t="str">
            <v>2011-12UTHIBVK</v>
          </cell>
          <cell r="EZ8" t="str">
            <v>2019-05UTHIBVK</v>
          </cell>
          <cell r="FB8">
            <v>127</v>
          </cell>
          <cell r="FC8">
            <v>25</v>
          </cell>
          <cell r="FF8" t="str">
            <v>0EC</v>
          </cell>
          <cell r="FI8" t="str">
            <v>1Chambre</v>
          </cell>
          <cell r="FJ8" t="str">
            <v>1studio</v>
          </cell>
          <cell r="FK8" t="str">
            <v>11CC</v>
          </cell>
          <cell r="FL8" t="str">
            <v>12CC</v>
          </cell>
          <cell r="FM8" t="str">
            <v>13CC</v>
          </cell>
          <cell r="FN8" t="str">
            <v>14CC</v>
          </cell>
          <cell r="FO8" t="str">
            <v>15CC</v>
          </cell>
          <cell r="FQ8" t="str">
            <v>COOPC1</v>
          </cell>
          <cell r="FR8" t="str">
            <v>ECACL1</v>
          </cell>
          <cell r="FS8" t="str">
            <v>ECACLC</v>
          </cell>
          <cell r="FT8" t="str">
            <v xml:space="preserve"> </v>
          </cell>
          <cell r="FU8">
            <v>0</v>
          </cell>
          <cell r="FV8" t="str">
            <v>CDHEC</v>
          </cell>
        </row>
        <row r="9">
          <cell r="B9" t="str">
            <v>ACL-5404</v>
          </cell>
          <cell r="C9" t="str">
            <v>930081091</v>
          </cell>
          <cell r="D9" t="str">
            <v>COOP DE SOLIDARITÉ FUSION VERTE I</v>
          </cell>
          <cell r="E9" t="str">
            <v>9440-9450 rue De Grosbois (MTL)</v>
          </cell>
          <cell r="F9">
            <v>101</v>
          </cell>
          <cell r="G9" t="str">
            <v>1</v>
          </cell>
          <cell r="I9" t="str">
            <v>CM</v>
          </cell>
          <cell r="K9" t="str">
            <v>BSQ</v>
          </cell>
          <cell r="L9" t="str">
            <v>COOP</v>
          </cell>
          <cell r="M9" t="str">
            <v>C</v>
          </cell>
          <cell r="N9" t="str">
            <v>2011</v>
          </cell>
          <cell r="O9" t="str">
            <v>DA</v>
          </cell>
          <cell r="P9" t="str">
            <v>OC</v>
          </cell>
          <cell r="Q9" t="str">
            <v>UTHIBVK</v>
          </cell>
          <cell r="R9" t="str">
            <v>UTREMXU</v>
          </cell>
          <cell r="S9">
            <v>42634.507037037038</v>
          </cell>
          <cell r="T9">
            <v>40526</v>
          </cell>
          <cell r="U9">
            <v>40802</v>
          </cell>
          <cell r="V9">
            <v>40934</v>
          </cell>
          <cell r="W9">
            <v>42101.579282407409</v>
          </cell>
          <cell r="X9">
            <v>42139</v>
          </cell>
          <cell r="Y9">
            <v>42537</v>
          </cell>
          <cell r="Z9">
            <v>42614</v>
          </cell>
          <cell r="AA9">
            <v>0</v>
          </cell>
          <cell r="AB9">
            <v>0</v>
          </cell>
          <cell r="AC9">
            <v>1</v>
          </cell>
          <cell r="AD9">
            <v>53</v>
          </cell>
          <cell r="AE9">
            <v>41</v>
          </cell>
          <cell r="AF9">
            <v>4</v>
          </cell>
          <cell r="AG9">
            <v>2</v>
          </cell>
          <cell r="AH9" t="str">
            <v>PAH15-20</v>
          </cell>
          <cell r="AI9">
            <v>6</v>
          </cell>
          <cell r="AJ9">
            <v>0</v>
          </cell>
          <cell r="AK9" t="str">
            <v>Ascenseur</v>
          </cell>
          <cell r="AL9" t="str">
            <v>COOP</v>
          </cell>
          <cell r="AM9" t="str">
            <v>ACL-5404</v>
          </cell>
          <cell r="AN9" t="str">
            <v>ACLOC</v>
          </cell>
          <cell r="AO9" t="str">
            <v>2011-1</v>
          </cell>
          <cell r="AP9" t="str">
            <v>1Chambre</v>
          </cell>
          <cell r="AQ9" t="str">
            <v>1studio</v>
          </cell>
          <cell r="AR9" t="str">
            <v>11CC</v>
          </cell>
          <cell r="AS9" t="str">
            <v>12CC</v>
          </cell>
          <cell r="AT9" t="str">
            <v>13CC</v>
          </cell>
          <cell r="AU9" t="str">
            <v>14CC</v>
          </cell>
          <cell r="AV9" t="str">
            <v>15CC</v>
          </cell>
          <cell r="AW9" t="str">
            <v>1Chambre</v>
          </cell>
          <cell r="AX9" t="str">
            <v>1studio</v>
          </cell>
          <cell r="AY9" t="str">
            <v>11CC</v>
          </cell>
          <cell r="AZ9" t="str">
            <v>12CC</v>
          </cell>
          <cell r="BA9" t="str">
            <v>13CC</v>
          </cell>
          <cell r="BB9" t="str">
            <v>14CC</v>
          </cell>
          <cell r="BC9" t="str">
            <v>15CC</v>
          </cell>
          <cell r="BD9" t="str">
            <v>engagé</v>
          </cell>
          <cell r="BE9" t="str">
            <v>20121chambre</v>
          </cell>
          <cell r="BF9" t="str">
            <v>20121STUDIO</v>
          </cell>
          <cell r="BG9" t="str">
            <v>201211CC</v>
          </cell>
          <cell r="BH9" t="str">
            <v>201212CC</v>
          </cell>
          <cell r="BI9" t="str">
            <v>201213CC</v>
          </cell>
          <cell r="BJ9" t="str">
            <v>201214CC</v>
          </cell>
          <cell r="BK9" t="str">
            <v>201215CC</v>
          </cell>
          <cell r="BL9" t="str">
            <v>2011</v>
          </cell>
          <cell r="BM9" t="str">
            <v>acl2011-1</v>
          </cell>
          <cell r="BN9" t="str">
            <v>ACL2011-1</v>
          </cell>
          <cell r="BO9" t="str">
            <v>COOP-1</v>
          </cell>
          <cell r="BP9" t="str">
            <v>COOP-1</v>
          </cell>
          <cell r="BQ9" t="str">
            <v xml:space="preserve"> </v>
          </cell>
          <cell r="BR9" t="str">
            <v xml:space="preserve"> </v>
          </cell>
          <cell r="BS9" t="str">
            <v>COOP</v>
          </cell>
          <cell r="BT9" t="str">
            <v>COOP</v>
          </cell>
          <cell r="BU9" t="str">
            <v>20121COOP</v>
          </cell>
          <cell r="BV9" t="str">
            <v>COOP-1</v>
          </cell>
          <cell r="BW9" t="str">
            <v>COOP-1</v>
          </cell>
          <cell r="BX9" t="str">
            <v>COOP-1</v>
          </cell>
          <cell r="BY9" t="str">
            <v>2011BSQ</v>
          </cell>
          <cell r="BZ9" t="str">
            <v>2012BSQ</v>
          </cell>
          <cell r="CA9" t="str">
            <v>BSQ-1</v>
          </cell>
          <cell r="CB9" t="str">
            <v>BSQ-1</v>
          </cell>
          <cell r="CC9" t="str">
            <v>20121BSQ</v>
          </cell>
          <cell r="CD9" t="str">
            <v>BSQ</v>
          </cell>
          <cell r="CE9" t="str">
            <v>BSQ</v>
          </cell>
          <cell r="CF9" t="str">
            <v>BSQ-1</v>
          </cell>
          <cell r="CG9" t="str">
            <v>BSQ-1</v>
          </cell>
          <cell r="CH9" t="str">
            <v>C1</v>
          </cell>
          <cell r="CI9" t="str">
            <v>C1</v>
          </cell>
          <cell r="CJ9" t="str">
            <v>C1</v>
          </cell>
          <cell r="CK9" t="str">
            <v>20121C</v>
          </cell>
          <cell r="CL9" t="str">
            <v>C</v>
          </cell>
          <cell r="CM9" t="str">
            <v>C</v>
          </cell>
          <cell r="CN9" t="str">
            <v>OCMercier — Hochelaga-Maisonneuve</v>
          </cell>
          <cell r="CO9" t="str">
            <v>BSQOCMercier — Hochelaga-Maisonneuve</v>
          </cell>
          <cell r="CP9" t="str">
            <v>BSQMercier — Hochelaga-Maisonneuve</v>
          </cell>
          <cell r="CQ9" t="str">
            <v>BSQMercier — Hochelaga-Maisonneuve</v>
          </cell>
          <cell r="CR9" t="str">
            <v>Mercier — Hochelaga-Maisonneuve</v>
          </cell>
          <cell r="CS9" t="str">
            <v>1Mercier — Hochelaga-Maisonneuve</v>
          </cell>
          <cell r="CT9" t="str">
            <v>CMercier — Hochelaga-Maisonneuve</v>
          </cell>
          <cell r="CU9" t="str">
            <v>Mercier — Hochelaga-Maisonneuve2015C</v>
          </cell>
          <cell r="CV9">
            <v>0</v>
          </cell>
          <cell r="CW9" t="str">
            <v>1OC</v>
          </cell>
          <cell r="CX9" t="str">
            <v>ACL1OC</v>
          </cell>
          <cell r="CY9">
            <v>1</v>
          </cell>
          <cell r="CZ9" t="str">
            <v xml:space="preserve"> </v>
          </cell>
          <cell r="DA9" t="str">
            <v>2015</v>
          </cell>
          <cell r="DB9" t="str">
            <v>2016ACL</v>
          </cell>
          <cell r="DC9" t="str">
            <v xml:space="preserve"> </v>
          </cell>
          <cell r="DD9" t="str">
            <v>2010ACLOC</v>
          </cell>
          <cell r="DE9" t="str">
            <v>ACL2016oc2015ed</v>
          </cell>
          <cell r="DF9" t="str">
            <v>2016oc</v>
          </cell>
          <cell r="DG9" t="str">
            <v>2015ed</v>
          </cell>
          <cell r="DH9" t="str">
            <v>2012ec</v>
          </cell>
          <cell r="DI9" t="str">
            <v>2011ap</v>
          </cell>
          <cell r="DJ9" t="str">
            <v>2015ed</v>
          </cell>
          <cell r="DK9" t="str">
            <v>2012ec</v>
          </cell>
          <cell r="DL9" t="str">
            <v>1OC</v>
          </cell>
          <cell r="DM9" t="str">
            <v>20151OC</v>
          </cell>
          <cell r="DN9" t="str">
            <v>2015</v>
          </cell>
          <cell r="DO9" t="str">
            <v>2012</v>
          </cell>
          <cell r="DP9" t="str">
            <v>ACLED 2015 from ec 2012</v>
          </cell>
          <cell r="DQ9" t="str">
            <v>2012ec1Chambre</v>
          </cell>
          <cell r="DR9" t="str">
            <v>2012</v>
          </cell>
          <cell r="DS9" t="str">
            <v>ACL</v>
          </cell>
          <cell r="DT9" t="str">
            <v>2015BSQ</v>
          </cell>
          <cell r="DU9" t="str">
            <v>1Chambre</v>
          </cell>
          <cell r="DV9" t="str">
            <v>1Studio</v>
          </cell>
          <cell r="DW9" t="str">
            <v>11CC</v>
          </cell>
          <cell r="DX9" t="str">
            <v>12CC</v>
          </cell>
          <cell r="DY9" t="str">
            <v>13CC</v>
          </cell>
          <cell r="DZ9" t="str">
            <v>14CC</v>
          </cell>
          <cell r="EA9" t="str">
            <v>15CC</v>
          </cell>
          <cell r="EB9" t="str">
            <v>1Chambre</v>
          </cell>
          <cell r="EC9" t="str">
            <v>1studio</v>
          </cell>
          <cell r="ED9" t="str">
            <v>11CC</v>
          </cell>
          <cell r="EE9" t="str">
            <v>12CC</v>
          </cell>
          <cell r="EF9" t="str">
            <v>13CC</v>
          </cell>
          <cell r="EG9" t="str">
            <v>14CC</v>
          </cell>
          <cell r="EH9" t="str">
            <v>15CC</v>
          </cell>
          <cell r="EI9" t="str">
            <v>COOP-1</v>
          </cell>
          <cell r="EJ9" t="str">
            <v>BSQ-1</v>
          </cell>
          <cell r="EK9" t="str">
            <v>C1</v>
          </cell>
          <cell r="EL9" t="str">
            <v>ACL12011</v>
          </cell>
          <cell r="EM9" t="str">
            <v>COOPMercier — Hochelaga-Maisonneuve</v>
          </cell>
          <cell r="EN9" t="str">
            <v>C1</v>
          </cell>
          <cell r="EO9" t="str">
            <v>C1</v>
          </cell>
          <cell r="EP9" t="str">
            <v>20161</v>
          </cell>
          <cell r="EQ9" t="str">
            <v>2016</v>
          </cell>
          <cell r="ES9" t="str">
            <v>2015Mercier — Hochelaga-MaisonneuveC</v>
          </cell>
          <cell r="EU9" t="str">
            <v>BSQ</v>
          </cell>
          <cell r="EX9" t="str">
            <v>2012-01UTHIBVK</v>
          </cell>
          <cell r="EZ9" t="str">
            <v>2015-04UTHIBVK</v>
          </cell>
          <cell r="FB9">
            <v>101</v>
          </cell>
          <cell r="FC9">
            <v>6</v>
          </cell>
          <cell r="FF9" t="str">
            <v>0OC</v>
          </cell>
          <cell r="FI9" t="str">
            <v>1Chambre</v>
          </cell>
          <cell r="FJ9" t="str">
            <v>1studio</v>
          </cell>
          <cell r="FK9" t="str">
            <v>11CC</v>
          </cell>
          <cell r="FL9" t="str">
            <v>12CC</v>
          </cell>
          <cell r="FM9" t="str">
            <v>13CC</v>
          </cell>
          <cell r="FN9" t="str">
            <v>14CC</v>
          </cell>
          <cell r="FO9" t="str">
            <v>15CC</v>
          </cell>
          <cell r="FQ9" t="str">
            <v>COOPC1</v>
          </cell>
          <cell r="FR9" t="str">
            <v>DAACL1</v>
          </cell>
          <cell r="FS9" t="str">
            <v>DAACLC</v>
          </cell>
          <cell r="FT9" t="str">
            <v>Mercier — Hochelaga-MaisonneuveC2015</v>
          </cell>
          <cell r="FU9" t="str">
            <v>1Mercier — Hochelaga-Maisonneuve</v>
          </cell>
          <cell r="FV9" t="str">
            <v>BSQOC</v>
          </cell>
        </row>
        <row r="10">
          <cell r="B10" t="str">
            <v>ACL-5405</v>
          </cell>
          <cell r="C10" t="str">
            <v>930091075</v>
          </cell>
          <cell r="D10" t="str">
            <v>C.H.LA SCALA</v>
          </cell>
          <cell r="E10" t="str">
            <v>8570 rue Saint-Gérard (MTL)</v>
          </cell>
          <cell r="F10">
            <v>18</v>
          </cell>
          <cell r="G10" t="str">
            <v>1</v>
          </cell>
          <cell r="I10" t="str">
            <v>CM</v>
          </cell>
          <cell r="K10" t="str">
            <v>BSQ</v>
          </cell>
          <cell r="L10" t="str">
            <v>COOP</v>
          </cell>
          <cell r="M10" t="str">
            <v>T</v>
          </cell>
          <cell r="N10" t="str">
            <v>2012</v>
          </cell>
          <cell r="O10" t="str">
            <v>DA</v>
          </cell>
          <cell r="P10" t="str">
            <v>OC</v>
          </cell>
          <cell r="Q10" t="str">
            <v>UBERU9I</v>
          </cell>
          <cell r="R10" t="str">
            <v>ULABADE</v>
          </cell>
          <cell r="S10">
            <v>43082</v>
          </cell>
          <cell r="T10">
            <v>40669</v>
          </cell>
          <cell r="U10">
            <v>42053.661087962966</v>
          </cell>
          <cell r="V10">
            <v>42229.447465277779</v>
          </cell>
          <cell r="W10">
            <v>42318.306701388887</v>
          </cell>
          <cell r="X10">
            <v>42384</v>
          </cell>
          <cell r="Y10">
            <v>42916</v>
          </cell>
          <cell r="Z10">
            <v>43070</v>
          </cell>
          <cell r="AA10">
            <v>0</v>
          </cell>
          <cell r="AB10">
            <v>0</v>
          </cell>
          <cell r="AC10">
            <v>16</v>
          </cell>
          <cell r="AD10">
            <v>2</v>
          </cell>
          <cell r="AE10">
            <v>0</v>
          </cell>
          <cell r="AF10">
            <v>0</v>
          </cell>
          <cell r="AG10">
            <v>0</v>
          </cell>
          <cell r="AH10" t="str">
            <v>PAH15-20</v>
          </cell>
          <cell r="AL10" t="str">
            <v>COOP</v>
          </cell>
          <cell r="AM10" t="str">
            <v>ACL-5405</v>
          </cell>
          <cell r="AN10" t="str">
            <v>ACLOC</v>
          </cell>
          <cell r="AO10" t="str">
            <v>2012-1</v>
          </cell>
          <cell r="AP10" t="str">
            <v>1Chambre</v>
          </cell>
          <cell r="AQ10" t="str">
            <v>1studio</v>
          </cell>
          <cell r="AR10" t="str">
            <v>11CC</v>
          </cell>
          <cell r="AS10" t="str">
            <v>12CC</v>
          </cell>
          <cell r="AT10" t="str">
            <v>13CC</v>
          </cell>
          <cell r="AU10" t="str">
            <v>14CC</v>
          </cell>
          <cell r="AV10" t="str">
            <v>15CC</v>
          </cell>
          <cell r="AW10" t="str">
            <v>1Chambre</v>
          </cell>
          <cell r="AX10" t="str">
            <v>1studio</v>
          </cell>
          <cell r="AY10" t="str">
            <v>11CC</v>
          </cell>
          <cell r="AZ10" t="str">
            <v>12CC</v>
          </cell>
          <cell r="BA10" t="str">
            <v>13CC</v>
          </cell>
          <cell r="BB10" t="str">
            <v>14CC</v>
          </cell>
          <cell r="BC10" t="str">
            <v>15CC</v>
          </cell>
          <cell r="BD10" t="str">
            <v>engagé</v>
          </cell>
          <cell r="BE10" t="str">
            <v>20151chambre</v>
          </cell>
          <cell r="BF10" t="str">
            <v>20151STUDIO</v>
          </cell>
          <cell r="BG10" t="str">
            <v>201511CC</v>
          </cell>
          <cell r="BH10" t="str">
            <v>201512CC</v>
          </cell>
          <cell r="BI10" t="str">
            <v>201513CC</v>
          </cell>
          <cell r="BJ10" t="str">
            <v>201514CC</v>
          </cell>
          <cell r="BK10" t="str">
            <v>201515CC</v>
          </cell>
          <cell r="BL10" t="str">
            <v>2012</v>
          </cell>
          <cell r="BM10" t="str">
            <v>acl2012-1</v>
          </cell>
          <cell r="BN10" t="str">
            <v>ACL2012-1</v>
          </cell>
          <cell r="BO10" t="str">
            <v>COOP-1</v>
          </cell>
          <cell r="BP10" t="str">
            <v>COOP-1</v>
          </cell>
          <cell r="BQ10" t="str">
            <v xml:space="preserve"> </v>
          </cell>
          <cell r="BR10" t="str">
            <v xml:space="preserve"> </v>
          </cell>
          <cell r="BS10" t="str">
            <v>COOP</v>
          </cell>
          <cell r="BT10" t="str">
            <v>COOP</v>
          </cell>
          <cell r="BU10" t="str">
            <v>20151COOP</v>
          </cell>
          <cell r="BV10" t="str">
            <v>COOP-1</v>
          </cell>
          <cell r="BW10" t="str">
            <v>COOP-1</v>
          </cell>
          <cell r="BX10" t="str">
            <v>COOP-1</v>
          </cell>
          <cell r="BY10" t="str">
            <v>2015BSQ</v>
          </cell>
          <cell r="BZ10" t="str">
            <v>2015BSQ</v>
          </cell>
          <cell r="CA10" t="str">
            <v>BSQ-1</v>
          </cell>
          <cell r="CB10" t="str">
            <v>BSQ-1</v>
          </cell>
          <cell r="CC10" t="str">
            <v>20151BSQ</v>
          </cell>
          <cell r="CD10" t="str">
            <v>BSQ</v>
          </cell>
          <cell r="CE10" t="str">
            <v>BSQ</v>
          </cell>
          <cell r="CF10" t="str">
            <v>BSQ-1</v>
          </cell>
          <cell r="CG10" t="str">
            <v>BSQ-1</v>
          </cell>
          <cell r="CH10" t="str">
            <v>T1</v>
          </cell>
          <cell r="CI10" t="str">
            <v>T1</v>
          </cell>
          <cell r="CJ10" t="str">
            <v>T1</v>
          </cell>
          <cell r="CK10" t="str">
            <v>20151T</v>
          </cell>
          <cell r="CL10" t="str">
            <v>T</v>
          </cell>
          <cell r="CM10" t="str">
            <v>T</v>
          </cell>
          <cell r="CN10" t="str">
            <v>OCVilleray — Saint-Michel — Parc-Extension</v>
          </cell>
          <cell r="CO10" t="str">
            <v>BSQOCVilleray — Saint-Michel — Parc-Extension</v>
          </cell>
          <cell r="CP10" t="str">
            <v>BSQVilleray — Saint-Michel — Parc-Extension</v>
          </cell>
          <cell r="CQ10" t="str">
            <v>BSQVilleray — Saint-Michel — Parc-Extension</v>
          </cell>
          <cell r="CR10" t="str">
            <v>Villeray — Saint-Michel — Parc-Extension</v>
          </cell>
          <cell r="CS10" t="str">
            <v>1Villeray — Saint-Michel — Parc-Extension</v>
          </cell>
          <cell r="CT10" t="str">
            <v>TVilleray — Saint-Michel — Parc-Extension</v>
          </cell>
          <cell r="CU10" t="str">
            <v>Villeray — Saint-Michel — Parc-Extension2016T</v>
          </cell>
          <cell r="CV10">
            <v>0</v>
          </cell>
          <cell r="CW10" t="str">
            <v>1OC</v>
          </cell>
          <cell r="CX10" t="str">
            <v>ACL1OC</v>
          </cell>
          <cell r="CY10">
            <v>1</v>
          </cell>
          <cell r="CZ10" t="str">
            <v xml:space="preserve"> </v>
          </cell>
          <cell r="DA10" t="str">
            <v>2015</v>
          </cell>
          <cell r="DB10" t="str">
            <v>2017ACL</v>
          </cell>
          <cell r="DC10" t="str">
            <v xml:space="preserve"> </v>
          </cell>
          <cell r="DD10" t="str">
            <v>2011ACLOC</v>
          </cell>
          <cell r="DE10" t="str">
            <v>ACL2017oc2015ed</v>
          </cell>
          <cell r="DF10" t="str">
            <v>2017oc</v>
          </cell>
          <cell r="DG10" t="str">
            <v>2015ed</v>
          </cell>
          <cell r="DH10" t="str">
            <v>2015ec</v>
          </cell>
          <cell r="DI10" t="str">
            <v>2015ap</v>
          </cell>
          <cell r="DJ10" t="str">
            <v>2015ed</v>
          </cell>
          <cell r="DK10" t="str">
            <v xml:space="preserve"> </v>
          </cell>
          <cell r="DL10" t="str">
            <v>1OC</v>
          </cell>
          <cell r="DM10" t="str">
            <v>20151OC</v>
          </cell>
          <cell r="DN10" t="str">
            <v>2015</v>
          </cell>
          <cell r="DO10" t="str">
            <v>2014</v>
          </cell>
          <cell r="DP10" t="str">
            <v>ACLED 2015 from ec 2014</v>
          </cell>
          <cell r="DQ10" t="str">
            <v>2015ec1Chambre</v>
          </cell>
          <cell r="DR10" t="str">
            <v>2015</v>
          </cell>
          <cell r="DS10" t="str">
            <v>ACL</v>
          </cell>
          <cell r="DT10" t="str">
            <v>2015BSQ</v>
          </cell>
          <cell r="DU10" t="str">
            <v>1Chambre</v>
          </cell>
          <cell r="DV10" t="str">
            <v>1Studio</v>
          </cell>
          <cell r="DW10" t="str">
            <v>11CC</v>
          </cell>
          <cell r="DX10" t="str">
            <v>12CC</v>
          </cell>
          <cell r="DY10" t="str">
            <v>13CC</v>
          </cell>
          <cell r="DZ10" t="str">
            <v>14CC</v>
          </cell>
          <cell r="EA10" t="str">
            <v>15CC</v>
          </cell>
          <cell r="EB10" t="str">
            <v>1Chambre</v>
          </cell>
          <cell r="EC10" t="str">
            <v>1studio</v>
          </cell>
          <cell r="ED10" t="str">
            <v>11CC</v>
          </cell>
          <cell r="EE10" t="str">
            <v>12CC</v>
          </cell>
          <cell r="EF10" t="str">
            <v>13CC</v>
          </cell>
          <cell r="EG10" t="str">
            <v>14CC</v>
          </cell>
          <cell r="EH10" t="str">
            <v>15CC</v>
          </cell>
          <cell r="EI10" t="str">
            <v>COOP-1</v>
          </cell>
          <cell r="EJ10" t="str">
            <v>BSQ-1</v>
          </cell>
          <cell r="EK10" t="str">
            <v>T1</v>
          </cell>
          <cell r="EL10" t="str">
            <v>ACL12012</v>
          </cell>
          <cell r="EM10" t="str">
            <v>COOPVilleray — Saint-Michel — Parc-Extension</v>
          </cell>
          <cell r="EN10" t="str">
            <v>T1</v>
          </cell>
          <cell r="EO10" t="str">
            <v>T1</v>
          </cell>
          <cell r="EP10" t="str">
            <v>20171</v>
          </cell>
          <cell r="EQ10" t="str">
            <v>2017</v>
          </cell>
          <cell r="ES10" t="str">
            <v>2015Villeray — Saint-Michel — Parc-ExtensionT</v>
          </cell>
          <cell r="EU10" t="str">
            <v>BSQ</v>
          </cell>
          <cell r="EX10" t="str">
            <v>2015-08UBERU9I</v>
          </cell>
          <cell r="EZ10" t="str">
            <v>2015-11UBERU9I</v>
          </cell>
          <cell r="FB10">
            <v>0</v>
          </cell>
          <cell r="FC10">
            <v>0</v>
          </cell>
          <cell r="FF10" t="str">
            <v>0OC</v>
          </cell>
          <cell r="FI10" t="str">
            <v>1Chambre</v>
          </cell>
          <cell r="FJ10" t="str">
            <v>1studio</v>
          </cell>
          <cell r="FK10" t="str">
            <v>11CC</v>
          </cell>
          <cell r="FL10" t="str">
            <v>12CC</v>
          </cell>
          <cell r="FM10" t="str">
            <v>13CC</v>
          </cell>
          <cell r="FN10" t="str">
            <v>14CC</v>
          </cell>
          <cell r="FO10" t="str">
            <v>15CC</v>
          </cell>
          <cell r="FQ10" t="str">
            <v>COOPT1</v>
          </cell>
          <cell r="FR10" t="str">
            <v>DAACL1</v>
          </cell>
          <cell r="FS10" t="str">
            <v>DAACLT</v>
          </cell>
          <cell r="FT10" t="str">
            <v>Villeray — Saint-Michel — Parc-ExtensionT2016</v>
          </cell>
          <cell r="FU10" t="str">
            <v>1Villeray — Saint-Michel — Parc-Extension</v>
          </cell>
          <cell r="FV10" t="str">
            <v>BSQOC</v>
          </cell>
        </row>
        <row r="11">
          <cell r="B11" t="str">
            <v>ACL-5410</v>
          </cell>
          <cell r="C11" t="str">
            <v>930090576</v>
          </cell>
          <cell r="D11" t="str">
            <v>UTOPIE CRÉATRICE</v>
          </cell>
          <cell r="E11" t="str">
            <v>5350 rue Rivard (MTL)</v>
          </cell>
          <cell r="F11">
            <v>7</v>
          </cell>
          <cell r="G11">
            <v>3</v>
          </cell>
          <cell r="I11" t="str">
            <v>CM</v>
          </cell>
          <cell r="K11" t="str">
            <v>AHM</v>
          </cell>
          <cell r="L11" t="str">
            <v>OBNL</v>
          </cell>
          <cell r="M11" t="str">
            <v>C</v>
          </cell>
          <cell r="N11" t="str">
            <v>2012</v>
          </cell>
          <cell r="O11" t="str">
            <v>DA</v>
          </cell>
          <cell r="P11" t="str">
            <v>OC</v>
          </cell>
          <cell r="Q11" t="str">
            <v>UBERU9I</v>
          </cell>
          <cell r="R11" t="str">
            <v>UTREMXU</v>
          </cell>
          <cell r="S11">
            <v>42907.415995370371</v>
          </cell>
          <cell r="U11">
            <v>40934</v>
          </cell>
          <cell r="V11">
            <v>41695.44363425926</v>
          </cell>
          <cell r="W11">
            <v>42101.58525462963</v>
          </cell>
          <cell r="X11">
            <v>42292</v>
          </cell>
          <cell r="Y11">
            <v>42811</v>
          </cell>
          <cell r="Z11">
            <v>42887</v>
          </cell>
          <cell r="AA11">
            <v>0</v>
          </cell>
          <cell r="AB11">
            <v>0</v>
          </cell>
          <cell r="AC11">
            <v>7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 t="str">
            <v>PAH15-20</v>
          </cell>
          <cell r="AL11" t="str">
            <v>OBNL</v>
          </cell>
          <cell r="AM11" t="str">
            <v>ACL-5410</v>
          </cell>
          <cell r="AN11" t="str">
            <v>ACLOC</v>
          </cell>
          <cell r="AO11" t="str">
            <v>2012-3</v>
          </cell>
          <cell r="AP11" t="str">
            <v>3Chambre</v>
          </cell>
          <cell r="AQ11" t="str">
            <v>3studio</v>
          </cell>
          <cell r="AR11" t="str">
            <v>31CC</v>
          </cell>
          <cell r="AS11" t="str">
            <v>32CC</v>
          </cell>
          <cell r="AT11" t="str">
            <v>33CC</v>
          </cell>
          <cell r="AU11" t="str">
            <v>34CC</v>
          </cell>
          <cell r="AV11" t="str">
            <v>35CC</v>
          </cell>
          <cell r="AW11" t="str">
            <v>3Chambre</v>
          </cell>
          <cell r="AX11" t="str">
            <v>3studio</v>
          </cell>
          <cell r="AY11" t="str">
            <v>31CC</v>
          </cell>
          <cell r="AZ11" t="str">
            <v>32CC</v>
          </cell>
          <cell r="BA11" t="str">
            <v>33CC</v>
          </cell>
          <cell r="BB11" t="str">
            <v>34CC</v>
          </cell>
          <cell r="BC11" t="str">
            <v>35CC</v>
          </cell>
          <cell r="BD11" t="str">
            <v>engagé</v>
          </cell>
          <cell r="BE11" t="str">
            <v>20143chambre</v>
          </cell>
          <cell r="BF11" t="str">
            <v>20143STUDIO</v>
          </cell>
          <cell r="BG11" t="str">
            <v>201431CC</v>
          </cell>
          <cell r="BH11" t="str">
            <v>201432CC</v>
          </cell>
          <cell r="BI11" t="str">
            <v>201433CC</v>
          </cell>
          <cell r="BJ11" t="str">
            <v>201434CC</v>
          </cell>
          <cell r="BK11" t="str">
            <v>201435CC</v>
          </cell>
          <cell r="BL11" t="str">
            <v>2012</v>
          </cell>
          <cell r="BM11" t="str">
            <v>acl2012-3</v>
          </cell>
          <cell r="BN11" t="str">
            <v>ACL2012-3</v>
          </cell>
          <cell r="BO11" t="str">
            <v>OBNL-3</v>
          </cell>
          <cell r="BP11" t="str">
            <v>OBNL-3</v>
          </cell>
          <cell r="BQ11" t="str">
            <v xml:space="preserve"> </v>
          </cell>
          <cell r="BR11" t="str">
            <v xml:space="preserve"> </v>
          </cell>
          <cell r="BS11" t="str">
            <v>OBNL</v>
          </cell>
          <cell r="BT11" t="str">
            <v>OBNL</v>
          </cell>
          <cell r="BU11" t="str">
            <v>20143OBNL</v>
          </cell>
          <cell r="BV11" t="str">
            <v>OBNL-3</v>
          </cell>
          <cell r="BW11" t="str">
            <v>OBNL-3</v>
          </cell>
          <cell r="BX11" t="str">
            <v>OBNL-3</v>
          </cell>
          <cell r="BY11" t="str">
            <v>2012AHM</v>
          </cell>
          <cell r="BZ11" t="str">
            <v>2014AHM</v>
          </cell>
          <cell r="CA11" t="str">
            <v>AHM-3</v>
          </cell>
          <cell r="CB11" t="str">
            <v>AHM-3</v>
          </cell>
          <cell r="CC11" t="str">
            <v>20143AHM</v>
          </cell>
          <cell r="CD11" t="str">
            <v>AHM</v>
          </cell>
          <cell r="CE11" t="str">
            <v>AHM</v>
          </cell>
          <cell r="CF11" t="str">
            <v>AHM-3</v>
          </cell>
          <cell r="CG11" t="str">
            <v>AHM-3</v>
          </cell>
          <cell r="CH11" t="str">
            <v>C3</v>
          </cell>
          <cell r="CI11" t="str">
            <v>C3</v>
          </cell>
          <cell r="CJ11" t="str">
            <v>C3</v>
          </cell>
          <cell r="CK11" t="str">
            <v>20143C</v>
          </cell>
          <cell r="CL11" t="str">
            <v>C</v>
          </cell>
          <cell r="CM11" t="str">
            <v>C</v>
          </cell>
          <cell r="CN11" t="str">
            <v>OCLe Plateau-Mont-Royal</v>
          </cell>
          <cell r="CO11" t="str">
            <v>AHMOCLe Plateau-Mont-Royal</v>
          </cell>
          <cell r="CP11" t="str">
            <v>AHMLe Plateau-Mont-Royal</v>
          </cell>
          <cell r="CQ11" t="str">
            <v>AHMLe Plateau-Mont-Royal</v>
          </cell>
          <cell r="CR11" t="str">
            <v>Le Plateau-Mont-Royal</v>
          </cell>
          <cell r="CS11" t="str">
            <v>3Le Plateau-Mont-Royal</v>
          </cell>
          <cell r="CT11" t="str">
            <v>CLe Plateau-Mont-Royal</v>
          </cell>
          <cell r="CU11" t="str">
            <v>Le Plateau-Mont-Royal2015C</v>
          </cell>
          <cell r="CV11">
            <v>0</v>
          </cell>
          <cell r="CW11" t="str">
            <v>3OC</v>
          </cell>
          <cell r="CX11" t="str">
            <v>ACL3OC</v>
          </cell>
          <cell r="CY11">
            <v>1</v>
          </cell>
          <cell r="CZ11" t="str">
            <v xml:space="preserve"> </v>
          </cell>
          <cell r="DA11" t="str">
            <v>2015</v>
          </cell>
          <cell r="DB11" t="str">
            <v>2017ACL</v>
          </cell>
          <cell r="DC11" t="str">
            <v xml:space="preserve"> </v>
          </cell>
          <cell r="DD11" t="str">
            <v>1900ACLOC</v>
          </cell>
          <cell r="DE11" t="str">
            <v>ACL2017oc2015ed</v>
          </cell>
          <cell r="DF11" t="str">
            <v>2017oc</v>
          </cell>
          <cell r="DG11" t="str">
            <v>2015ed</v>
          </cell>
          <cell r="DH11" t="str">
            <v>2014ec</v>
          </cell>
          <cell r="DI11" t="str">
            <v>2012ap</v>
          </cell>
          <cell r="DJ11" t="str">
            <v>2015ed</v>
          </cell>
          <cell r="DK11" t="str">
            <v>2014ec</v>
          </cell>
          <cell r="DL11" t="str">
            <v>3OC</v>
          </cell>
          <cell r="DM11" t="str">
            <v>20153OC</v>
          </cell>
          <cell r="DN11" t="str">
            <v>2015</v>
          </cell>
          <cell r="DO11" t="str">
            <v>2014</v>
          </cell>
          <cell r="DP11" t="str">
            <v>ACLED 2015 from ec 2014</v>
          </cell>
          <cell r="DQ11" t="str">
            <v>2014ec3Chambre</v>
          </cell>
          <cell r="DR11" t="str">
            <v>2014</v>
          </cell>
          <cell r="DS11" t="str">
            <v>ACL</v>
          </cell>
          <cell r="DT11" t="str">
            <v>2015AHM</v>
          </cell>
          <cell r="DU11" t="str">
            <v>3Chambre</v>
          </cell>
          <cell r="DV11" t="str">
            <v>3Studio</v>
          </cell>
          <cell r="DW11" t="str">
            <v>31CC</v>
          </cell>
          <cell r="DX11" t="str">
            <v>32CC</v>
          </cell>
          <cell r="DY11" t="str">
            <v>33CC</v>
          </cell>
          <cell r="DZ11" t="str">
            <v>34CC</v>
          </cell>
          <cell r="EA11" t="str">
            <v>35CC</v>
          </cell>
          <cell r="EB11" t="str">
            <v>3Chambre</v>
          </cell>
          <cell r="EC11" t="str">
            <v>3studio</v>
          </cell>
          <cell r="ED11" t="str">
            <v>31CC</v>
          </cell>
          <cell r="EE11" t="str">
            <v>32CC</v>
          </cell>
          <cell r="EF11" t="str">
            <v>33CC</v>
          </cell>
          <cell r="EG11" t="str">
            <v>34CC</v>
          </cell>
          <cell r="EH11" t="str">
            <v>35CC</v>
          </cell>
          <cell r="EI11" t="str">
            <v>OBNL-3</v>
          </cell>
          <cell r="EJ11" t="str">
            <v>AHM-3</v>
          </cell>
          <cell r="EK11" t="str">
            <v>C3</v>
          </cell>
          <cell r="EL11" t="str">
            <v>ACL32012</v>
          </cell>
          <cell r="EM11" t="str">
            <v>OBNLLe Plateau-Mont-Royal</v>
          </cell>
          <cell r="EN11" t="str">
            <v>C3</v>
          </cell>
          <cell r="EO11" t="str">
            <v>C3</v>
          </cell>
          <cell r="EP11" t="str">
            <v>20173</v>
          </cell>
          <cell r="EQ11" t="str">
            <v>2017</v>
          </cell>
          <cell r="ES11" t="str">
            <v>2015Le Plateau-Mont-RoyalC</v>
          </cell>
          <cell r="EU11" t="str">
            <v>AHM</v>
          </cell>
          <cell r="EX11" t="str">
            <v>2014-02UBERU9I</v>
          </cell>
          <cell r="EZ11" t="str">
            <v>2015-04UBERU9I</v>
          </cell>
          <cell r="FB11">
            <v>0</v>
          </cell>
          <cell r="FC11">
            <v>0</v>
          </cell>
          <cell r="FF11" t="str">
            <v>0OC</v>
          </cell>
          <cell r="FI11" t="str">
            <v>3Chambre</v>
          </cell>
          <cell r="FJ11" t="str">
            <v>3studio</v>
          </cell>
          <cell r="FK11" t="str">
            <v>31CC</v>
          </cell>
          <cell r="FL11" t="str">
            <v>32CC</v>
          </cell>
          <cell r="FM11" t="str">
            <v>33CC</v>
          </cell>
          <cell r="FN11" t="str">
            <v>34CC</v>
          </cell>
          <cell r="FO11" t="str">
            <v>35CC</v>
          </cell>
          <cell r="FQ11" t="str">
            <v>OBNLC3</v>
          </cell>
          <cell r="FR11" t="str">
            <v>DAACL3</v>
          </cell>
          <cell r="FS11" t="str">
            <v>DAACLC</v>
          </cell>
          <cell r="FT11" t="str">
            <v>Le Plateau-Mont-RoyalC2015</v>
          </cell>
          <cell r="FU11" t="str">
            <v>3Le Plateau-Mont-Royal</v>
          </cell>
          <cell r="FV11" t="str">
            <v>AHMOC</v>
          </cell>
        </row>
        <row r="12">
          <cell r="B12" t="str">
            <v>ACL-5410A</v>
          </cell>
          <cell r="C12" t="str">
            <v>930090576</v>
          </cell>
          <cell r="D12" t="str">
            <v>UTOPIE CRÉATRICE</v>
          </cell>
          <cell r="E12" t="str">
            <v>5350 rue Rivard (MTL)</v>
          </cell>
          <cell r="F12">
            <v>1</v>
          </cell>
          <cell r="G12">
            <v>1</v>
          </cell>
          <cell r="I12" t="str">
            <v>CM</v>
          </cell>
          <cell r="K12" t="str">
            <v>AHM</v>
          </cell>
          <cell r="L12" t="str">
            <v>OBNL</v>
          </cell>
          <cell r="M12" t="str">
            <v>C</v>
          </cell>
          <cell r="N12" t="str">
            <v>2012</v>
          </cell>
          <cell r="O12" t="str">
            <v>DA</v>
          </cell>
          <cell r="P12" t="str">
            <v>OC</v>
          </cell>
          <cell r="Q12" t="str">
            <v>UBERU9I</v>
          </cell>
          <cell r="R12" t="str">
            <v>UTREMXU</v>
          </cell>
          <cell r="S12">
            <v>42907.415995370371</v>
          </cell>
          <cell r="U12">
            <v>40934</v>
          </cell>
          <cell r="V12">
            <v>41695.44363425926</v>
          </cell>
          <cell r="W12">
            <v>42101.58525462963</v>
          </cell>
          <cell r="X12">
            <v>42292</v>
          </cell>
          <cell r="Y12">
            <v>42811</v>
          </cell>
          <cell r="Z12">
            <v>42887</v>
          </cell>
          <cell r="AA12">
            <v>0</v>
          </cell>
          <cell r="AB12">
            <v>0</v>
          </cell>
          <cell r="AC12">
            <v>0</v>
          </cell>
          <cell r="AD12">
            <v>1</v>
          </cell>
          <cell r="AE12">
            <v>0</v>
          </cell>
          <cell r="AF12">
            <v>0</v>
          </cell>
          <cell r="AG12">
            <v>0</v>
          </cell>
          <cell r="AH12" t="str">
            <v>PAH15-20</v>
          </cell>
          <cell r="AL12" t="str">
            <v>OBNL</v>
          </cell>
          <cell r="AM12" t="str">
            <v>ACL-5410A</v>
          </cell>
          <cell r="AN12" t="str">
            <v>ACLOC</v>
          </cell>
          <cell r="AO12" t="str">
            <v>2012-1</v>
          </cell>
          <cell r="AP12" t="str">
            <v>1Chambre</v>
          </cell>
          <cell r="AQ12" t="str">
            <v>1studio</v>
          </cell>
          <cell r="AR12" t="str">
            <v>11CC</v>
          </cell>
          <cell r="AS12" t="str">
            <v>12CC</v>
          </cell>
          <cell r="AT12" t="str">
            <v>13CC</v>
          </cell>
          <cell r="AU12" t="str">
            <v>14CC</v>
          </cell>
          <cell r="AV12" t="str">
            <v>15CC</v>
          </cell>
          <cell r="AW12" t="str">
            <v>1Chambre</v>
          </cell>
          <cell r="AX12" t="str">
            <v>1studio</v>
          </cell>
          <cell r="AY12" t="str">
            <v>11CC</v>
          </cell>
          <cell r="AZ12" t="str">
            <v>12CC</v>
          </cell>
          <cell r="BA12" t="str">
            <v>13CC</v>
          </cell>
          <cell r="BB12" t="str">
            <v>14CC</v>
          </cell>
          <cell r="BC12" t="str">
            <v>15CC</v>
          </cell>
          <cell r="BD12" t="str">
            <v>engagé</v>
          </cell>
          <cell r="BE12" t="str">
            <v>20141chambre</v>
          </cell>
          <cell r="BF12" t="str">
            <v>20141STUDIO</v>
          </cell>
          <cell r="BG12" t="str">
            <v>201411CC</v>
          </cell>
          <cell r="BH12" t="str">
            <v>201412CC</v>
          </cell>
          <cell r="BI12" t="str">
            <v>201413CC</v>
          </cell>
          <cell r="BJ12" t="str">
            <v>201414CC</v>
          </cell>
          <cell r="BK12" t="str">
            <v>201415CC</v>
          </cell>
          <cell r="BL12" t="str">
            <v>2012</v>
          </cell>
          <cell r="BM12" t="str">
            <v>acl2012-1</v>
          </cell>
          <cell r="BN12" t="str">
            <v>ACL2012-1</v>
          </cell>
          <cell r="BO12" t="str">
            <v>OBNL-1</v>
          </cell>
          <cell r="BP12" t="str">
            <v>OBNL-1</v>
          </cell>
          <cell r="BQ12" t="str">
            <v xml:space="preserve"> </v>
          </cell>
          <cell r="BR12" t="str">
            <v xml:space="preserve"> </v>
          </cell>
          <cell r="BS12" t="str">
            <v>OBNL</v>
          </cell>
          <cell r="BT12" t="str">
            <v>OBNL</v>
          </cell>
          <cell r="BU12" t="str">
            <v>20141OBNL</v>
          </cell>
          <cell r="BV12" t="str">
            <v>OBNL-1</v>
          </cell>
          <cell r="BW12" t="str">
            <v>OBNL-1</v>
          </cell>
          <cell r="BX12" t="str">
            <v>OBNL-1</v>
          </cell>
          <cell r="BY12" t="str">
            <v>2012AHM</v>
          </cell>
          <cell r="BZ12" t="str">
            <v>2014AHM</v>
          </cell>
          <cell r="CA12" t="str">
            <v>AHM-1</v>
          </cell>
          <cell r="CB12" t="str">
            <v>AHM-1</v>
          </cell>
          <cell r="CC12" t="str">
            <v>20141AHM</v>
          </cell>
          <cell r="CD12" t="str">
            <v>AHM</v>
          </cell>
          <cell r="CE12" t="str">
            <v>AHM</v>
          </cell>
          <cell r="CF12" t="str">
            <v>AHM-1</v>
          </cell>
          <cell r="CG12" t="str">
            <v>AHM-1</v>
          </cell>
          <cell r="CH12" t="str">
            <v>C1</v>
          </cell>
          <cell r="CI12" t="str">
            <v>C1</v>
          </cell>
          <cell r="CJ12" t="str">
            <v>C1</v>
          </cell>
          <cell r="CK12" t="str">
            <v>20141C</v>
          </cell>
          <cell r="CL12" t="str">
            <v>C</v>
          </cell>
          <cell r="CM12" t="str">
            <v>C</v>
          </cell>
          <cell r="CN12" t="str">
            <v>OCLe Plateau-Mont-Royal</v>
          </cell>
          <cell r="CO12" t="str">
            <v>AHMOCLe Plateau-Mont-Royal</v>
          </cell>
          <cell r="CP12" t="str">
            <v>AHMLe Plateau-Mont-Royal</v>
          </cell>
          <cell r="CQ12" t="str">
            <v>AHMLe Plateau-Mont-Royal</v>
          </cell>
          <cell r="CR12" t="str">
            <v>Le Plateau-Mont-Royal</v>
          </cell>
          <cell r="CS12" t="str">
            <v>1Le Plateau-Mont-Royal</v>
          </cell>
          <cell r="CT12" t="str">
            <v>CLe Plateau-Mont-Royal</v>
          </cell>
          <cell r="CU12" t="str">
            <v>Le Plateau-Mont-Royal2015C</v>
          </cell>
          <cell r="CV12">
            <v>0</v>
          </cell>
          <cell r="CW12" t="str">
            <v>1OC</v>
          </cell>
          <cell r="CX12" t="str">
            <v>ACL1OC</v>
          </cell>
          <cell r="CY12">
            <v>1</v>
          </cell>
          <cell r="CZ12" t="str">
            <v xml:space="preserve"> </v>
          </cell>
          <cell r="DA12" t="str">
            <v>2015</v>
          </cell>
          <cell r="DB12" t="str">
            <v>2017ACL</v>
          </cell>
          <cell r="DC12" t="str">
            <v xml:space="preserve"> </v>
          </cell>
          <cell r="DD12" t="str">
            <v>1900ACLOC</v>
          </cell>
          <cell r="DE12" t="str">
            <v>ACL2017oc2015ed</v>
          </cell>
          <cell r="DF12" t="str">
            <v>2017oc</v>
          </cell>
          <cell r="DG12" t="str">
            <v>2015ed</v>
          </cell>
          <cell r="DH12" t="str">
            <v>2014ec</v>
          </cell>
          <cell r="DI12" t="str">
            <v>2012ap</v>
          </cell>
          <cell r="DJ12" t="str">
            <v>2015ed</v>
          </cell>
          <cell r="DK12" t="str">
            <v>2014ec</v>
          </cell>
          <cell r="DL12" t="str">
            <v>1OC</v>
          </cell>
          <cell r="DM12" t="str">
            <v>20151OC</v>
          </cell>
          <cell r="DN12" t="str">
            <v>2015</v>
          </cell>
          <cell r="DO12" t="str">
            <v>2014</v>
          </cell>
          <cell r="DP12" t="str">
            <v>ACLED 2015 from ec 2014</v>
          </cell>
          <cell r="DQ12" t="str">
            <v>2014ec1Chambre</v>
          </cell>
          <cell r="DR12" t="str">
            <v>2014</v>
          </cell>
          <cell r="DS12" t="str">
            <v>ACL</v>
          </cell>
          <cell r="DT12" t="str">
            <v>2015AHM</v>
          </cell>
          <cell r="DU12" t="str">
            <v>1Chambre</v>
          </cell>
          <cell r="DV12" t="str">
            <v>1Studio</v>
          </cell>
          <cell r="DW12" t="str">
            <v>11CC</v>
          </cell>
          <cell r="DX12" t="str">
            <v>12CC</v>
          </cell>
          <cell r="DY12" t="str">
            <v>13CC</v>
          </cell>
          <cell r="DZ12" t="str">
            <v>14CC</v>
          </cell>
          <cell r="EA12" t="str">
            <v>15CC</v>
          </cell>
          <cell r="EB12" t="str">
            <v>1Chambre</v>
          </cell>
          <cell r="EC12" t="str">
            <v>1studio</v>
          </cell>
          <cell r="ED12" t="str">
            <v>11CC</v>
          </cell>
          <cell r="EE12" t="str">
            <v>12CC</v>
          </cell>
          <cell r="EF12" t="str">
            <v>13CC</v>
          </cell>
          <cell r="EG12" t="str">
            <v>14CC</v>
          </cell>
          <cell r="EH12" t="str">
            <v>15CC</v>
          </cell>
          <cell r="EI12" t="str">
            <v>OBNL-1</v>
          </cell>
          <cell r="EJ12" t="str">
            <v>AHM-1</v>
          </cell>
          <cell r="EK12" t="str">
            <v>C1</v>
          </cell>
          <cell r="EL12" t="str">
            <v>ACL12012</v>
          </cell>
          <cell r="EM12" t="str">
            <v>OBNLLe Plateau-Mont-Royal</v>
          </cell>
          <cell r="EN12" t="str">
            <v>C1</v>
          </cell>
          <cell r="EO12" t="str">
            <v>C1</v>
          </cell>
          <cell r="EP12" t="str">
            <v>20171</v>
          </cell>
          <cell r="EQ12" t="str">
            <v>2017</v>
          </cell>
          <cell r="ES12" t="str">
            <v>2015Le Plateau-Mont-RoyalC</v>
          </cell>
          <cell r="EU12" t="str">
            <v>AHM</v>
          </cell>
          <cell r="EX12" t="str">
            <v>2014-02UBERU9I</v>
          </cell>
          <cell r="EZ12" t="str">
            <v>2015-04UBERU9I</v>
          </cell>
          <cell r="FB12">
            <v>0</v>
          </cell>
          <cell r="FC12">
            <v>0</v>
          </cell>
          <cell r="FF12" t="str">
            <v>0OC</v>
          </cell>
          <cell r="FI12" t="str">
            <v>1Chambre</v>
          </cell>
          <cell r="FJ12" t="str">
            <v>1studio</v>
          </cell>
          <cell r="FK12" t="str">
            <v>11CC</v>
          </cell>
          <cell r="FL12" t="str">
            <v>12CC</v>
          </cell>
          <cell r="FM12" t="str">
            <v>13CC</v>
          </cell>
          <cell r="FN12" t="str">
            <v>14CC</v>
          </cell>
          <cell r="FO12" t="str">
            <v>15CC</v>
          </cell>
          <cell r="FQ12" t="str">
            <v>OBNLC1</v>
          </cell>
          <cell r="FR12" t="str">
            <v>DAACL1</v>
          </cell>
          <cell r="FS12" t="str">
            <v>DAACLC</v>
          </cell>
          <cell r="FT12" t="str">
            <v>Le Plateau-Mont-RoyalC2015</v>
          </cell>
          <cell r="FU12" t="str">
            <v>1Le Plateau-Mont-Royal</v>
          </cell>
          <cell r="FV12" t="str">
            <v>AHMOC</v>
          </cell>
        </row>
        <row r="13">
          <cell r="B13" t="str">
            <v>ACL-5416</v>
          </cell>
          <cell r="C13" t="str">
            <v>930086616</v>
          </cell>
          <cell r="D13" t="str">
            <v>C.H. LACHAPELLE DE CARTIERVILLE</v>
          </cell>
          <cell r="E13" t="str">
            <v>(11887) rue Dulongpré (MTL)</v>
          </cell>
          <cell r="F13">
            <v>33</v>
          </cell>
          <cell r="G13" t="str">
            <v>1</v>
          </cell>
          <cell r="H13" t="str">
            <v>X</v>
          </cell>
          <cell r="K13" t="str">
            <v>BSQ</v>
          </cell>
          <cell r="L13" t="str">
            <v>COOP</v>
          </cell>
          <cell r="M13" t="str">
            <v>C</v>
          </cell>
          <cell r="N13" t="str">
            <v>2011</v>
          </cell>
          <cell r="O13" t="str">
            <v>EC</v>
          </cell>
          <cell r="P13" t="str">
            <v>EC</v>
          </cell>
          <cell r="Q13" t="str">
            <v>UABBA97</v>
          </cell>
          <cell r="R13" t="str">
            <v>UTREMXU</v>
          </cell>
          <cell r="S13">
            <v>41296.648645833331</v>
          </cell>
          <cell r="U13">
            <v>41026</v>
          </cell>
          <cell r="V13">
            <v>41425.666979166665</v>
          </cell>
          <cell r="W13">
            <v>43449</v>
          </cell>
          <cell r="X13">
            <v>43525</v>
          </cell>
          <cell r="Y13">
            <v>43922</v>
          </cell>
          <cell r="Z13">
            <v>43922</v>
          </cell>
          <cell r="AA13">
            <v>0</v>
          </cell>
          <cell r="AB13">
            <v>1</v>
          </cell>
          <cell r="AC13">
            <v>28</v>
          </cell>
          <cell r="AD13">
            <v>4</v>
          </cell>
          <cell r="AE13">
            <v>0</v>
          </cell>
          <cell r="AF13">
            <v>0</v>
          </cell>
          <cell r="AG13">
            <v>0</v>
          </cell>
          <cell r="AH13" t="str">
            <v>PAH15-20</v>
          </cell>
          <cell r="AI13">
            <v>14</v>
          </cell>
          <cell r="AJ13">
            <v>0</v>
          </cell>
          <cell r="AK13" t="str">
            <v>Ascenseur</v>
          </cell>
          <cell r="AL13" t="str">
            <v>COOP</v>
          </cell>
          <cell r="AM13" t="str">
            <v>ACL-5416</v>
          </cell>
          <cell r="AN13" t="str">
            <v xml:space="preserve"> </v>
          </cell>
          <cell r="AO13" t="str">
            <v>2011-1</v>
          </cell>
          <cell r="AP13" t="str">
            <v>1Chambre</v>
          </cell>
          <cell r="AQ13" t="str">
            <v>1studio</v>
          </cell>
          <cell r="AR13" t="str">
            <v>11CC</v>
          </cell>
          <cell r="AS13" t="str">
            <v>12CC</v>
          </cell>
          <cell r="AT13" t="str">
            <v>13CC</v>
          </cell>
          <cell r="AU13" t="str">
            <v>14CC</v>
          </cell>
          <cell r="AV13" t="str">
            <v>15CC</v>
          </cell>
          <cell r="AW13" t="str">
            <v>1Chambre</v>
          </cell>
          <cell r="AX13" t="str">
            <v>1studio</v>
          </cell>
          <cell r="AY13" t="str">
            <v>11CC</v>
          </cell>
          <cell r="AZ13" t="str">
            <v>12CC</v>
          </cell>
          <cell r="BA13" t="str">
            <v>13CC</v>
          </cell>
          <cell r="BB13" t="str">
            <v>14CC</v>
          </cell>
          <cell r="BC13" t="str">
            <v>15CC</v>
          </cell>
          <cell r="BD13" t="str">
            <v>engagé</v>
          </cell>
          <cell r="BE13" t="str">
            <v>20131chambre</v>
          </cell>
          <cell r="BF13" t="str">
            <v>20131STUDIO</v>
          </cell>
          <cell r="BG13" t="str">
            <v>201311CC</v>
          </cell>
          <cell r="BH13" t="str">
            <v>201312CC</v>
          </cell>
          <cell r="BI13" t="str">
            <v>201313CC</v>
          </cell>
          <cell r="BJ13" t="str">
            <v>201314CC</v>
          </cell>
          <cell r="BK13" t="str">
            <v>201315CC</v>
          </cell>
          <cell r="BL13" t="str">
            <v>2011</v>
          </cell>
          <cell r="BM13" t="str">
            <v>acl2011-1</v>
          </cell>
          <cell r="BN13" t="str">
            <v>ACL2011-1</v>
          </cell>
          <cell r="BO13" t="str">
            <v>COOP-1</v>
          </cell>
          <cell r="BP13" t="str">
            <v xml:space="preserve"> </v>
          </cell>
          <cell r="BQ13" t="str">
            <v>COOP-1</v>
          </cell>
          <cell r="BR13" t="str">
            <v xml:space="preserve"> </v>
          </cell>
          <cell r="BS13" t="str">
            <v>COOP</v>
          </cell>
          <cell r="BT13" t="str">
            <v>COOP</v>
          </cell>
          <cell r="BU13" t="str">
            <v>20131COOP</v>
          </cell>
          <cell r="BV13" t="str">
            <v>COOP-1</v>
          </cell>
          <cell r="BW13" t="str">
            <v>COOP-1</v>
          </cell>
          <cell r="BX13" t="str">
            <v>COOP-1</v>
          </cell>
          <cell r="BY13" t="str">
            <v>2012BSQ</v>
          </cell>
          <cell r="BZ13" t="str">
            <v>2013BSQ</v>
          </cell>
          <cell r="CA13" t="str">
            <v>BSQ-1</v>
          </cell>
          <cell r="CB13" t="str">
            <v xml:space="preserve"> </v>
          </cell>
          <cell r="CC13" t="str">
            <v>20131BSQ</v>
          </cell>
          <cell r="CD13" t="str">
            <v>BSQ</v>
          </cell>
          <cell r="CE13" t="str">
            <v>BSQ</v>
          </cell>
          <cell r="CF13" t="str">
            <v>BSQ-1</v>
          </cell>
          <cell r="CG13" t="str">
            <v>BSQ-1</v>
          </cell>
          <cell r="CH13" t="str">
            <v>C1</v>
          </cell>
          <cell r="CI13" t="str">
            <v xml:space="preserve"> </v>
          </cell>
          <cell r="CJ13" t="str">
            <v>C1</v>
          </cell>
          <cell r="CK13" t="str">
            <v>20131C</v>
          </cell>
          <cell r="CL13" t="str">
            <v>C</v>
          </cell>
          <cell r="CM13" t="str">
            <v>C</v>
          </cell>
          <cell r="CN13" t="str">
            <v>ECAhuntsic — Cartierville</v>
          </cell>
          <cell r="CO13" t="str">
            <v>BSQECAhuntsic — Cartierville</v>
          </cell>
          <cell r="CP13" t="str">
            <v>BSQAhuntsic — Cartierville</v>
          </cell>
          <cell r="CQ13" t="str">
            <v>BSQAhuntsic — Cartierville</v>
          </cell>
          <cell r="CR13" t="str">
            <v>Ahuntsic — Cartierville</v>
          </cell>
          <cell r="CS13" t="str">
            <v>1Ahuntsic — Cartierville</v>
          </cell>
          <cell r="CT13" t="str">
            <v>CAhuntsic — Cartierville</v>
          </cell>
          <cell r="CU13" t="str">
            <v>Ahuntsic — Cartierville2019C</v>
          </cell>
          <cell r="CV13">
            <v>0</v>
          </cell>
          <cell r="CW13" t="str">
            <v>1EC</v>
          </cell>
          <cell r="CX13" t="str">
            <v>ACL1EC</v>
          </cell>
          <cell r="CY13">
            <v>3</v>
          </cell>
          <cell r="CZ13" t="str">
            <v>2013ACL</v>
          </cell>
          <cell r="DA13" t="str">
            <v xml:space="preserve"> </v>
          </cell>
          <cell r="DB13" t="str">
            <v xml:space="preserve"> </v>
          </cell>
          <cell r="DC13" t="str">
            <v xml:space="preserve"> </v>
          </cell>
          <cell r="DD13" t="str">
            <v>1900ACLEC</v>
          </cell>
          <cell r="DE13" t="str">
            <v>ACL 2018ed</v>
          </cell>
          <cell r="DF13" t="str">
            <v xml:space="preserve"> </v>
          </cell>
          <cell r="DG13" t="str">
            <v xml:space="preserve"> </v>
          </cell>
          <cell r="DH13" t="str">
            <v>2013ec</v>
          </cell>
          <cell r="DI13" t="str">
            <v>2012ap</v>
          </cell>
          <cell r="DJ13" t="str">
            <v xml:space="preserve"> </v>
          </cell>
          <cell r="DK13" t="str">
            <v>2013ec</v>
          </cell>
          <cell r="DL13" t="str">
            <v>1EC</v>
          </cell>
          <cell r="DM13" t="b">
            <v>0</v>
          </cell>
          <cell r="DN13" t="str">
            <v>2015</v>
          </cell>
          <cell r="DO13" t="str">
            <v>2013</v>
          </cell>
          <cell r="DP13" t="str">
            <v>ACLED 2015 from ec 2013</v>
          </cell>
          <cell r="DQ13" t="str">
            <v>2013ec1Chambre</v>
          </cell>
          <cell r="DR13" t="str">
            <v>2013</v>
          </cell>
          <cell r="DS13" t="str">
            <v>ACL</v>
          </cell>
          <cell r="DT13" t="str">
            <v xml:space="preserve"> </v>
          </cell>
          <cell r="DU13" t="str">
            <v xml:space="preserve"> </v>
          </cell>
          <cell r="DV13" t="str">
            <v xml:space="preserve"> </v>
          </cell>
          <cell r="DW13" t="str">
            <v xml:space="preserve"> </v>
          </cell>
          <cell r="DX13" t="str">
            <v xml:space="preserve"> </v>
          </cell>
          <cell r="DY13" t="str">
            <v xml:space="preserve"> </v>
          </cell>
          <cell r="DZ13" t="str">
            <v xml:space="preserve"> </v>
          </cell>
          <cell r="EA13" t="str">
            <v xml:space="preserve"> </v>
          </cell>
          <cell r="EB13" t="str">
            <v>1Chambre</v>
          </cell>
          <cell r="EC13" t="str">
            <v>1studio</v>
          </cell>
          <cell r="ED13" t="str">
            <v>11CC</v>
          </cell>
          <cell r="EE13" t="str">
            <v>12CC</v>
          </cell>
          <cell r="EF13" t="str">
            <v>13CC</v>
          </cell>
          <cell r="EG13" t="str">
            <v>14CC</v>
          </cell>
          <cell r="EH13" t="str">
            <v>15CC</v>
          </cell>
          <cell r="EI13" t="str">
            <v>COOP-1</v>
          </cell>
          <cell r="EJ13" t="str">
            <v>BSQ-1</v>
          </cell>
          <cell r="EK13" t="str">
            <v>C1</v>
          </cell>
          <cell r="EL13" t="str">
            <v>ACL12011</v>
          </cell>
          <cell r="EM13" t="str">
            <v>COOPAhuntsic — Cartierville</v>
          </cell>
          <cell r="EN13" t="str">
            <v>C1</v>
          </cell>
          <cell r="EO13" t="str">
            <v>C1</v>
          </cell>
          <cell r="EP13" t="str">
            <v xml:space="preserve"> </v>
          </cell>
          <cell r="EQ13" t="str">
            <v xml:space="preserve"> </v>
          </cell>
          <cell r="ES13" t="str">
            <v xml:space="preserve"> </v>
          </cell>
          <cell r="EU13" t="str">
            <v xml:space="preserve"> </v>
          </cell>
          <cell r="EX13" t="str">
            <v>2013-05UABBA97</v>
          </cell>
          <cell r="EZ13" t="str">
            <v>2018-12UABBA97</v>
          </cell>
          <cell r="FB13">
            <v>33</v>
          </cell>
          <cell r="FC13">
            <v>14</v>
          </cell>
          <cell r="FF13" t="str">
            <v>0EC</v>
          </cell>
          <cell r="FI13" t="str">
            <v>1Chambre</v>
          </cell>
          <cell r="FJ13" t="str">
            <v>1studio</v>
          </cell>
          <cell r="FK13" t="str">
            <v>11CC</v>
          </cell>
          <cell r="FL13" t="str">
            <v>12CC</v>
          </cell>
          <cell r="FM13" t="str">
            <v>13CC</v>
          </cell>
          <cell r="FN13" t="str">
            <v>14CC</v>
          </cell>
          <cell r="FO13" t="str">
            <v>15CC</v>
          </cell>
          <cell r="FQ13" t="str">
            <v>COOPC1</v>
          </cell>
          <cell r="FR13" t="str">
            <v>ECACL1</v>
          </cell>
          <cell r="FS13" t="str">
            <v>ECACLC</v>
          </cell>
          <cell r="FT13" t="str">
            <v xml:space="preserve"> </v>
          </cell>
          <cell r="FU13">
            <v>0</v>
          </cell>
          <cell r="FV13" t="str">
            <v>BSQEC</v>
          </cell>
        </row>
        <row r="14">
          <cell r="B14" t="str">
            <v>ACL-5417</v>
          </cell>
          <cell r="C14" t="str">
            <v>930075971</v>
          </cell>
          <cell r="D14" t="str">
            <v>C.H. MILE-END</v>
          </cell>
          <cell r="E14" t="str">
            <v>5155 avenue De Gaspé (MTL)</v>
          </cell>
          <cell r="F14">
            <v>92</v>
          </cell>
          <cell r="G14" t="str">
            <v>1</v>
          </cell>
          <cell r="H14" t="str">
            <v>X</v>
          </cell>
          <cell r="J14" t="str">
            <v>X</v>
          </cell>
          <cell r="K14" t="str">
            <v>AHM</v>
          </cell>
          <cell r="L14" t="str">
            <v>COOP</v>
          </cell>
          <cell r="M14" t="str">
            <v>C</v>
          </cell>
          <cell r="N14" t="str">
            <v>2011</v>
          </cell>
          <cell r="O14" t="str">
            <v>ED</v>
          </cell>
          <cell r="P14" t="str">
            <v>ED</v>
          </cell>
          <cell r="Q14" t="str">
            <v>UDESP9K</v>
          </cell>
          <cell r="R14" t="str">
            <v>ULABADE</v>
          </cell>
          <cell r="S14">
            <v>42649.605798611112</v>
          </cell>
          <cell r="T14">
            <v>39870</v>
          </cell>
          <cell r="U14">
            <v>40963</v>
          </cell>
          <cell r="V14">
            <v>41481.480324074073</v>
          </cell>
          <cell r="W14">
            <v>42649.605798611112</v>
          </cell>
          <cell r="X14">
            <v>42750</v>
          </cell>
          <cell r="Y14">
            <v>43419</v>
          </cell>
          <cell r="Z14">
            <v>43435</v>
          </cell>
          <cell r="AA14">
            <v>0</v>
          </cell>
          <cell r="AB14">
            <v>0</v>
          </cell>
          <cell r="AC14">
            <v>49</v>
          </cell>
          <cell r="AD14">
            <v>27</v>
          </cell>
          <cell r="AE14">
            <v>16</v>
          </cell>
          <cell r="AF14">
            <v>0</v>
          </cell>
          <cell r="AG14">
            <v>0</v>
          </cell>
          <cell r="AH14" t="str">
            <v>PAH15-20</v>
          </cell>
          <cell r="AL14" t="str">
            <v>COOP</v>
          </cell>
          <cell r="AM14" t="str">
            <v>ACL-5417</v>
          </cell>
          <cell r="AN14" t="str">
            <v>ACLED</v>
          </cell>
          <cell r="AO14" t="str">
            <v>2011-1</v>
          </cell>
          <cell r="AP14" t="str">
            <v>1Chambre</v>
          </cell>
          <cell r="AQ14" t="str">
            <v>1studio</v>
          </cell>
          <cell r="AR14" t="str">
            <v>11CC</v>
          </cell>
          <cell r="AS14" t="str">
            <v>12CC</v>
          </cell>
          <cell r="AT14" t="str">
            <v>13CC</v>
          </cell>
          <cell r="AU14" t="str">
            <v>14CC</v>
          </cell>
          <cell r="AV14" t="str">
            <v>15CC</v>
          </cell>
          <cell r="AW14" t="str">
            <v>1Chambre</v>
          </cell>
          <cell r="AX14" t="str">
            <v>1studio</v>
          </cell>
          <cell r="AY14" t="str">
            <v>11CC</v>
          </cell>
          <cell r="AZ14" t="str">
            <v>12CC</v>
          </cell>
          <cell r="BA14" t="str">
            <v>13CC</v>
          </cell>
          <cell r="BB14" t="str">
            <v>14CC</v>
          </cell>
          <cell r="BC14" t="str">
            <v>15CC</v>
          </cell>
          <cell r="BD14" t="str">
            <v>engagé</v>
          </cell>
          <cell r="BE14" t="str">
            <v>20131chambre</v>
          </cell>
          <cell r="BF14" t="str">
            <v>20131STUDIO</v>
          </cell>
          <cell r="BG14" t="str">
            <v>201311CC</v>
          </cell>
          <cell r="BH14" t="str">
            <v>201312CC</v>
          </cell>
          <cell r="BI14" t="str">
            <v>201313CC</v>
          </cell>
          <cell r="BJ14" t="str">
            <v>201314CC</v>
          </cell>
          <cell r="BK14" t="str">
            <v>201315CC</v>
          </cell>
          <cell r="BL14" t="str">
            <v>2011</v>
          </cell>
          <cell r="BM14" t="str">
            <v>acl2011-1</v>
          </cell>
          <cell r="BN14" t="str">
            <v>ACL2011-1</v>
          </cell>
          <cell r="BO14" t="str">
            <v>COOP-1</v>
          </cell>
          <cell r="BP14" t="str">
            <v>COOP-1</v>
          </cell>
          <cell r="BQ14" t="str">
            <v xml:space="preserve"> </v>
          </cell>
          <cell r="BR14" t="str">
            <v xml:space="preserve"> </v>
          </cell>
          <cell r="BS14" t="str">
            <v>COOP</v>
          </cell>
          <cell r="BT14" t="str">
            <v>COOP</v>
          </cell>
          <cell r="BU14" t="str">
            <v>20131COOP</v>
          </cell>
          <cell r="BV14" t="str">
            <v>COOP-1</v>
          </cell>
          <cell r="BW14" t="str">
            <v>COOP-1</v>
          </cell>
          <cell r="BX14" t="str">
            <v>COOP-1</v>
          </cell>
          <cell r="BY14" t="str">
            <v>2012AHM</v>
          </cell>
          <cell r="BZ14" t="str">
            <v>2013AHM</v>
          </cell>
          <cell r="CA14" t="str">
            <v>AHM-1</v>
          </cell>
          <cell r="CB14" t="str">
            <v>AHM-1</v>
          </cell>
          <cell r="CC14" t="str">
            <v>20131AHM</v>
          </cell>
          <cell r="CD14" t="str">
            <v>AHM</v>
          </cell>
          <cell r="CE14" t="str">
            <v>AHM</v>
          </cell>
          <cell r="CF14" t="str">
            <v>AHM-1</v>
          </cell>
          <cell r="CG14" t="str">
            <v>AHM-1</v>
          </cell>
          <cell r="CH14" t="str">
            <v>C1</v>
          </cell>
          <cell r="CI14" t="str">
            <v>C1</v>
          </cell>
          <cell r="CJ14" t="str">
            <v>C1</v>
          </cell>
          <cell r="CK14" t="str">
            <v>20131C</v>
          </cell>
          <cell r="CL14" t="str">
            <v>C</v>
          </cell>
          <cell r="CM14" t="str">
            <v>C</v>
          </cell>
          <cell r="CN14" t="str">
            <v>EDLe Plateau-Mont-Royal</v>
          </cell>
          <cell r="CO14" t="str">
            <v>AHMEDLe Plateau-Mont-Royal</v>
          </cell>
          <cell r="CP14" t="str">
            <v>AHMLe Plateau-Mont-Royal</v>
          </cell>
          <cell r="CQ14" t="str">
            <v>AHMLe Plateau-Mont-Royal</v>
          </cell>
          <cell r="CR14" t="str">
            <v>Le Plateau-Mont-Royal</v>
          </cell>
          <cell r="CS14" t="str">
            <v>1Le Plateau-Mont-Royal</v>
          </cell>
          <cell r="CT14" t="str">
            <v>CLe Plateau-Mont-Royal</v>
          </cell>
          <cell r="CU14" t="str">
            <v>Le Plateau-Mont-Royal2017C</v>
          </cell>
          <cell r="CV14">
            <v>0</v>
          </cell>
          <cell r="CW14" t="str">
            <v>1ED</v>
          </cell>
          <cell r="CX14" t="str">
            <v>ACL1ED</v>
          </cell>
          <cell r="CY14">
            <v>2</v>
          </cell>
          <cell r="CZ14" t="str">
            <v xml:space="preserve"> </v>
          </cell>
          <cell r="DA14" t="str">
            <v>2016</v>
          </cell>
          <cell r="DB14" t="str">
            <v xml:space="preserve"> </v>
          </cell>
          <cell r="DC14" t="str">
            <v xml:space="preserve"> </v>
          </cell>
          <cell r="DD14" t="str">
            <v>2009ACLED</v>
          </cell>
          <cell r="DE14" t="str">
            <v>ACL 2016ed</v>
          </cell>
          <cell r="DF14" t="str">
            <v xml:space="preserve"> </v>
          </cell>
          <cell r="DG14" t="str">
            <v>2016ed</v>
          </cell>
          <cell r="DH14" t="str">
            <v>2013ec</v>
          </cell>
          <cell r="DI14" t="str">
            <v>2012ap</v>
          </cell>
          <cell r="DJ14" t="str">
            <v>2016ed</v>
          </cell>
          <cell r="DK14" t="str">
            <v>2013ec</v>
          </cell>
          <cell r="DL14" t="str">
            <v>1ED</v>
          </cell>
          <cell r="DM14" t="str">
            <v>20161ED</v>
          </cell>
          <cell r="DN14" t="str">
            <v>2016</v>
          </cell>
          <cell r="DO14" t="str">
            <v>2013</v>
          </cell>
          <cell r="DP14" t="str">
            <v>ACLED 2016 from ec 2013</v>
          </cell>
          <cell r="DQ14" t="str">
            <v>2013ec1Chambre</v>
          </cell>
          <cell r="DR14" t="str">
            <v>2013</v>
          </cell>
          <cell r="DS14" t="str">
            <v>ACL</v>
          </cell>
          <cell r="DT14" t="str">
            <v>2016AHM</v>
          </cell>
          <cell r="DU14" t="str">
            <v>1Chambre</v>
          </cell>
          <cell r="DV14" t="str">
            <v>1Studio</v>
          </cell>
          <cell r="DW14" t="str">
            <v>11CC</v>
          </cell>
          <cell r="DX14" t="str">
            <v>12CC</v>
          </cell>
          <cell r="DY14" t="str">
            <v>13CC</v>
          </cell>
          <cell r="DZ14" t="str">
            <v>14CC</v>
          </cell>
          <cell r="EA14" t="str">
            <v>15CC</v>
          </cell>
          <cell r="EB14" t="str">
            <v>1Chambre</v>
          </cell>
          <cell r="EC14" t="str">
            <v>1studio</v>
          </cell>
          <cell r="ED14" t="str">
            <v>11CC</v>
          </cell>
          <cell r="EE14" t="str">
            <v>12CC</v>
          </cell>
          <cell r="EF14" t="str">
            <v>13CC</v>
          </cell>
          <cell r="EG14" t="str">
            <v>14CC</v>
          </cell>
          <cell r="EH14" t="str">
            <v>15CC</v>
          </cell>
          <cell r="EI14" t="str">
            <v>COOP-1</v>
          </cell>
          <cell r="EJ14" t="str">
            <v>AHM-1</v>
          </cell>
          <cell r="EK14" t="str">
            <v>C1</v>
          </cell>
          <cell r="EL14" t="str">
            <v>ACL12011</v>
          </cell>
          <cell r="EM14" t="str">
            <v>COOPLe Plateau-Mont-Royal</v>
          </cell>
          <cell r="EN14" t="str">
            <v>C1</v>
          </cell>
          <cell r="EO14" t="str">
            <v>C1</v>
          </cell>
          <cell r="EP14" t="str">
            <v xml:space="preserve"> </v>
          </cell>
          <cell r="EQ14" t="str">
            <v xml:space="preserve"> </v>
          </cell>
          <cell r="ES14" t="str">
            <v>2016Le Plateau-Mont-RoyalC</v>
          </cell>
          <cell r="EU14" t="str">
            <v>AHM</v>
          </cell>
          <cell r="EX14" t="str">
            <v>2013-07UDESP9K</v>
          </cell>
          <cell r="EZ14" t="str">
            <v>2016-10UDESP9K</v>
          </cell>
          <cell r="FB14">
            <v>0</v>
          </cell>
          <cell r="FC14">
            <v>0</v>
          </cell>
          <cell r="FF14" t="str">
            <v>0ED</v>
          </cell>
          <cell r="FI14" t="str">
            <v>1Chambre</v>
          </cell>
          <cell r="FJ14" t="str">
            <v>1studio</v>
          </cell>
          <cell r="FK14" t="str">
            <v>11CC</v>
          </cell>
          <cell r="FL14" t="str">
            <v>12CC</v>
          </cell>
          <cell r="FM14" t="str">
            <v>13CC</v>
          </cell>
          <cell r="FN14" t="str">
            <v>14CC</v>
          </cell>
          <cell r="FO14" t="str">
            <v>15CC</v>
          </cell>
          <cell r="FQ14" t="str">
            <v>COOPC1</v>
          </cell>
          <cell r="FR14" t="str">
            <v>EDACL1</v>
          </cell>
          <cell r="FS14" t="str">
            <v>EDACLC</v>
          </cell>
          <cell r="FT14" t="str">
            <v>Le Plateau-Mont-RoyalC2017</v>
          </cell>
          <cell r="FU14" t="str">
            <v>1Le Plateau-Mont-Royal</v>
          </cell>
          <cell r="FV14" t="str">
            <v>AHMED</v>
          </cell>
        </row>
        <row r="15">
          <cell r="B15" t="str">
            <v>ACL-5428</v>
          </cell>
          <cell r="C15" t="str">
            <v>960006181</v>
          </cell>
          <cell r="D15" t="str">
            <v>C.H. CASABELLA</v>
          </cell>
          <cell r="E15" t="str">
            <v>(4501) boulevard Gaétan-Laberge (VRD)</v>
          </cell>
          <cell r="F15">
            <v>26</v>
          </cell>
          <cell r="G15" t="str">
            <v>1</v>
          </cell>
          <cell r="H15" t="str">
            <v>X</v>
          </cell>
          <cell r="I15" t="str">
            <v>CM</v>
          </cell>
          <cell r="K15" t="str">
            <v>BSQ</v>
          </cell>
          <cell r="L15" t="str">
            <v>COOP</v>
          </cell>
          <cell r="M15" t="str">
            <v>C</v>
          </cell>
          <cell r="N15" t="str">
            <v>2012</v>
          </cell>
          <cell r="O15" t="str">
            <v>AP</v>
          </cell>
          <cell r="P15" t="str">
            <v>AP</v>
          </cell>
          <cell r="Q15" t="str">
            <v>UTHIBVK</v>
          </cell>
          <cell r="S15">
            <v>42688.432604166665</v>
          </cell>
          <cell r="U15">
            <v>41137.596087962964</v>
          </cell>
          <cell r="V15">
            <v>43449</v>
          </cell>
          <cell r="W15">
            <v>43631</v>
          </cell>
          <cell r="X15">
            <v>43692</v>
          </cell>
          <cell r="Y15">
            <v>44058</v>
          </cell>
          <cell r="Z15">
            <v>44075</v>
          </cell>
          <cell r="AA15">
            <v>0</v>
          </cell>
          <cell r="AB15">
            <v>0</v>
          </cell>
          <cell r="AC15">
            <v>9</v>
          </cell>
          <cell r="AD15">
            <v>8</v>
          </cell>
          <cell r="AE15">
            <v>8</v>
          </cell>
          <cell r="AF15">
            <v>1</v>
          </cell>
          <cell r="AG15">
            <v>0</v>
          </cell>
          <cell r="AH15" t="str">
            <v>PAH15-20</v>
          </cell>
          <cell r="AL15" t="str">
            <v>COOP</v>
          </cell>
          <cell r="AM15" t="str">
            <v>ACL-5428</v>
          </cell>
          <cell r="AN15" t="str">
            <v xml:space="preserve"> </v>
          </cell>
          <cell r="AO15" t="str">
            <v>2012-1</v>
          </cell>
          <cell r="AP15" t="str">
            <v xml:space="preserve"> </v>
          </cell>
          <cell r="AQ15" t="str">
            <v xml:space="preserve"> </v>
          </cell>
          <cell r="AR15" t="str">
            <v xml:space="preserve"> </v>
          </cell>
          <cell r="AS15" t="str">
            <v xml:space="preserve"> </v>
          </cell>
          <cell r="AT15" t="str">
            <v xml:space="preserve"> </v>
          </cell>
          <cell r="AU15" t="str">
            <v xml:space="preserve"> </v>
          </cell>
          <cell r="AV15" t="str">
            <v xml:space="preserve"> </v>
          </cell>
          <cell r="AW15" t="str">
            <v>1Chambre</v>
          </cell>
          <cell r="AX15" t="str">
            <v>1studio</v>
          </cell>
          <cell r="AY15" t="str">
            <v>11CC</v>
          </cell>
          <cell r="AZ15" t="str">
            <v>12CC</v>
          </cell>
          <cell r="BA15" t="str">
            <v>13CC</v>
          </cell>
          <cell r="BB15" t="str">
            <v>14CC</v>
          </cell>
          <cell r="BC15" t="str">
            <v>15CC</v>
          </cell>
          <cell r="BD15" t="str">
            <v xml:space="preserve"> </v>
          </cell>
          <cell r="BE15" t="str">
            <v>Non engagé</v>
          </cell>
          <cell r="BF15" t="str">
            <v>Non engagé</v>
          </cell>
          <cell r="BG15" t="str">
            <v>Non engagé</v>
          </cell>
          <cell r="BH15" t="str">
            <v>Non engagé</v>
          </cell>
          <cell r="BI15" t="str">
            <v>Non engagé</v>
          </cell>
          <cell r="BJ15" t="str">
            <v>Non engagé</v>
          </cell>
          <cell r="BK15" t="str">
            <v>Non engagé</v>
          </cell>
          <cell r="BL15" t="str">
            <v>2012</v>
          </cell>
          <cell r="BM15" t="str">
            <v xml:space="preserve"> </v>
          </cell>
          <cell r="BN15" t="str">
            <v>ACL2012-1</v>
          </cell>
          <cell r="BO15" t="str">
            <v xml:space="preserve"> </v>
          </cell>
          <cell r="BP15" t="str">
            <v xml:space="preserve"> </v>
          </cell>
          <cell r="BQ15" t="str">
            <v xml:space="preserve"> </v>
          </cell>
          <cell r="BR15" t="str">
            <v>COOP-1</v>
          </cell>
          <cell r="BS15" t="str">
            <v>COOP</v>
          </cell>
          <cell r="BT15" t="str">
            <v>COOP</v>
          </cell>
          <cell r="BU15" t="str">
            <v xml:space="preserve">Non engagé </v>
          </cell>
          <cell r="BV15" t="str">
            <v>COOP-1</v>
          </cell>
          <cell r="BW15" t="str">
            <v xml:space="preserve"> </v>
          </cell>
          <cell r="BX15" t="str">
            <v>COOP-1</v>
          </cell>
          <cell r="BY15" t="str">
            <v>2012BSQ</v>
          </cell>
          <cell r="BZ15" t="str">
            <v>2018BSQ</v>
          </cell>
          <cell r="CA15" t="str">
            <v xml:space="preserve"> </v>
          </cell>
          <cell r="CB15" t="str">
            <v xml:space="preserve"> </v>
          </cell>
          <cell r="CC15" t="str">
            <v xml:space="preserve"> </v>
          </cell>
          <cell r="CD15" t="str">
            <v>BSQ</v>
          </cell>
          <cell r="CE15" t="str">
            <v>BSQ</v>
          </cell>
          <cell r="CF15" t="str">
            <v>BSQ-1</v>
          </cell>
          <cell r="CG15" t="str">
            <v>BSQ-1</v>
          </cell>
          <cell r="CH15" t="str">
            <v xml:space="preserve"> </v>
          </cell>
          <cell r="CI15" t="str">
            <v xml:space="preserve"> </v>
          </cell>
          <cell r="CJ15" t="str">
            <v>C1</v>
          </cell>
          <cell r="CK15" t="str">
            <v>Non engagé</v>
          </cell>
          <cell r="CL15" t="str">
            <v>C</v>
          </cell>
          <cell r="CM15" t="str">
            <v>C</v>
          </cell>
          <cell r="CN15" t="str">
            <v>APVerdun</v>
          </cell>
          <cell r="CO15" t="str">
            <v>BSQAPVerdun</v>
          </cell>
          <cell r="CP15" t="str">
            <v>BSQVerdun</v>
          </cell>
          <cell r="CQ15" t="str">
            <v>BSQVerdun</v>
          </cell>
          <cell r="CR15" t="str">
            <v>Verdun</v>
          </cell>
          <cell r="CS15" t="str">
            <v xml:space="preserve"> </v>
          </cell>
          <cell r="CT15" t="str">
            <v xml:space="preserve"> </v>
          </cell>
          <cell r="CU15" t="str">
            <v>Verdun2019C</v>
          </cell>
          <cell r="CV15">
            <v>0</v>
          </cell>
          <cell r="CW15" t="str">
            <v>1AP</v>
          </cell>
          <cell r="CX15" t="str">
            <v>ACL1AP</v>
          </cell>
          <cell r="CY15">
            <v>5</v>
          </cell>
          <cell r="CZ15" t="str">
            <v xml:space="preserve"> </v>
          </cell>
          <cell r="DA15" t="str">
            <v xml:space="preserve"> </v>
          </cell>
          <cell r="DB15" t="str">
            <v xml:space="preserve"> </v>
          </cell>
          <cell r="DC15" t="str">
            <v>2012ACL</v>
          </cell>
          <cell r="DD15" t="str">
            <v>1900ACLAP</v>
          </cell>
          <cell r="DE15" t="str">
            <v>ACL 2019ed</v>
          </cell>
          <cell r="DF15" t="str">
            <v xml:space="preserve"> </v>
          </cell>
          <cell r="DG15" t="str">
            <v xml:space="preserve"> </v>
          </cell>
          <cell r="DH15" t="str">
            <v xml:space="preserve"> </v>
          </cell>
          <cell r="DI15" t="str">
            <v>2012ap</v>
          </cell>
          <cell r="DJ15" t="str">
            <v xml:space="preserve"> </v>
          </cell>
          <cell r="DK15" t="str">
            <v xml:space="preserve"> </v>
          </cell>
          <cell r="DL15" t="str">
            <v xml:space="preserve"> </v>
          </cell>
          <cell r="DM15" t="str">
            <v xml:space="preserve"> </v>
          </cell>
          <cell r="DN15" t="str">
            <v>2015</v>
          </cell>
          <cell r="DO15" t="str">
            <v xml:space="preserve"> </v>
          </cell>
          <cell r="DP15" t="str">
            <v xml:space="preserve">ACL </v>
          </cell>
          <cell r="DQ15" t="str">
            <v xml:space="preserve">  </v>
          </cell>
          <cell r="DR15" t="str">
            <v xml:space="preserve"> </v>
          </cell>
          <cell r="DS15" t="str">
            <v>ACL</v>
          </cell>
          <cell r="DT15" t="str">
            <v xml:space="preserve"> </v>
          </cell>
          <cell r="DU15" t="str">
            <v xml:space="preserve"> </v>
          </cell>
          <cell r="DV15" t="str">
            <v xml:space="preserve"> </v>
          </cell>
          <cell r="DW15" t="str">
            <v xml:space="preserve"> </v>
          </cell>
          <cell r="DX15" t="str">
            <v xml:space="preserve"> </v>
          </cell>
          <cell r="DY15" t="str">
            <v xml:space="preserve"> </v>
          </cell>
          <cell r="DZ15" t="str">
            <v xml:space="preserve"> </v>
          </cell>
          <cell r="EA15" t="str">
            <v xml:space="preserve"> </v>
          </cell>
          <cell r="EB15" t="str">
            <v>1Chambre</v>
          </cell>
          <cell r="EC15" t="str">
            <v>1studio</v>
          </cell>
          <cell r="ED15" t="str">
            <v>11CC</v>
          </cell>
          <cell r="EE15" t="str">
            <v>12CC</v>
          </cell>
          <cell r="EF15" t="str">
            <v>13CC</v>
          </cell>
          <cell r="EG15" t="str">
            <v>14CC</v>
          </cell>
          <cell r="EH15" t="str">
            <v>15CC</v>
          </cell>
          <cell r="EI15" t="str">
            <v>COOP-1</v>
          </cell>
          <cell r="EJ15" t="str">
            <v>BSQ-1</v>
          </cell>
          <cell r="EK15" t="str">
            <v>C1</v>
          </cell>
          <cell r="EL15" t="str">
            <v>ACL12012</v>
          </cell>
          <cell r="EM15" t="str">
            <v xml:space="preserve"> </v>
          </cell>
          <cell r="EN15" t="str">
            <v>C1</v>
          </cell>
          <cell r="EO15" t="str">
            <v>C1</v>
          </cell>
          <cell r="EP15" t="str">
            <v xml:space="preserve"> </v>
          </cell>
          <cell r="EQ15" t="str">
            <v xml:space="preserve"> </v>
          </cell>
          <cell r="ES15" t="str">
            <v xml:space="preserve"> </v>
          </cell>
          <cell r="EU15" t="str">
            <v xml:space="preserve"> </v>
          </cell>
          <cell r="EX15" t="str">
            <v>2018-12UTHIBVK</v>
          </cell>
          <cell r="EZ15" t="str">
            <v>2019-06UTHIBVK</v>
          </cell>
          <cell r="FB15">
            <v>0</v>
          </cell>
          <cell r="FC15">
            <v>0</v>
          </cell>
          <cell r="FF15" t="str">
            <v>0AP</v>
          </cell>
          <cell r="FI15" t="str">
            <v>1Chambre</v>
          </cell>
          <cell r="FJ15" t="str">
            <v>1studio</v>
          </cell>
          <cell r="FK15" t="str">
            <v>11CC</v>
          </cell>
          <cell r="FL15" t="str">
            <v>12CC</v>
          </cell>
          <cell r="FM15" t="str">
            <v>13CC</v>
          </cell>
          <cell r="FN15" t="str">
            <v>14CC</v>
          </cell>
          <cell r="FO15" t="str">
            <v>15CC</v>
          </cell>
          <cell r="FQ15" t="str">
            <v>COOPC1</v>
          </cell>
          <cell r="FR15" t="str">
            <v>APACL1</v>
          </cell>
          <cell r="FS15" t="str">
            <v>APACLC</v>
          </cell>
          <cell r="FT15" t="str">
            <v xml:space="preserve"> </v>
          </cell>
          <cell r="FU15">
            <v>0</v>
          </cell>
          <cell r="FV15" t="str">
            <v>BSQAP</v>
          </cell>
        </row>
        <row r="16">
          <cell r="B16" t="str">
            <v>ACL-5431</v>
          </cell>
          <cell r="C16" t="str">
            <v>930086617</v>
          </cell>
          <cell r="D16" t="str">
            <v>LES HABITATIONS COMMUNAUTAIRES PORTAGE I</v>
          </cell>
          <cell r="E16" t="str">
            <v>(1745) rue William (MTL)</v>
          </cell>
          <cell r="F16">
            <v>30</v>
          </cell>
          <cell r="G16" t="str">
            <v>3</v>
          </cell>
          <cell r="K16" t="str">
            <v>BSQ</v>
          </cell>
          <cell r="L16" t="str">
            <v>OBNL</v>
          </cell>
          <cell r="M16" t="str">
            <v>C</v>
          </cell>
          <cell r="N16" t="str">
            <v>2010</v>
          </cell>
          <cell r="O16" t="str">
            <v>DA</v>
          </cell>
          <cell r="P16" t="str">
            <v>OC</v>
          </cell>
          <cell r="Q16" t="str">
            <v>UTHIBVK</v>
          </cell>
          <cell r="S16">
            <v>42705.478645833333</v>
          </cell>
          <cell r="U16">
            <v>41177.364930555559</v>
          </cell>
          <cell r="V16">
            <v>41599.600266203706</v>
          </cell>
          <cell r="W16">
            <v>42150.495405092595</v>
          </cell>
          <cell r="X16">
            <v>42170</v>
          </cell>
          <cell r="Y16">
            <v>42644</v>
          </cell>
          <cell r="Z16">
            <v>42675</v>
          </cell>
          <cell r="AA16">
            <v>0</v>
          </cell>
          <cell r="AB16">
            <v>19</v>
          </cell>
          <cell r="AC16">
            <v>9</v>
          </cell>
          <cell r="AD16">
            <v>2</v>
          </cell>
          <cell r="AE16">
            <v>0</v>
          </cell>
          <cell r="AF16">
            <v>0</v>
          </cell>
          <cell r="AG16">
            <v>0</v>
          </cell>
          <cell r="AH16" t="str">
            <v>PAH15-20</v>
          </cell>
          <cell r="AL16" t="str">
            <v>OBNL</v>
          </cell>
          <cell r="AM16" t="str">
            <v>ACL-5431</v>
          </cell>
          <cell r="AN16" t="str">
            <v>ACLOC</v>
          </cell>
          <cell r="AO16" t="str">
            <v>2010-3</v>
          </cell>
          <cell r="AP16" t="str">
            <v>3Chambre</v>
          </cell>
          <cell r="AQ16" t="str">
            <v>3studio</v>
          </cell>
          <cell r="AR16" t="str">
            <v>31CC</v>
          </cell>
          <cell r="AS16" t="str">
            <v>32CC</v>
          </cell>
          <cell r="AT16" t="str">
            <v>33CC</v>
          </cell>
          <cell r="AU16" t="str">
            <v>34CC</v>
          </cell>
          <cell r="AV16" t="str">
            <v>35CC</v>
          </cell>
          <cell r="AW16" t="str">
            <v>3Chambre</v>
          </cell>
          <cell r="AX16" t="str">
            <v>3studio</v>
          </cell>
          <cell r="AY16" t="str">
            <v>31CC</v>
          </cell>
          <cell r="AZ16" t="str">
            <v>32CC</v>
          </cell>
          <cell r="BA16" t="str">
            <v>33CC</v>
          </cell>
          <cell r="BB16" t="str">
            <v>34CC</v>
          </cell>
          <cell r="BC16" t="str">
            <v>35CC</v>
          </cell>
          <cell r="BD16" t="str">
            <v>engagé</v>
          </cell>
          <cell r="BE16" t="str">
            <v>20133chambre</v>
          </cell>
          <cell r="BF16" t="str">
            <v>20133STUDIO</v>
          </cell>
          <cell r="BG16" t="str">
            <v>201331CC</v>
          </cell>
          <cell r="BH16" t="str">
            <v>201332CC</v>
          </cell>
          <cell r="BI16" t="str">
            <v>201333CC</v>
          </cell>
          <cell r="BJ16" t="str">
            <v>201334CC</v>
          </cell>
          <cell r="BK16" t="str">
            <v>201335CC</v>
          </cell>
          <cell r="BL16" t="str">
            <v>2010</v>
          </cell>
          <cell r="BM16" t="str">
            <v>acl2010-3</v>
          </cell>
          <cell r="BN16" t="str">
            <v>ACL2010-3</v>
          </cell>
          <cell r="BO16" t="str">
            <v>OBNL-3</v>
          </cell>
          <cell r="BP16" t="str">
            <v>OBNL-3</v>
          </cell>
          <cell r="BQ16" t="str">
            <v xml:space="preserve"> </v>
          </cell>
          <cell r="BR16" t="str">
            <v xml:space="preserve"> </v>
          </cell>
          <cell r="BS16" t="str">
            <v>OBNL</v>
          </cell>
          <cell r="BT16" t="str">
            <v>OBNL</v>
          </cell>
          <cell r="BU16" t="str">
            <v>20133OBNL</v>
          </cell>
          <cell r="BV16" t="str">
            <v>OBNL-3</v>
          </cell>
          <cell r="BW16" t="str">
            <v>OBNL-3</v>
          </cell>
          <cell r="BX16" t="str">
            <v>OBNL-3</v>
          </cell>
          <cell r="BY16" t="str">
            <v>2012BSQ</v>
          </cell>
          <cell r="BZ16" t="str">
            <v>2013BSQ</v>
          </cell>
          <cell r="CA16" t="str">
            <v>BSQ-3</v>
          </cell>
          <cell r="CB16" t="str">
            <v>BSQ-3</v>
          </cell>
          <cell r="CC16" t="str">
            <v>20133BSQ</v>
          </cell>
          <cell r="CD16" t="str">
            <v>BSQ</v>
          </cell>
          <cell r="CE16" t="str">
            <v>BSQ</v>
          </cell>
          <cell r="CF16" t="str">
            <v>BSQ-3</v>
          </cell>
          <cell r="CG16" t="str">
            <v>BSQ-3</v>
          </cell>
          <cell r="CH16" t="str">
            <v>C3</v>
          </cell>
          <cell r="CI16" t="str">
            <v>C3</v>
          </cell>
          <cell r="CJ16" t="str">
            <v>C3</v>
          </cell>
          <cell r="CK16" t="str">
            <v>20133C</v>
          </cell>
          <cell r="CL16" t="str">
            <v>C</v>
          </cell>
          <cell r="CM16" t="str">
            <v>C</v>
          </cell>
          <cell r="CN16" t="str">
            <v>OCLe Sud-Ouest</v>
          </cell>
          <cell r="CO16" t="str">
            <v>BSQOCLe Sud-Ouest</v>
          </cell>
          <cell r="CP16" t="str">
            <v>BSQLe Sud-Ouest</v>
          </cell>
          <cell r="CQ16" t="str">
            <v>BSQLe Sud-Ouest</v>
          </cell>
          <cell r="CR16" t="str">
            <v>Le Sud-Ouest</v>
          </cell>
          <cell r="CS16" t="str">
            <v>3Le Sud-Ouest</v>
          </cell>
          <cell r="CT16" t="str">
            <v>CLe Sud-Ouest</v>
          </cell>
          <cell r="CU16" t="str">
            <v>Le Sud-Ouest2015C</v>
          </cell>
          <cell r="CV16">
            <v>0</v>
          </cell>
          <cell r="CW16" t="str">
            <v>3OC</v>
          </cell>
          <cell r="CX16" t="str">
            <v>ACL3OC</v>
          </cell>
          <cell r="CY16">
            <v>1</v>
          </cell>
          <cell r="CZ16" t="str">
            <v xml:space="preserve"> </v>
          </cell>
          <cell r="DA16" t="str">
            <v>2015</v>
          </cell>
          <cell r="DB16" t="str">
            <v>2016ACL</v>
          </cell>
          <cell r="DC16" t="str">
            <v xml:space="preserve"> </v>
          </cell>
          <cell r="DD16" t="str">
            <v>1900ACLOC</v>
          </cell>
          <cell r="DE16" t="str">
            <v>ACL2016oc2015ed</v>
          </cell>
          <cell r="DF16" t="str">
            <v>2016oc</v>
          </cell>
          <cell r="DG16" t="str">
            <v>2015ed</v>
          </cell>
          <cell r="DH16" t="str">
            <v>2013ec</v>
          </cell>
          <cell r="DI16" t="str">
            <v>2012ap</v>
          </cell>
          <cell r="DJ16" t="str">
            <v>2015ed</v>
          </cell>
          <cell r="DK16" t="str">
            <v>2013ec</v>
          </cell>
          <cell r="DL16" t="str">
            <v>3OC</v>
          </cell>
          <cell r="DM16" t="str">
            <v>20153OC</v>
          </cell>
          <cell r="DN16" t="str">
            <v>2015</v>
          </cell>
          <cell r="DO16" t="str">
            <v>2013</v>
          </cell>
          <cell r="DP16" t="str">
            <v>ACLED 2015 from ec 2013</v>
          </cell>
          <cell r="DQ16" t="str">
            <v>2013ec3Chambre</v>
          </cell>
          <cell r="DR16" t="str">
            <v>2013</v>
          </cell>
          <cell r="DS16" t="str">
            <v>ACL</v>
          </cell>
          <cell r="DT16" t="str">
            <v>2015BSQ</v>
          </cell>
          <cell r="DU16" t="str">
            <v>3Chambre</v>
          </cell>
          <cell r="DV16" t="str">
            <v>3Studio</v>
          </cell>
          <cell r="DW16" t="str">
            <v>31CC</v>
          </cell>
          <cell r="DX16" t="str">
            <v>32CC</v>
          </cell>
          <cell r="DY16" t="str">
            <v>33CC</v>
          </cell>
          <cell r="DZ16" t="str">
            <v>34CC</v>
          </cell>
          <cell r="EA16" t="str">
            <v>35CC</v>
          </cell>
          <cell r="EB16" t="str">
            <v>3Chambre</v>
          </cell>
          <cell r="EC16" t="str">
            <v>3studio</v>
          </cell>
          <cell r="ED16" t="str">
            <v>31CC</v>
          </cell>
          <cell r="EE16" t="str">
            <v>32CC</v>
          </cell>
          <cell r="EF16" t="str">
            <v>33CC</v>
          </cell>
          <cell r="EG16" t="str">
            <v>34CC</v>
          </cell>
          <cell r="EH16" t="str">
            <v>35CC</v>
          </cell>
          <cell r="EI16" t="str">
            <v>OBNL-3</v>
          </cell>
          <cell r="EJ16" t="str">
            <v>BSQ-3</v>
          </cell>
          <cell r="EK16" t="str">
            <v>C3</v>
          </cell>
          <cell r="EL16" t="str">
            <v>ACL32010</v>
          </cell>
          <cell r="EM16" t="str">
            <v>OBNLLe Sud-Ouest</v>
          </cell>
          <cell r="EN16" t="str">
            <v>C3</v>
          </cell>
          <cell r="EO16" t="str">
            <v>C3</v>
          </cell>
          <cell r="EP16" t="str">
            <v>20163</v>
          </cell>
          <cell r="EQ16" t="str">
            <v>2016</v>
          </cell>
          <cell r="ES16" t="str">
            <v>2015Le Sud-OuestC</v>
          </cell>
          <cell r="EU16" t="str">
            <v>BSQ</v>
          </cell>
          <cell r="EX16" t="str">
            <v>2013-11UTHIBVK</v>
          </cell>
          <cell r="EZ16" t="str">
            <v>2015-05UTHIBVK</v>
          </cell>
          <cell r="FB16">
            <v>0</v>
          </cell>
          <cell r="FC16">
            <v>0</v>
          </cell>
          <cell r="FF16" t="str">
            <v>0OC</v>
          </cell>
          <cell r="FI16" t="str">
            <v>3Chambre</v>
          </cell>
          <cell r="FJ16" t="str">
            <v>3studio</v>
          </cell>
          <cell r="FK16" t="str">
            <v>31CC</v>
          </cell>
          <cell r="FL16" t="str">
            <v>32CC</v>
          </cell>
          <cell r="FM16" t="str">
            <v>33CC</v>
          </cell>
          <cell r="FN16" t="str">
            <v>34CC</v>
          </cell>
          <cell r="FO16" t="str">
            <v>35CC</v>
          </cell>
          <cell r="FQ16" t="str">
            <v>OBNLC3</v>
          </cell>
          <cell r="FR16" t="str">
            <v>DAACL3</v>
          </cell>
          <cell r="FS16" t="str">
            <v>DAACLC</v>
          </cell>
          <cell r="FT16" t="str">
            <v>Le Sud-OuestC2015</v>
          </cell>
          <cell r="FU16" t="str">
            <v>3Le Sud-Ouest</v>
          </cell>
          <cell r="FV16" t="str">
            <v>BSQOC</v>
          </cell>
        </row>
        <row r="17">
          <cell r="B17" t="str">
            <v>ACL-5432</v>
          </cell>
          <cell r="C17" t="str">
            <v>960006441</v>
          </cell>
          <cell r="D17" t="str">
            <v>LA MAISON GRISE DE MONTRÉAL</v>
          </cell>
          <cell r="E17" t="str">
            <v>5540 avenue Charlemagne (MTL)</v>
          </cell>
          <cell r="F17">
            <v>5</v>
          </cell>
          <cell r="G17" t="str">
            <v>3</v>
          </cell>
          <cell r="K17" t="str">
            <v>CDH</v>
          </cell>
          <cell r="L17" t="str">
            <v>OBNL</v>
          </cell>
          <cell r="M17" t="str">
            <v>R</v>
          </cell>
          <cell r="N17" t="str">
            <v>2015</v>
          </cell>
          <cell r="O17" t="str">
            <v>DA</v>
          </cell>
          <cell r="P17" t="str">
            <v>OC</v>
          </cell>
          <cell r="Q17" t="str">
            <v>UBOIVJA</v>
          </cell>
          <cell r="S17">
            <v>42864.456493055557</v>
          </cell>
          <cell r="U17">
            <v>41232.599629629629</v>
          </cell>
          <cell r="V17">
            <v>42062.546041666668</v>
          </cell>
          <cell r="W17">
            <v>42331.471770833334</v>
          </cell>
          <cell r="X17">
            <v>42444</v>
          </cell>
          <cell r="Y17">
            <v>42809</v>
          </cell>
          <cell r="Z17">
            <v>42826</v>
          </cell>
          <cell r="AA17">
            <v>3</v>
          </cell>
          <cell r="AB17">
            <v>2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 t="str">
            <v>PAH15-20</v>
          </cell>
          <cell r="AL17" t="str">
            <v>OBNL</v>
          </cell>
          <cell r="AM17" t="str">
            <v>ACL-5432</v>
          </cell>
          <cell r="AN17" t="str">
            <v>ACLOC</v>
          </cell>
          <cell r="AO17" t="str">
            <v>2015-3</v>
          </cell>
          <cell r="AP17" t="str">
            <v>3Chambre</v>
          </cell>
          <cell r="AQ17" t="str">
            <v>3studio</v>
          </cell>
          <cell r="AR17" t="str">
            <v>31CC</v>
          </cell>
          <cell r="AS17" t="str">
            <v>32CC</v>
          </cell>
          <cell r="AT17" t="str">
            <v>33CC</v>
          </cell>
          <cell r="AU17" t="str">
            <v>34CC</v>
          </cell>
          <cell r="AV17" t="str">
            <v>35CC</v>
          </cell>
          <cell r="AW17" t="str">
            <v>3Chambre</v>
          </cell>
          <cell r="AX17" t="str">
            <v>3studio</v>
          </cell>
          <cell r="AY17" t="str">
            <v>31CC</v>
          </cell>
          <cell r="AZ17" t="str">
            <v>32CC</v>
          </cell>
          <cell r="BA17" t="str">
            <v>33CC</v>
          </cell>
          <cell r="BB17" t="str">
            <v>34CC</v>
          </cell>
          <cell r="BC17" t="str">
            <v>35CC</v>
          </cell>
          <cell r="BD17" t="str">
            <v>engagé</v>
          </cell>
          <cell r="BE17" t="str">
            <v>20153chambre</v>
          </cell>
          <cell r="BF17" t="str">
            <v>20153STUDIO</v>
          </cell>
          <cell r="BG17" t="str">
            <v>201531CC</v>
          </cell>
          <cell r="BH17" t="str">
            <v>201532CC</v>
          </cell>
          <cell r="BI17" t="str">
            <v>201533CC</v>
          </cell>
          <cell r="BJ17" t="str">
            <v>201534CC</v>
          </cell>
          <cell r="BK17" t="str">
            <v>201535CC</v>
          </cell>
          <cell r="BL17" t="str">
            <v>2015</v>
          </cell>
          <cell r="BM17" t="str">
            <v>acl2015-3</v>
          </cell>
          <cell r="BN17" t="str">
            <v>ACL2015-3</v>
          </cell>
          <cell r="BO17" t="str">
            <v>OBNL-3</v>
          </cell>
          <cell r="BP17" t="str">
            <v>OBNL-3</v>
          </cell>
          <cell r="BQ17" t="str">
            <v xml:space="preserve"> </v>
          </cell>
          <cell r="BR17" t="str">
            <v xml:space="preserve"> </v>
          </cell>
          <cell r="BS17" t="str">
            <v>OBNL</v>
          </cell>
          <cell r="BT17" t="str">
            <v>OBNL</v>
          </cell>
          <cell r="BU17" t="str">
            <v>20153OBNL</v>
          </cell>
          <cell r="BV17" t="str">
            <v>OBNL-3</v>
          </cell>
          <cell r="BW17" t="str">
            <v>OBNL-3</v>
          </cell>
          <cell r="BX17" t="str">
            <v>OBNL-3</v>
          </cell>
          <cell r="BY17" t="str">
            <v>2012CDH</v>
          </cell>
          <cell r="BZ17" t="str">
            <v>2015CDH</v>
          </cell>
          <cell r="CA17" t="str">
            <v>CDH-3</v>
          </cell>
          <cell r="CB17" t="str">
            <v>CDH-3</v>
          </cell>
          <cell r="CC17" t="str">
            <v>20153CDH</v>
          </cell>
          <cell r="CD17" t="str">
            <v>CDH</v>
          </cell>
          <cell r="CE17" t="str">
            <v>CDH</v>
          </cell>
          <cell r="CF17" t="str">
            <v>CDH-3</v>
          </cell>
          <cell r="CG17" t="str">
            <v>CDH-3</v>
          </cell>
          <cell r="CH17" t="str">
            <v>R3</v>
          </cell>
          <cell r="CI17" t="str">
            <v>R3</v>
          </cell>
          <cell r="CJ17" t="str">
            <v>R3</v>
          </cell>
          <cell r="CK17" t="str">
            <v>20153R</v>
          </cell>
          <cell r="CL17" t="str">
            <v>R</v>
          </cell>
          <cell r="CM17" t="str">
            <v>R</v>
          </cell>
          <cell r="CN17" t="str">
            <v>OCRosemont — La Petite-Patrie</v>
          </cell>
          <cell r="CO17" t="str">
            <v>CDHOCRosemont — La Petite-Patrie</v>
          </cell>
          <cell r="CP17" t="str">
            <v>CDHRosemont — La Petite-Patrie</v>
          </cell>
          <cell r="CQ17" t="str">
            <v>CDHRosemont — La Petite-Patrie</v>
          </cell>
          <cell r="CR17" t="str">
            <v>Rosemont — La Petite-Patrie</v>
          </cell>
          <cell r="CS17" t="str">
            <v>3Rosemont — La Petite-Patrie</v>
          </cell>
          <cell r="CT17" t="str">
            <v>RRosemont — La Petite-Patrie</v>
          </cell>
          <cell r="CU17" t="str">
            <v>Rosemont — La Petite-Patrie2016R</v>
          </cell>
          <cell r="CV17">
            <v>0</v>
          </cell>
          <cell r="CW17" t="str">
            <v>3OC</v>
          </cell>
          <cell r="CX17" t="str">
            <v>ACL3OC</v>
          </cell>
          <cell r="CY17">
            <v>1</v>
          </cell>
          <cell r="CZ17" t="str">
            <v xml:space="preserve"> </v>
          </cell>
          <cell r="DA17" t="str">
            <v>2015</v>
          </cell>
          <cell r="DB17" t="str">
            <v>2017ACL</v>
          </cell>
          <cell r="DC17" t="str">
            <v xml:space="preserve"> </v>
          </cell>
          <cell r="DD17" t="str">
            <v>1900ACLOC</v>
          </cell>
          <cell r="DE17" t="str">
            <v>ACL2017oc2015ed</v>
          </cell>
          <cell r="DF17" t="str">
            <v>2017oc</v>
          </cell>
          <cell r="DG17" t="str">
            <v>2015ed</v>
          </cell>
          <cell r="DH17" t="str">
            <v>2015ec</v>
          </cell>
          <cell r="DI17" t="str">
            <v>2012ap</v>
          </cell>
          <cell r="DJ17" t="str">
            <v>2015ed</v>
          </cell>
          <cell r="DK17" t="str">
            <v xml:space="preserve"> </v>
          </cell>
          <cell r="DL17" t="str">
            <v>3OC</v>
          </cell>
          <cell r="DM17" t="str">
            <v>20153OC</v>
          </cell>
          <cell r="DN17" t="str">
            <v>2015</v>
          </cell>
          <cell r="DO17" t="str">
            <v>2014</v>
          </cell>
          <cell r="DP17" t="str">
            <v>ACLED 2015 from ec 2014</v>
          </cell>
          <cell r="DQ17" t="str">
            <v>2015ec3Chambre</v>
          </cell>
          <cell r="DR17" t="str">
            <v>2015</v>
          </cell>
          <cell r="DS17" t="str">
            <v>ACL</v>
          </cell>
          <cell r="DT17" t="str">
            <v>2015CDH</v>
          </cell>
          <cell r="DU17" t="str">
            <v>3Chambre</v>
          </cell>
          <cell r="DV17" t="str">
            <v>3Studio</v>
          </cell>
          <cell r="DW17" t="str">
            <v>31CC</v>
          </cell>
          <cell r="DX17" t="str">
            <v>32CC</v>
          </cell>
          <cell r="DY17" t="str">
            <v>33CC</v>
          </cell>
          <cell r="DZ17" t="str">
            <v>34CC</v>
          </cell>
          <cell r="EA17" t="str">
            <v>35CC</v>
          </cell>
          <cell r="EB17" t="str">
            <v>3Chambre</v>
          </cell>
          <cell r="EC17" t="str">
            <v>3studio</v>
          </cell>
          <cell r="ED17" t="str">
            <v>31CC</v>
          </cell>
          <cell r="EE17" t="str">
            <v>32CC</v>
          </cell>
          <cell r="EF17" t="str">
            <v>33CC</v>
          </cell>
          <cell r="EG17" t="str">
            <v>34CC</v>
          </cell>
          <cell r="EH17" t="str">
            <v>35CC</v>
          </cell>
          <cell r="EI17" t="str">
            <v>OBNL-3</v>
          </cell>
          <cell r="EJ17" t="str">
            <v>CDH-3</v>
          </cell>
          <cell r="EK17" t="str">
            <v>R3</v>
          </cell>
          <cell r="EL17" t="str">
            <v>ACL32015</v>
          </cell>
          <cell r="EM17" t="str">
            <v>OBNLRosemont — La Petite-Patrie</v>
          </cell>
          <cell r="EN17" t="str">
            <v>R3</v>
          </cell>
          <cell r="EO17" t="str">
            <v>R3</v>
          </cell>
          <cell r="EP17" t="str">
            <v>20173</v>
          </cell>
          <cell r="EQ17" t="str">
            <v>2017</v>
          </cell>
          <cell r="ES17" t="str">
            <v>2015Rosemont — La Petite-PatrieR</v>
          </cell>
          <cell r="EU17" t="str">
            <v>CDH</v>
          </cell>
          <cell r="EX17" t="str">
            <v>2015-02UBOIVJA</v>
          </cell>
          <cell r="EZ17" t="str">
            <v>2015-11UBOIVJA</v>
          </cell>
          <cell r="FB17">
            <v>0</v>
          </cell>
          <cell r="FC17">
            <v>0</v>
          </cell>
          <cell r="FF17" t="str">
            <v>0OC</v>
          </cell>
          <cell r="FI17" t="str">
            <v>3Chambre</v>
          </cell>
          <cell r="FJ17" t="str">
            <v>3studio</v>
          </cell>
          <cell r="FK17" t="str">
            <v>31CC</v>
          </cell>
          <cell r="FL17" t="str">
            <v>32CC</v>
          </cell>
          <cell r="FM17" t="str">
            <v>33CC</v>
          </cell>
          <cell r="FN17" t="str">
            <v>34CC</v>
          </cell>
          <cell r="FO17" t="str">
            <v>35CC</v>
          </cell>
          <cell r="FQ17" t="str">
            <v>OBNLR3</v>
          </cell>
          <cell r="FR17" t="str">
            <v>DAACL3</v>
          </cell>
          <cell r="FS17" t="str">
            <v>DAACLR</v>
          </cell>
          <cell r="FT17" t="str">
            <v>Rosemont — La Petite-PatrieR2016</v>
          </cell>
          <cell r="FU17" t="str">
            <v>3Rosemont — La Petite-Patrie</v>
          </cell>
          <cell r="FV17" t="str">
            <v>CDHOC</v>
          </cell>
        </row>
        <row r="18">
          <cell r="B18" t="str">
            <v>ACL-5439</v>
          </cell>
          <cell r="C18" t="str">
            <v>960020708</v>
          </cell>
          <cell r="D18" t="str">
            <v>C.H. L'ÉGALI-TERRE</v>
          </cell>
          <cell r="E18" t="str">
            <v>5360-5380 rue Rivard (MTL)</v>
          </cell>
          <cell r="F18">
            <v>24</v>
          </cell>
          <cell r="G18" t="str">
            <v>1</v>
          </cell>
          <cell r="I18" t="str">
            <v>CM</v>
          </cell>
          <cell r="K18" t="str">
            <v>AHM</v>
          </cell>
          <cell r="L18" t="str">
            <v>COOP</v>
          </cell>
          <cell r="M18" t="str">
            <v>C</v>
          </cell>
          <cell r="N18" t="str">
            <v>2012</v>
          </cell>
          <cell r="O18" t="str">
            <v>DA</v>
          </cell>
          <cell r="P18" t="str">
            <v>OC</v>
          </cell>
          <cell r="Q18" t="str">
            <v>UBERU9I</v>
          </cell>
          <cell r="R18" t="str">
            <v>UTREMXU</v>
          </cell>
          <cell r="S18">
            <v>42899.348020833335</v>
          </cell>
          <cell r="T18">
            <v>41339.625613425924</v>
          </cell>
          <cell r="U18">
            <v>41339.625717592593</v>
          </cell>
          <cell r="V18">
            <v>41667.484675925924</v>
          </cell>
          <cell r="W18">
            <v>42101.62940972222</v>
          </cell>
          <cell r="X18">
            <v>42292</v>
          </cell>
          <cell r="Y18">
            <v>42811</v>
          </cell>
          <cell r="Z18">
            <v>42856</v>
          </cell>
          <cell r="AA18">
            <v>0</v>
          </cell>
          <cell r="AB18">
            <v>0</v>
          </cell>
          <cell r="AC18">
            <v>10</v>
          </cell>
          <cell r="AD18">
            <v>8</v>
          </cell>
          <cell r="AE18">
            <v>6</v>
          </cell>
          <cell r="AF18">
            <v>0</v>
          </cell>
          <cell r="AG18">
            <v>0</v>
          </cell>
          <cell r="AH18" t="str">
            <v>PAH15-20</v>
          </cell>
          <cell r="AL18" t="str">
            <v>COOP</v>
          </cell>
          <cell r="AM18" t="str">
            <v>ACL-5439</v>
          </cell>
          <cell r="AN18" t="str">
            <v>ACLOC</v>
          </cell>
          <cell r="AO18" t="str">
            <v>2012-1</v>
          </cell>
          <cell r="AP18" t="str">
            <v>1Chambre</v>
          </cell>
          <cell r="AQ18" t="str">
            <v>1studio</v>
          </cell>
          <cell r="AR18" t="str">
            <v>11CC</v>
          </cell>
          <cell r="AS18" t="str">
            <v>12CC</v>
          </cell>
          <cell r="AT18" t="str">
            <v>13CC</v>
          </cell>
          <cell r="AU18" t="str">
            <v>14CC</v>
          </cell>
          <cell r="AV18" t="str">
            <v>15CC</v>
          </cell>
          <cell r="AW18" t="str">
            <v>1Chambre</v>
          </cell>
          <cell r="AX18" t="str">
            <v>1studio</v>
          </cell>
          <cell r="AY18" t="str">
            <v>11CC</v>
          </cell>
          <cell r="AZ18" t="str">
            <v>12CC</v>
          </cell>
          <cell r="BA18" t="str">
            <v>13CC</v>
          </cell>
          <cell r="BB18" t="str">
            <v>14CC</v>
          </cell>
          <cell r="BC18" t="str">
            <v>15CC</v>
          </cell>
          <cell r="BD18" t="str">
            <v>engagé</v>
          </cell>
          <cell r="BE18" t="str">
            <v>20141chambre</v>
          </cell>
          <cell r="BF18" t="str">
            <v>20141STUDIO</v>
          </cell>
          <cell r="BG18" t="str">
            <v>201411CC</v>
          </cell>
          <cell r="BH18" t="str">
            <v>201412CC</v>
          </cell>
          <cell r="BI18" t="str">
            <v>201413CC</v>
          </cell>
          <cell r="BJ18" t="str">
            <v>201414CC</v>
          </cell>
          <cell r="BK18" t="str">
            <v>201415CC</v>
          </cell>
          <cell r="BL18" t="str">
            <v>2012</v>
          </cell>
          <cell r="BM18" t="str">
            <v>acl2012-1</v>
          </cell>
          <cell r="BN18" t="str">
            <v>ACL2012-1</v>
          </cell>
          <cell r="BO18" t="str">
            <v>COOP-1</v>
          </cell>
          <cell r="BP18" t="str">
            <v>COOP-1</v>
          </cell>
          <cell r="BQ18" t="str">
            <v xml:space="preserve"> </v>
          </cell>
          <cell r="BR18" t="str">
            <v xml:space="preserve"> </v>
          </cell>
          <cell r="BS18" t="str">
            <v>COOP</v>
          </cell>
          <cell r="BT18" t="str">
            <v>COOP</v>
          </cell>
          <cell r="BU18" t="str">
            <v>20141COOP</v>
          </cell>
          <cell r="BV18" t="str">
            <v>COOP-1</v>
          </cell>
          <cell r="BW18" t="str">
            <v>COOP-1</v>
          </cell>
          <cell r="BX18" t="str">
            <v>COOP-1</v>
          </cell>
          <cell r="BY18" t="str">
            <v>2013AHM</v>
          </cell>
          <cell r="BZ18" t="str">
            <v>2014AHM</v>
          </cell>
          <cell r="CA18" t="str">
            <v>AHM-1</v>
          </cell>
          <cell r="CB18" t="str">
            <v>AHM-1</v>
          </cell>
          <cell r="CC18" t="str">
            <v>20141AHM</v>
          </cell>
          <cell r="CD18" t="str">
            <v>AHM</v>
          </cell>
          <cell r="CE18" t="str">
            <v>AHM</v>
          </cell>
          <cell r="CF18" t="str">
            <v>AHM-1</v>
          </cell>
          <cell r="CG18" t="str">
            <v>AHM-1</v>
          </cell>
          <cell r="CH18" t="str">
            <v>C1</v>
          </cell>
          <cell r="CI18" t="str">
            <v>C1</v>
          </cell>
          <cell r="CJ18" t="str">
            <v>C1</v>
          </cell>
          <cell r="CK18" t="str">
            <v>20141C</v>
          </cell>
          <cell r="CL18" t="str">
            <v>C</v>
          </cell>
          <cell r="CM18" t="str">
            <v>C</v>
          </cell>
          <cell r="CN18" t="str">
            <v>OCLe Plateau-Mont-Royal</v>
          </cell>
          <cell r="CO18" t="str">
            <v>AHMOCLe Plateau-Mont-Royal</v>
          </cell>
          <cell r="CP18" t="str">
            <v>AHMLe Plateau-Mont-Royal</v>
          </cell>
          <cell r="CQ18" t="str">
            <v>AHMLe Plateau-Mont-Royal</v>
          </cell>
          <cell r="CR18" t="str">
            <v>Le Plateau-Mont-Royal</v>
          </cell>
          <cell r="CS18" t="str">
            <v>1Le Plateau-Mont-Royal</v>
          </cell>
          <cell r="CT18" t="str">
            <v>CLe Plateau-Mont-Royal</v>
          </cell>
          <cell r="CU18" t="str">
            <v>Le Plateau-Mont-Royal2015C</v>
          </cell>
          <cell r="CV18">
            <v>0</v>
          </cell>
          <cell r="CW18" t="str">
            <v>1OC</v>
          </cell>
          <cell r="CX18" t="str">
            <v>ACL1OC</v>
          </cell>
          <cell r="CY18">
            <v>1</v>
          </cell>
          <cell r="CZ18" t="str">
            <v xml:space="preserve"> </v>
          </cell>
          <cell r="DA18" t="str">
            <v>2015</v>
          </cell>
          <cell r="DB18" t="str">
            <v>2017ACL</v>
          </cell>
          <cell r="DC18" t="str">
            <v xml:space="preserve"> </v>
          </cell>
          <cell r="DD18" t="str">
            <v>2013ACLOC</v>
          </cell>
          <cell r="DE18" t="str">
            <v>ACL2017oc2015ed</v>
          </cell>
          <cell r="DF18" t="str">
            <v>2017oc</v>
          </cell>
          <cell r="DG18" t="str">
            <v>2015ed</v>
          </cell>
          <cell r="DH18" t="str">
            <v>2014ec</v>
          </cell>
          <cell r="DI18" t="str">
            <v>2013ap</v>
          </cell>
          <cell r="DJ18" t="str">
            <v>2015ed</v>
          </cell>
          <cell r="DK18" t="str">
            <v>2014ec</v>
          </cell>
          <cell r="DL18" t="str">
            <v>1OC</v>
          </cell>
          <cell r="DM18" t="str">
            <v>20151OC</v>
          </cell>
          <cell r="DN18" t="str">
            <v>2015</v>
          </cell>
          <cell r="DO18" t="str">
            <v>2014</v>
          </cell>
          <cell r="DP18" t="str">
            <v>ACLED 2015 from ec 2014</v>
          </cell>
          <cell r="DQ18" t="str">
            <v>2014ec1Chambre</v>
          </cell>
          <cell r="DR18" t="str">
            <v>2014</v>
          </cell>
          <cell r="DS18" t="str">
            <v>ACL</v>
          </cell>
          <cell r="DT18" t="str">
            <v>2015AHM</v>
          </cell>
          <cell r="DU18" t="str">
            <v>1Chambre</v>
          </cell>
          <cell r="DV18" t="str">
            <v>1Studio</v>
          </cell>
          <cell r="DW18" t="str">
            <v>11CC</v>
          </cell>
          <cell r="DX18" t="str">
            <v>12CC</v>
          </cell>
          <cell r="DY18" t="str">
            <v>13CC</v>
          </cell>
          <cell r="DZ18" t="str">
            <v>14CC</v>
          </cell>
          <cell r="EA18" t="str">
            <v>15CC</v>
          </cell>
          <cell r="EB18" t="str">
            <v>1Chambre</v>
          </cell>
          <cell r="EC18" t="str">
            <v>1studio</v>
          </cell>
          <cell r="ED18" t="str">
            <v>11CC</v>
          </cell>
          <cell r="EE18" t="str">
            <v>12CC</v>
          </cell>
          <cell r="EF18" t="str">
            <v>13CC</v>
          </cell>
          <cell r="EG18" t="str">
            <v>14CC</v>
          </cell>
          <cell r="EH18" t="str">
            <v>15CC</v>
          </cell>
          <cell r="EI18" t="str">
            <v>COOP-1</v>
          </cell>
          <cell r="EJ18" t="str">
            <v>AHM-1</v>
          </cell>
          <cell r="EK18" t="str">
            <v>C1</v>
          </cell>
          <cell r="EL18" t="str">
            <v>ACL12012</v>
          </cell>
          <cell r="EM18" t="str">
            <v>COOPLe Plateau-Mont-Royal</v>
          </cell>
          <cell r="EN18" t="str">
            <v>C1</v>
          </cell>
          <cell r="EO18" t="str">
            <v>C1</v>
          </cell>
          <cell r="EP18" t="str">
            <v>20171</v>
          </cell>
          <cell r="EQ18" t="str">
            <v>2017</v>
          </cell>
          <cell r="ES18" t="str">
            <v>2015Le Plateau-Mont-RoyalC</v>
          </cell>
          <cell r="EU18" t="str">
            <v>AHM</v>
          </cell>
          <cell r="EX18" t="str">
            <v>2014-01UBERU9I</v>
          </cell>
          <cell r="EZ18" t="str">
            <v>2015-04UBERU9I</v>
          </cell>
          <cell r="FB18">
            <v>0</v>
          </cell>
          <cell r="FC18">
            <v>0</v>
          </cell>
          <cell r="FF18" t="str">
            <v>0OC</v>
          </cell>
          <cell r="FI18" t="str">
            <v>1Chambre</v>
          </cell>
          <cell r="FJ18" t="str">
            <v>1studio</v>
          </cell>
          <cell r="FK18" t="str">
            <v>11CC</v>
          </cell>
          <cell r="FL18" t="str">
            <v>12CC</v>
          </cell>
          <cell r="FM18" t="str">
            <v>13CC</v>
          </cell>
          <cell r="FN18" t="str">
            <v>14CC</v>
          </cell>
          <cell r="FO18" t="str">
            <v>15CC</v>
          </cell>
          <cell r="FQ18" t="str">
            <v>COOPC1</v>
          </cell>
          <cell r="FR18" t="str">
            <v>DAACL1</v>
          </cell>
          <cell r="FS18" t="str">
            <v>DAACLC</v>
          </cell>
          <cell r="FT18" t="str">
            <v>Le Plateau-Mont-RoyalC2015</v>
          </cell>
          <cell r="FU18" t="str">
            <v>1Le Plateau-Mont-Royal</v>
          </cell>
          <cell r="FV18" t="str">
            <v>AHMOC</v>
          </cell>
        </row>
        <row r="19">
          <cell r="B19" t="str">
            <v>ACL-5442</v>
          </cell>
          <cell r="C19" t="str">
            <v>960021681</v>
          </cell>
          <cell r="D19" t="str">
            <v>HAPOPEX - CARTIER</v>
          </cell>
          <cell r="E19" t="str">
            <v>7725 rue Cartier (MTL)</v>
          </cell>
          <cell r="F19">
            <v>8</v>
          </cell>
          <cell r="G19" t="str">
            <v>1</v>
          </cell>
          <cell r="H19" t="str">
            <v>X</v>
          </cell>
          <cell r="K19" t="str">
            <v>CDH</v>
          </cell>
          <cell r="L19" t="str">
            <v>OBNL</v>
          </cell>
          <cell r="M19" t="str">
            <v>C</v>
          </cell>
          <cell r="N19" t="str">
            <v>2013</v>
          </cell>
          <cell r="O19" t="str">
            <v>AP</v>
          </cell>
          <cell r="P19" t="str">
            <v>AP</v>
          </cell>
          <cell r="S19">
            <v>42901.550775462965</v>
          </cell>
          <cell r="U19">
            <v>41379.396608796298</v>
          </cell>
          <cell r="V19">
            <v>43266</v>
          </cell>
          <cell r="W19">
            <v>43480</v>
          </cell>
          <cell r="X19">
            <v>43600</v>
          </cell>
          <cell r="Y19">
            <v>43952</v>
          </cell>
          <cell r="Z19">
            <v>43983</v>
          </cell>
          <cell r="AA19">
            <v>0</v>
          </cell>
          <cell r="AB19">
            <v>0</v>
          </cell>
          <cell r="AC19">
            <v>2</v>
          </cell>
          <cell r="AD19">
            <v>3</v>
          </cell>
          <cell r="AE19">
            <v>3</v>
          </cell>
          <cell r="AF19">
            <v>0</v>
          </cell>
          <cell r="AG19">
            <v>0</v>
          </cell>
          <cell r="AH19" t="str">
            <v>PAH15-20</v>
          </cell>
          <cell r="AL19" t="str">
            <v>OBNL</v>
          </cell>
          <cell r="AM19" t="str">
            <v>ACL-5442</v>
          </cell>
          <cell r="AN19" t="str">
            <v xml:space="preserve"> </v>
          </cell>
          <cell r="AO19" t="str">
            <v>2013-1</v>
          </cell>
          <cell r="AP19" t="str">
            <v xml:space="preserve"> </v>
          </cell>
          <cell r="AQ19" t="str">
            <v xml:space="preserve"> </v>
          </cell>
          <cell r="AR19" t="str">
            <v xml:space="preserve"> </v>
          </cell>
          <cell r="AS19" t="str">
            <v xml:space="preserve"> </v>
          </cell>
          <cell r="AT19" t="str">
            <v xml:space="preserve"> </v>
          </cell>
          <cell r="AU19" t="str">
            <v xml:space="preserve"> </v>
          </cell>
          <cell r="AV19" t="str">
            <v xml:space="preserve"> </v>
          </cell>
          <cell r="AW19" t="str">
            <v>1Chambre</v>
          </cell>
          <cell r="AX19" t="str">
            <v>1studio</v>
          </cell>
          <cell r="AY19" t="str">
            <v>11CC</v>
          </cell>
          <cell r="AZ19" t="str">
            <v>12CC</v>
          </cell>
          <cell r="BA19" t="str">
            <v>13CC</v>
          </cell>
          <cell r="BB19" t="str">
            <v>14CC</v>
          </cell>
          <cell r="BC19" t="str">
            <v>15CC</v>
          </cell>
          <cell r="BD19" t="str">
            <v xml:space="preserve"> </v>
          </cell>
          <cell r="BE19" t="str">
            <v>Non engagé</v>
          </cell>
          <cell r="BF19" t="str">
            <v>Non engagé</v>
          </cell>
          <cell r="BG19" t="str">
            <v>Non engagé</v>
          </cell>
          <cell r="BH19" t="str">
            <v>Non engagé</v>
          </cell>
          <cell r="BI19" t="str">
            <v>Non engagé</v>
          </cell>
          <cell r="BJ19" t="str">
            <v>Non engagé</v>
          </cell>
          <cell r="BK19" t="str">
            <v>Non engagé</v>
          </cell>
          <cell r="BL19" t="str">
            <v>2013</v>
          </cell>
          <cell r="BM19" t="str">
            <v xml:space="preserve"> </v>
          </cell>
          <cell r="BN19" t="str">
            <v>ACL2013-1</v>
          </cell>
          <cell r="BO19" t="str">
            <v xml:space="preserve"> </v>
          </cell>
          <cell r="BP19" t="str">
            <v xml:space="preserve"> </v>
          </cell>
          <cell r="BQ19" t="str">
            <v xml:space="preserve"> </v>
          </cell>
          <cell r="BR19" t="str">
            <v>OBNL-1</v>
          </cell>
          <cell r="BS19" t="str">
            <v>OBNL</v>
          </cell>
          <cell r="BT19" t="str">
            <v>OBNL</v>
          </cell>
          <cell r="BU19" t="str">
            <v xml:space="preserve">Non engagé </v>
          </cell>
          <cell r="BV19" t="str">
            <v>OBNL-1</v>
          </cell>
          <cell r="BW19" t="str">
            <v xml:space="preserve"> </v>
          </cell>
          <cell r="BX19" t="str">
            <v>OBNL-1</v>
          </cell>
          <cell r="BY19" t="str">
            <v>2013CDH</v>
          </cell>
          <cell r="BZ19" t="str">
            <v>2018CDH</v>
          </cell>
          <cell r="CA19" t="str">
            <v xml:space="preserve"> </v>
          </cell>
          <cell r="CB19" t="str">
            <v xml:space="preserve"> </v>
          </cell>
          <cell r="CC19" t="str">
            <v xml:space="preserve"> </v>
          </cell>
          <cell r="CD19" t="str">
            <v>CDH</v>
          </cell>
          <cell r="CE19" t="str">
            <v>CDH</v>
          </cell>
          <cell r="CF19" t="str">
            <v>CDH-1</v>
          </cell>
          <cell r="CG19" t="str">
            <v>CDH-1</v>
          </cell>
          <cell r="CH19" t="str">
            <v xml:space="preserve"> </v>
          </cell>
          <cell r="CI19" t="str">
            <v xml:space="preserve"> </v>
          </cell>
          <cell r="CJ19" t="str">
            <v>C1</v>
          </cell>
          <cell r="CK19" t="str">
            <v>Non engagé</v>
          </cell>
          <cell r="CL19" t="str">
            <v>C</v>
          </cell>
          <cell r="CM19" t="str">
            <v>C</v>
          </cell>
          <cell r="CN19" t="str">
            <v>APVilleray — Saint-Michel — Parc-Extension</v>
          </cell>
          <cell r="CO19" t="str">
            <v>CDHAPVilleray — Saint-Michel — Parc-Extension</v>
          </cell>
          <cell r="CP19" t="str">
            <v>CDHVilleray — Saint-Michel — Parc-Extension</v>
          </cell>
          <cell r="CQ19" t="str">
            <v>CDHVilleray — Saint-Michel — Parc-Extension</v>
          </cell>
          <cell r="CR19" t="str">
            <v>Villeray — Saint-Michel — Parc-Extension</v>
          </cell>
          <cell r="CS19" t="str">
            <v xml:space="preserve"> </v>
          </cell>
          <cell r="CT19" t="str">
            <v xml:space="preserve"> </v>
          </cell>
          <cell r="CU19" t="str">
            <v>Villeray — Saint-Michel — Parc-Extension2019C</v>
          </cell>
          <cell r="CV19">
            <v>0</v>
          </cell>
          <cell r="CW19" t="str">
            <v>1AP</v>
          </cell>
          <cell r="CX19" t="str">
            <v>ACL1AP</v>
          </cell>
          <cell r="CY19">
            <v>5</v>
          </cell>
          <cell r="CZ19" t="str">
            <v xml:space="preserve"> </v>
          </cell>
          <cell r="DA19" t="str">
            <v xml:space="preserve"> </v>
          </cell>
          <cell r="DB19" t="str">
            <v xml:space="preserve"> </v>
          </cell>
          <cell r="DC19" t="str">
            <v>2013ACL</v>
          </cell>
          <cell r="DD19" t="str">
            <v>1900ACLAP</v>
          </cell>
          <cell r="DE19" t="str">
            <v>ACL 2019ed</v>
          </cell>
          <cell r="DF19" t="str">
            <v xml:space="preserve"> </v>
          </cell>
          <cell r="DG19" t="str">
            <v xml:space="preserve"> </v>
          </cell>
          <cell r="DH19" t="str">
            <v>2018ec</v>
          </cell>
          <cell r="DI19" t="str">
            <v>2013ap</v>
          </cell>
          <cell r="DJ19" t="str">
            <v xml:space="preserve"> </v>
          </cell>
          <cell r="DK19" t="str">
            <v>2018ec</v>
          </cell>
          <cell r="DL19" t="str">
            <v xml:space="preserve"> </v>
          </cell>
          <cell r="DM19" t="str">
            <v xml:space="preserve"> </v>
          </cell>
          <cell r="DN19" t="str">
            <v>2015</v>
          </cell>
          <cell r="DO19" t="str">
            <v>2014</v>
          </cell>
          <cell r="DP19" t="str">
            <v>ACLED 2015 from ec 2014</v>
          </cell>
          <cell r="DQ19" t="str">
            <v xml:space="preserve">2018ec </v>
          </cell>
          <cell r="DR19" t="str">
            <v>2018</v>
          </cell>
          <cell r="DS19" t="str">
            <v>ACL</v>
          </cell>
          <cell r="DT19" t="str">
            <v xml:space="preserve"> </v>
          </cell>
          <cell r="DU19" t="str">
            <v xml:space="preserve"> </v>
          </cell>
          <cell r="DV19" t="str">
            <v xml:space="preserve"> </v>
          </cell>
          <cell r="DW19" t="str">
            <v xml:space="preserve"> </v>
          </cell>
          <cell r="DX19" t="str">
            <v xml:space="preserve"> </v>
          </cell>
          <cell r="DY19" t="str">
            <v xml:space="preserve"> </v>
          </cell>
          <cell r="DZ19" t="str">
            <v xml:space="preserve"> </v>
          </cell>
          <cell r="EA19" t="str">
            <v xml:space="preserve"> </v>
          </cell>
          <cell r="EB19" t="str">
            <v>1Chambre</v>
          </cell>
          <cell r="EC19" t="str">
            <v>1studio</v>
          </cell>
          <cell r="ED19" t="str">
            <v>11CC</v>
          </cell>
          <cell r="EE19" t="str">
            <v>12CC</v>
          </cell>
          <cell r="EF19" t="str">
            <v>13CC</v>
          </cell>
          <cell r="EG19" t="str">
            <v>14CC</v>
          </cell>
          <cell r="EH19" t="str">
            <v>15CC</v>
          </cell>
          <cell r="EI19" t="str">
            <v>OBNL-1</v>
          </cell>
          <cell r="EJ19" t="str">
            <v>CDH-1</v>
          </cell>
          <cell r="EK19" t="str">
            <v>C1</v>
          </cell>
          <cell r="EL19" t="str">
            <v>ACL12013</v>
          </cell>
          <cell r="EM19" t="str">
            <v xml:space="preserve"> </v>
          </cell>
          <cell r="EN19" t="str">
            <v>C1</v>
          </cell>
          <cell r="EO19" t="str">
            <v>C1</v>
          </cell>
          <cell r="EP19" t="str">
            <v xml:space="preserve"> </v>
          </cell>
          <cell r="EQ19" t="str">
            <v xml:space="preserve"> </v>
          </cell>
          <cell r="ES19" t="str">
            <v xml:space="preserve"> </v>
          </cell>
          <cell r="EU19" t="str">
            <v xml:space="preserve"> </v>
          </cell>
          <cell r="EX19" t="str">
            <v>2018-06</v>
          </cell>
          <cell r="EZ19" t="str">
            <v>2019-01</v>
          </cell>
          <cell r="FB19">
            <v>0</v>
          </cell>
          <cell r="FC19">
            <v>0</v>
          </cell>
          <cell r="FF19" t="str">
            <v>0AP</v>
          </cell>
          <cell r="FI19" t="str">
            <v>1Chambre</v>
          </cell>
          <cell r="FJ19" t="str">
            <v>1studio</v>
          </cell>
          <cell r="FK19" t="str">
            <v>11CC</v>
          </cell>
          <cell r="FL19" t="str">
            <v>12CC</v>
          </cell>
          <cell r="FM19" t="str">
            <v>13CC</v>
          </cell>
          <cell r="FN19" t="str">
            <v>14CC</v>
          </cell>
          <cell r="FO19" t="str">
            <v>15CC</v>
          </cell>
          <cell r="FQ19" t="str">
            <v>OBNLC1</v>
          </cell>
          <cell r="FR19" t="str">
            <v>APACL1</v>
          </cell>
          <cell r="FS19" t="str">
            <v>APACLC</v>
          </cell>
          <cell r="FT19" t="str">
            <v xml:space="preserve"> </v>
          </cell>
          <cell r="FU19">
            <v>0</v>
          </cell>
          <cell r="FV19" t="str">
            <v>CDHAP</v>
          </cell>
        </row>
        <row r="20">
          <cell r="B20" t="str">
            <v>ACL-5444</v>
          </cell>
          <cell r="C20" t="str">
            <v>930090865</v>
          </cell>
          <cell r="D20" t="str">
            <v>MÉTA D'ÂME</v>
          </cell>
          <cell r="E20" t="str">
            <v xml:space="preserve">(8889) boulevard Pie-IX </v>
          </cell>
          <cell r="F20">
            <v>7</v>
          </cell>
          <cell r="G20" t="str">
            <v>3</v>
          </cell>
          <cell r="H20" t="str">
            <v>X</v>
          </cell>
          <cell r="K20" t="str">
            <v>CDH</v>
          </cell>
          <cell r="L20" t="str">
            <v>OBNL</v>
          </cell>
          <cell r="M20" t="str">
            <v>C</v>
          </cell>
          <cell r="N20" t="str">
            <v>2015</v>
          </cell>
          <cell r="O20" t="str">
            <v>DA</v>
          </cell>
          <cell r="P20" t="str">
            <v>OC</v>
          </cell>
          <cell r="Q20" t="str">
            <v>UGOULFR</v>
          </cell>
          <cell r="R20" t="str">
            <v>UTREMXU</v>
          </cell>
          <cell r="S20">
            <v>42788.372430555559</v>
          </cell>
          <cell r="U20">
            <v>41359.447847222225</v>
          </cell>
          <cell r="V20">
            <v>41837.365983796299</v>
          </cell>
          <cell r="W20">
            <v>42450.570081018515</v>
          </cell>
          <cell r="X20">
            <v>42487</v>
          </cell>
          <cell r="Y20">
            <v>42695</v>
          </cell>
          <cell r="Z20">
            <v>42767</v>
          </cell>
          <cell r="AA20">
            <v>0</v>
          </cell>
          <cell r="AB20">
            <v>2</v>
          </cell>
          <cell r="AC20">
            <v>5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 t="str">
            <v>PAH15-20</v>
          </cell>
          <cell r="AL20" t="str">
            <v>OBNL</v>
          </cell>
          <cell r="AM20" t="str">
            <v>ACL-5444</v>
          </cell>
          <cell r="AN20" t="str">
            <v>ACLOC</v>
          </cell>
          <cell r="AO20" t="str">
            <v>2015-3</v>
          </cell>
          <cell r="AP20" t="str">
            <v>3Chambre</v>
          </cell>
          <cell r="AQ20" t="str">
            <v>3studio</v>
          </cell>
          <cell r="AR20" t="str">
            <v>31CC</v>
          </cell>
          <cell r="AS20" t="str">
            <v>32CC</v>
          </cell>
          <cell r="AT20" t="str">
            <v>33CC</v>
          </cell>
          <cell r="AU20" t="str">
            <v>34CC</v>
          </cell>
          <cell r="AV20" t="str">
            <v>35CC</v>
          </cell>
          <cell r="AW20" t="str">
            <v>3Chambre</v>
          </cell>
          <cell r="AX20" t="str">
            <v>3studio</v>
          </cell>
          <cell r="AY20" t="str">
            <v>31CC</v>
          </cell>
          <cell r="AZ20" t="str">
            <v>32CC</v>
          </cell>
          <cell r="BA20" t="str">
            <v>33CC</v>
          </cell>
          <cell r="BB20" t="str">
            <v>34CC</v>
          </cell>
          <cell r="BC20" t="str">
            <v>35CC</v>
          </cell>
          <cell r="BD20" t="str">
            <v>engagé</v>
          </cell>
          <cell r="BE20" t="str">
            <v>20143chambre</v>
          </cell>
          <cell r="BF20" t="str">
            <v>20143STUDIO</v>
          </cell>
          <cell r="BG20" t="str">
            <v>201431CC</v>
          </cell>
          <cell r="BH20" t="str">
            <v>201432CC</v>
          </cell>
          <cell r="BI20" t="str">
            <v>201433CC</v>
          </cell>
          <cell r="BJ20" t="str">
            <v>201434CC</v>
          </cell>
          <cell r="BK20" t="str">
            <v>201435CC</v>
          </cell>
          <cell r="BL20" t="str">
            <v>2015</v>
          </cell>
          <cell r="BM20" t="str">
            <v>acl2015-3</v>
          </cell>
          <cell r="BN20" t="str">
            <v>ACL2015-3</v>
          </cell>
          <cell r="BO20" t="str">
            <v>OBNL-3</v>
          </cell>
          <cell r="BP20" t="str">
            <v>OBNL-3</v>
          </cell>
          <cell r="BQ20" t="str">
            <v xml:space="preserve"> </v>
          </cell>
          <cell r="BR20" t="str">
            <v xml:space="preserve"> </v>
          </cell>
          <cell r="BS20" t="str">
            <v>OBNL</v>
          </cell>
          <cell r="BT20" t="str">
            <v>OBNL</v>
          </cell>
          <cell r="BU20" t="str">
            <v>20143OBNL</v>
          </cell>
          <cell r="BV20" t="str">
            <v>OBNL-3</v>
          </cell>
          <cell r="BW20" t="str">
            <v>OBNL-3</v>
          </cell>
          <cell r="BX20" t="str">
            <v>OBNL-3</v>
          </cell>
          <cell r="BY20" t="str">
            <v>2013CDH</v>
          </cell>
          <cell r="BZ20" t="str">
            <v>2014CDH</v>
          </cell>
          <cell r="CA20" t="str">
            <v>CDH-3</v>
          </cell>
          <cell r="CB20" t="str">
            <v>CDH-3</v>
          </cell>
          <cell r="CC20" t="str">
            <v>20143CDH</v>
          </cell>
          <cell r="CD20" t="str">
            <v>CDH</v>
          </cell>
          <cell r="CE20" t="str">
            <v>CDH</v>
          </cell>
          <cell r="CF20" t="str">
            <v>CDH-3</v>
          </cell>
          <cell r="CG20" t="str">
            <v>CDH-3</v>
          </cell>
          <cell r="CH20" t="str">
            <v>C3</v>
          </cell>
          <cell r="CI20" t="str">
            <v>C3</v>
          </cell>
          <cell r="CJ20" t="str">
            <v>C3</v>
          </cell>
          <cell r="CK20" t="str">
            <v>20143C</v>
          </cell>
          <cell r="CL20" t="str">
            <v>C</v>
          </cell>
          <cell r="CM20" t="str">
            <v>C</v>
          </cell>
          <cell r="CN20" t="str">
            <v>OCVilleray — Saint-Michel — Parc-Extension</v>
          </cell>
          <cell r="CO20" t="str">
            <v>CDHOCVilleray — Saint-Michel — Parc-Extension</v>
          </cell>
          <cell r="CP20" t="str">
            <v>CDHVilleray — Saint-Michel — Parc-Extension</v>
          </cell>
          <cell r="CQ20" t="str">
            <v>CDHVilleray — Saint-Michel — Parc-Extension</v>
          </cell>
          <cell r="CR20" t="str">
            <v>Villeray — Saint-Michel — Parc-Extension</v>
          </cell>
          <cell r="CS20" t="str">
            <v>3Villeray — Saint-Michel — Parc-Extension</v>
          </cell>
          <cell r="CT20" t="str">
            <v>CVilleray — Saint-Michel — Parc-Extension</v>
          </cell>
          <cell r="CU20" t="str">
            <v>Villeray — Saint-Michel — Parc-Extension2016C</v>
          </cell>
          <cell r="CV20">
            <v>0</v>
          </cell>
          <cell r="CW20" t="str">
            <v>3OC</v>
          </cell>
          <cell r="CX20" t="str">
            <v>ACL3OC</v>
          </cell>
          <cell r="CY20">
            <v>1</v>
          </cell>
          <cell r="CZ20" t="str">
            <v xml:space="preserve"> </v>
          </cell>
          <cell r="DA20" t="str">
            <v>2016</v>
          </cell>
          <cell r="DB20" t="str">
            <v>2016ACL</v>
          </cell>
          <cell r="DC20" t="str">
            <v xml:space="preserve"> </v>
          </cell>
          <cell r="DD20" t="str">
            <v>1900ACLOC</v>
          </cell>
          <cell r="DE20" t="str">
            <v>ACL2016oc2016ed</v>
          </cell>
          <cell r="DF20" t="str">
            <v>2016oc</v>
          </cell>
          <cell r="DG20" t="str">
            <v>2016ed</v>
          </cell>
          <cell r="DH20" t="str">
            <v>2014ec</v>
          </cell>
          <cell r="DI20" t="str">
            <v>2013ap</v>
          </cell>
          <cell r="DJ20" t="str">
            <v>2016ed</v>
          </cell>
          <cell r="DK20" t="str">
            <v>2014ec</v>
          </cell>
          <cell r="DL20" t="str">
            <v>3OC</v>
          </cell>
          <cell r="DM20" t="str">
            <v>20163OC</v>
          </cell>
          <cell r="DN20" t="str">
            <v>2016</v>
          </cell>
          <cell r="DO20" t="str">
            <v>2014</v>
          </cell>
          <cell r="DP20" t="str">
            <v>ACLED 2016 from ec 2014</v>
          </cell>
          <cell r="DQ20" t="str">
            <v>2014ec3Chambre</v>
          </cell>
          <cell r="DR20" t="str">
            <v>2014</v>
          </cell>
          <cell r="DS20" t="str">
            <v>ACL</v>
          </cell>
          <cell r="DT20" t="str">
            <v>2016CDH</v>
          </cell>
          <cell r="DU20" t="str">
            <v>3Chambre</v>
          </cell>
          <cell r="DV20" t="str">
            <v>3Studio</v>
          </cell>
          <cell r="DW20" t="str">
            <v>31CC</v>
          </cell>
          <cell r="DX20" t="str">
            <v>32CC</v>
          </cell>
          <cell r="DY20" t="str">
            <v>33CC</v>
          </cell>
          <cell r="DZ20" t="str">
            <v>34CC</v>
          </cell>
          <cell r="EA20" t="str">
            <v>35CC</v>
          </cell>
          <cell r="EB20" t="str">
            <v>3Chambre</v>
          </cell>
          <cell r="EC20" t="str">
            <v>3studio</v>
          </cell>
          <cell r="ED20" t="str">
            <v>31CC</v>
          </cell>
          <cell r="EE20" t="str">
            <v>32CC</v>
          </cell>
          <cell r="EF20" t="str">
            <v>33CC</v>
          </cell>
          <cell r="EG20" t="str">
            <v>34CC</v>
          </cell>
          <cell r="EH20" t="str">
            <v>35CC</v>
          </cell>
          <cell r="EI20" t="str">
            <v>OBNL-3</v>
          </cell>
          <cell r="EJ20" t="str">
            <v>CDH-3</v>
          </cell>
          <cell r="EK20" t="str">
            <v>C3</v>
          </cell>
          <cell r="EL20" t="str">
            <v>ACL32015</v>
          </cell>
          <cell r="EM20" t="str">
            <v>OBNLVilleray — Saint-Michel — Parc-Extension</v>
          </cell>
          <cell r="EN20" t="str">
            <v>C3</v>
          </cell>
          <cell r="EO20" t="str">
            <v>C3</v>
          </cell>
          <cell r="EP20" t="str">
            <v>20163</v>
          </cell>
          <cell r="EQ20" t="str">
            <v>2016</v>
          </cell>
          <cell r="ES20" t="str">
            <v>2016Villeray — Saint-Michel — Parc-ExtensionC</v>
          </cell>
          <cell r="EU20" t="str">
            <v>CDH</v>
          </cell>
          <cell r="EX20" t="str">
            <v>2014-07UGOULFR</v>
          </cell>
          <cell r="EZ20" t="str">
            <v>2016-03UGOULFR</v>
          </cell>
          <cell r="FB20">
            <v>0</v>
          </cell>
          <cell r="FC20">
            <v>0</v>
          </cell>
          <cell r="FF20" t="str">
            <v>0OC</v>
          </cell>
          <cell r="FI20" t="str">
            <v>3Chambre</v>
          </cell>
          <cell r="FJ20" t="str">
            <v>3studio</v>
          </cell>
          <cell r="FK20" t="str">
            <v>31CC</v>
          </cell>
          <cell r="FL20" t="str">
            <v>32CC</v>
          </cell>
          <cell r="FM20" t="str">
            <v>33CC</v>
          </cell>
          <cell r="FN20" t="str">
            <v>34CC</v>
          </cell>
          <cell r="FO20" t="str">
            <v>35CC</v>
          </cell>
          <cell r="FQ20" t="str">
            <v>OBNLC3</v>
          </cell>
          <cell r="FR20" t="str">
            <v>DAACL3</v>
          </cell>
          <cell r="FS20" t="str">
            <v>DAACLC</v>
          </cell>
          <cell r="FT20" t="str">
            <v>Villeray — Saint-Michel — Parc-ExtensionC2016</v>
          </cell>
          <cell r="FU20" t="str">
            <v>3Villeray — Saint-Michel — Parc-Extension</v>
          </cell>
          <cell r="FV20" t="str">
            <v>CDHOC</v>
          </cell>
        </row>
        <row r="21">
          <cell r="B21" t="str">
            <v>ACL-5445</v>
          </cell>
          <cell r="C21" t="str">
            <v>930081087</v>
          </cell>
          <cell r="D21" t="str">
            <v>C. S. LE SUROIT DE MONTRÉAL</v>
          </cell>
          <cell r="E21" t="str">
            <v>(955) avenue Outremont (OUT)</v>
          </cell>
          <cell r="F21">
            <v>43</v>
          </cell>
          <cell r="G21" t="str">
            <v>1</v>
          </cell>
          <cell r="H21" t="str">
            <v>X</v>
          </cell>
          <cell r="K21" t="str">
            <v>CDH</v>
          </cell>
          <cell r="L21" t="str">
            <v>COOP</v>
          </cell>
          <cell r="M21" t="str">
            <v>C</v>
          </cell>
          <cell r="N21" t="str">
            <v>2012</v>
          </cell>
          <cell r="O21" t="str">
            <v>EC</v>
          </cell>
          <cell r="P21" t="str">
            <v>EC</v>
          </cell>
          <cell r="Q21" t="str">
            <v>UGOULFR</v>
          </cell>
          <cell r="R21" t="str">
            <v>UTREMXU</v>
          </cell>
          <cell r="S21">
            <v>41183.359305555554</v>
          </cell>
          <cell r="U21">
            <v>41359.45039351852</v>
          </cell>
          <cell r="V21">
            <v>43069.429976851854</v>
          </cell>
          <cell r="W21">
            <v>43480</v>
          </cell>
          <cell r="X21">
            <v>43511</v>
          </cell>
          <cell r="Y21">
            <v>43905</v>
          </cell>
          <cell r="Z21">
            <v>43922</v>
          </cell>
          <cell r="AA21">
            <v>0</v>
          </cell>
          <cell r="AB21">
            <v>0</v>
          </cell>
          <cell r="AC21">
            <v>19</v>
          </cell>
          <cell r="AD21">
            <v>9</v>
          </cell>
          <cell r="AE21">
            <v>11</v>
          </cell>
          <cell r="AF21">
            <v>4</v>
          </cell>
          <cell r="AG21">
            <v>0</v>
          </cell>
          <cell r="AH21" t="str">
            <v>PAH15-20</v>
          </cell>
          <cell r="AL21" t="str">
            <v>COOP</v>
          </cell>
          <cell r="AM21" t="str">
            <v>ACL-5445</v>
          </cell>
          <cell r="AN21" t="str">
            <v xml:space="preserve"> </v>
          </cell>
          <cell r="AO21" t="str">
            <v>2012-1</v>
          </cell>
          <cell r="AP21" t="str">
            <v>1Chambre</v>
          </cell>
          <cell r="AQ21" t="str">
            <v>1studio</v>
          </cell>
          <cell r="AR21" t="str">
            <v>11CC</v>
          </cell>
          <cell r="AS21" t="str">
            <v>12CC</v>
          </cell>
          <cell r="AT21" t="str">
            <v>13CC</v>
          </cell>
          <cell r="AU21" t="str">
            <v>14CC</v>
          </cell>
          <cell r="AV21" t="str">
            <v>15CC</v>
          </cell>
          <cell r="AW21" t="str">
            <v>1Chambre</v>
          </cell>
          <cell r="AX21" t="str">
            <v>1studio</v>
          </cell>
          <cell r="AY21" t="str">
            <v>11CC</v>
          </cell>
          <cell r="AZ21" t="str">
            <v>12CC</v>
          </cell>
          <cell r="BA21" t="str">
            <v>13CC</v>
          </cell>
          <cell r="BB21" t="str">
            <v>14CC</v>
          </cell>
          <cell r="BC21" t="str">
            <v>15CC</v>
          </cell>
          <cell r="BD21" t="str">
            <v>engagé</v>
          </cell>
          <cell r="BE21" t="str">
            <v>20171chambre</v>
          </cell>
          <cell r="BF21" t="str">
            <v>20171STUDIO</v>
          </cell>
          <cell r="BG21" t="str">
            <v>201711CC</v>
          </cell>
          <cell r="BH21" t="str">
            <v>201712CC</v>
          </cell>
          <cell r="BI21" t="str">
            <v>201713CC</v>
          </cell>
          <cell r="BJ21" t="str">
            <v>201714CC</v>
          </cell>
          <cell r="BK21" t="str">
            <v>201715CC</v>
          </cell>
          <cell r="BL21" t="str">
            <v>2012</v>
          </cell>
          <cell r="BM21" t="str">
            <v>acl2012-1</v>
          </cell>
          <cell r="BN21" t="str">
            <v>ACL2012-1</v>
          </cell>
          <cell r="BO21" t="str">
            <v>COOP-1</v>
          </cell>
          <cell r="BP21" t="str">
            <v xml:space="preserve"> </v>
          </cell>
          <cell r="BQ21" t="str">
            <v>COOP-1</v>
          </cell>
          <cell r="BR21" t="str">
            <v xml:space="preserve"> </v>
          </cell>
          <cell r="BS21" t="str">
            <v>COOP</v>
          </cell>
          <cell r="BT21" t="str">
            <v>COOP</v>
          </cell>
          <cell r="BU21" t="str">
            <v>20171COOP</v>
          </cell>
          <cell r="BV21" t="str">
            <v>COOP-1</v>
          </cell>
          <cell r="BW21" t="str">
            <v>COOP-1</v>
          </cell>
          <cell r="BX21" t="str">
            <v>COOP-1</v>
          </cell>
          <cell r="BY21" t="str">
            <v>2013CDH</v>
          </cell>
          <cell r="BZ21" t="str">
            <v>2017CDH</v>
          </cell>
          <cell r="CA21" t="str">
            <v>CDH-1</v>
          </cell>
          <cell r="CB21" t="str">
            <v xml:space="preserve"> </v>
          </cell>
          <cell r="CC21" t="str">
            <v>20171CDH</v>
          </cell>
          <cell r="CD21" t="str">
            <v>CDH</v>
          </cell>
          <cell r="CE21" t="str">
            <v>CDH</v>
          </cell>
          <cell r="CF21" t="str">
            <v>CDH-1</v>
          </cell>
          <cell r="CG21" t="str">
            <v>CDH-1</v>
          </cell>
          <cell r="CH21" t="str">
            <v>C1</v>
          </cell>
          <cell r="CI21" t="str">
            <v xml:space="preserve"> </v>
          </cell>
          <cell r="CJ21" t="str">
            <v>C1</v>
          </cell>
          <cell r="CK21" t="str">
            <v>20171C</v>
          </cell>
          <cell r="CL21" t="str">
            <v>C</v>
          </cell>
          <cell r="CM21" t="str">
            <v>C</v>
          </cell>
          <cell r="CN21" t="str">
            <v>ECOutremont</v>
          </cell>
          <cell r="CO21" t="str">
            <v>CDHECOutremont</v>
          </cell>
          <cell r="CP21" t="str">
            <v>CDHOutremont</v>
          </cell>
          <cell r="CQ21" t="str">
            <v>CDHOutremont</v>
          </cell>
          <cell r="CR21" t="str">
            <v>Outremont</v>
          </cell>
          <cell r="CS21" t="str">
            <v>1Outremont</v>
          </cell>
          <cell r="CT21" t="str">
            <v>COutremont</v>
          </cell>
          <cell r="CU21" t="str">
            <v>Outremont2019C</v>
          </cell>
          <cell r="CV21">
            <v>0</v>
          </cell>
          <cell r="CW21" t="str">
            <v>1EC</v>
          </cell>
          <cell r="CX21" t="str">
            <v>ACL1EC</v>
          </cell>
          <cell r="CY21">
            <v>3</v>
          </cell>
          <cell r="CZ21" t="str">
            <v>2017ACL</v>
          </cell>
          <cell r="DA21" t="str">
            <v xml:space="preserve"> </v>
          </cell>
          <cell r="DB21" t="str">
            <v xml:space="preserve"> </v>
          </cell>
          <cell r="DC21" t="str">
            <v xml:space="preserve"> </v>
          </cell>
          <cell r="DD21" t="str">
            <v>1900ACLEC</v>
          </cell>
          <cell r="DE21" t="str">
            <v>ACL 2019ed</v>
          </cell>
          <cell r="DF21" t="str">
            <v xml:space="preserve"> </v>
          </cell>
          <cell r="DG21" t="str">
            <v xml:space="preserve"> </v>
          </cell>
          <cell r="DH21" t="str">
            <v>2017ec</v>
          </cell>
          <cell r="DI21" t="str">
            <v>2013ap</v>
          </cell>
          <cell r="DJ21" t="str">
            <v xml:space="preserve"> </v>
          </cell>
          <cell r="DK21" t="str">
            <v>2017ec</v>
          </cell>
          <cell r="DL21" t="str">
            <v>1EC</v>
          </cell>
          <cell r="DM21" t="b">
            <v>0</v>
          </cell>
          <cell r="DN21" t="str">
            <v>2015</v>
          </cell>
          <cell r="DO21" t="str">
            <v>2014</v>
          </cell>
          <cell r="DP21" t="str">
            <v>ACLED 2015 from ec 2014</v>
          </cell>
          <cell r="DQ21" t="str">
            <v>2017ec1Chambre</v>
          </cell>
          <cell r="DR21" t="str">
            <v>2017</v>
          </cell>
          <cell r="DS21" t="str">
            <v>ACL</v>
          </cell>
          <cell r="DT21" t="str">
            <v xml:space="preserve"> </v>
          </cell>
          <cell r="DU21" t="str">
            <v xml:space="preserve"> </v>
          </cell>
          <cell r="DV21" t="str">
            <v xml:space="preserve"> </v>
          </cell>
          <cell r="DW21" t="str">
            <v xml:space="preserve"> </v>
          </cell>
          <cell r="DX21" t="str">
            <v xml:space="preserve"> </v>
          </cell>
          <cell r="DY21" t="str">
            <v xml:space="preserve"> </v>
          </cell>
          <cell r="DZ21" t="str">
            <v xml:space="preserve"> </v>
          </cell>
          <cell r="EA21" t="str">
            <v xml:space="preserve"> </v>
          </cell>
          <cell r="EB21" t="str">
            <v>1Chambre</v>
          </cell>
          <cell r="EC21" t="str">
            <v>1studio</v>
          </cell>
          <cell r="ED21" t="str">
            <v>11CC</v>
          </cell>
          <cell r="EE21" t="str">
            <v>12CC</v>
          </cell>
          <cell r="EF21" t="str">
            <v>13CC</v>
          </cell>
          <cell r="EG21" t="str">
            <v>14CC</v>
          </cell>
          <cell r="EH21" t="str">
            <v>15CC</v>
          </cell>
          <cell r="EI21" t="str">
            <v>COOP-1</v>
          </cell>
          <cell r="EJ21" t="str">
            <v>CDH-1</v>
          </cell>
          <cell r="EK21" t="str">
            <v>C1</v>
          </cell>
          <cell r="EL21" t="str">
            <v>ACL12012</v>
          </cell>
          <cell r="EM21" t="str">
            <v>COOPOutremont</v>
          </cell>
          <cell r="EN21" t="str">
            <v>C1</v>
          </cell>
          <cell r="EO21" t="str">
            <v>C1</v>
          </cell>
          <cell r="EP21" t="str">
            <v xml:space="preserve"> </v>
          </cell>
          <cell r="EQ21" t="str">
            <v xml:space="preserve"> </v>
          </cell>
          <cell r="ES21" t="str">
            <v xml:space="preserve"> </v>
          </cell>
          <cell r="EU21" t="str">
            <v xml:space="preserve"> </v>
          </cell>
          <cell r="EX21" t="str">
            <v>2017-11UGOULFR</v>
          </cell>
          <cell r="EZ21" t="str">
            <v>2019-01UGOULFR</v>
          </cell>
          <cell r="FB21">
            <v>0</v>
          </cell>
          <cell r="FC21">
            <v>0</v>
          </cell>
          <cell r="FF21" t="str">
            <v>0EC</v>
          </cell>
          <cell r="FI21" t="str">
            <v>1Chambre</v>
          </cell>
          <cell r="FJ21" t="str">
            <v>1studio</v>
          </cell>
          <cell r="FK21" t="str">
            <v>11CC</v>
          </cell>
          <cell r="FL21" t="str">
            <v>12CC</v>
          </cell>
          <cell r="FM21" t="str">
            <v>13CC</v>
          </cell>
          <cell r="FN21" t="str">
            <v>14CC</v>
          </cell>
          <cell r="FO21" t="str">
            <v>15CC</v>
          </cell>
          <cell r="FQ21" t="str">
            <v>COOPC1</v>
          </cell>
          <cell r="FR21" t="str">
            <v>ECACL1</v>
          </cell>
          <cell r="FS21" t="str">
            <v>ECACLC</v>
          </cell>
          <cell r="FT21" t="str">
            <v xml:space="preserve"> </v>
          </cell>
          <cell r="FU21">
            <v>0</v>
          </cell>
          <cell r="FV21" t="str">
            <v>CDHEC</v>
          </cell>
        </row>
        <row r="22">
          <cell r="B22" t="str">
            <v>ACL-5446</v>
          </cell>
          <cell r="C22" t="str">
            <v>960022841</v>
          </cell>
          <cell r="D22" t="str">
            <v>LE QUARTIER DES GÉNÉRATIONS</v>
          </cell>
          <cell r="E22" t="str">
            <v xml:space="preserve">1675 boulevard Gouin Est </v>
          </cell>
          <cell r="F22">
            <v>40</v>
          </cell>
          <cell r="G22" t="str">
            <v>1</v>
          </cell>
          <cell r="J22" t="str">
            <v>X</v>
          </cell>
          <cell r="K22" t="str">
            <v>BSQ</v>
          </cell>
          <cell r="L22" t="str">
            <v>OBNL</v>
          </cell>
          <cell r="M22" t="str">
            <v>C</v>
          </cell>
          <cell r="N22" t="str">
            <v>2012</v>
          </cell>
          <cell r="O22" t="str">
            <v>ED</v>
          </cell>
          <cell r="P22" t="str">
            <v>ED</v>
          </cell>
          <cell r="Q22" t="str">
            <v>ULESA91</v>
          </cell>
          <cell r="R22" t="str">
            <v>UTREMXU</v>
          </cell>
          <cell r="S22">
            <v>42927</v>
          </cell>
          <cell r="U22">
            <v>41408.441400462965</v>
          </cell>
          <cell r="V22">
            <v>42229.452650462961</v>
          </cell>
          <cell r="W22">
            <v>42927</v>
          </cell>
          <cell r="X22">
            <v>42989</v>
          </cell>
          <cell r="Y22">
            <v>43466</v>
          </cell>
          <cell r="Z22">
            <v>43497</v>
          </cell>
          <cell r="AA22">
            <v>0</v>
          </cell>
          <cell r="AB22">
            <v>5</v>
          </cell>
          <cell r="AC22">
            <v>31</v>
          </cell>
          <cell r="AD22">
            <v>4</v>
          </cell>
          <cell r="AE22">
            <v>0</v>
          </cell>
          <cell r="AF22">
            <v>0</v>
          </cell>
          <cell r="AG22">
            <v>0</v>
          </cell>
          <cell r="AH22" t="str">
            <v>PAH15-20</v>
          </cell>
          <cell r="AI22">
            <v>30</v>
          </cell>
          <cell r="AJ22">
            <v>0</v>
          </cell>
          <cell r="AK22" t="str">
            <v>Ascenseur</v>
          </cell>
          <cell r="AL22" t="str">
            <v>OBNL</v>
          </cell>
          <cell r="AM22" t="str">
            <v>ACL-5446</v>
          </cell>
          <cell r="AN22" t="str">
            <v>ACLED</v>
          </cell>
          <cell r="AO22" t="str">
            <v>2012-1</v>
          </cell>
          <cell r="AP22" t="str">
            <v>1Chambre</v>
          </cell>
          <cell r="AQ22" t="str">
            <v>1studio</v>
          </cell>
          <cell r="AR22" t="str">
            <v>11CC</v>
          </cell>
          <cell r="AS22" t="str">
            <v>12CC</v>
          </cell>
          <cell r="AT22" t="str">
            <v>13CC</v>
          </cell>
          <cell r="AU22" t="str">
            <v>14CC</v>
          </cell>
          <cell r="AV22" t="str">
            <v>15CC</v>
          </cell>
          <cell r="AW22" t="str">
            <v>1Chambre</v>
          </cell>
          <cell r="AX22" t="str">
            <v>1studio</v>
          </cell>
          <cell r="AY22" t="str">
            <v>11CC</v>
          </cell>
          <cell r="AZ22" t="str">
            <v>12CC</v>
          </cell>
          <cell r="BA22" t="str">
            <v>13CC</v>
          </cell>
          <cell r="BB22" t="str">
            <v>14CC</v>
          </cell>
          <cell r="BC22" t="str">
            <v>15CC</v>
          </cell>
          <cell r="BD22" t="str">
            <v>engagé</v>
          </cell>
          <cell r="BE22" t="str">
            <v>20151chambre</v>
          </cell>
          <cell r="BF22" t="str">
            <v>20151STUDIO</v>
          </cell>
          <cell r="BG22" t="str">
            <v>201511CC</v>
          </cell>
          <cell r="BH22" t="str">
            <v>201512CC</v>
          </cell>
          <cell r="BI22" t="str">
            <v>201513CC</v>
          </cell>
          <cell r="BJ22" t="str">
            <v>201514CC</v>
          </cell>
          <cell r="BK22" t="str">
            <v>201515CC</v>
          </cell>
          <cell r="BL22" t="str">
            <v>2012</v>
          </cell>
          <cell r="BM22" t="str">
            <v>acl2012-1</v>
          </cell>
          <cell r="BN22" t="str">
            <v>ACL2012-1</v>
          </cell>
          <cell r="BO22" t="str">
            <v>OBNL-1</v>
          </cell>
          <cell r="BP22" t="str">
            <v>OBNL-1</v>
          </cell>
          <cell r="BQ22" t="str">
            <v xml:space="preserve"> </v>
          </cell>
          <cell r="BR22" t="str">
            <v xml:space="preserve"> </v>
          </cell>
          <cell r="BS22" t="str">
            <v>OBNL</v>
          </cell>
          <cell r="BT22" t="str">
            <v>OBNL</v>
          </cell>
          <cell r="BU22" t="str">
            <v>20151OBNL</v>
          </cell>
          <cell r="BV22" t="str">
            <v>OBNL-1</v>
          </cell>
          <cell r="BW22" t="str">
            <v>OBNL-1</v>
          </cell>
          <cell r="BX22" t="str">
            <v>OBNL-1</v>
          </cell>
          <cell r="BY22" t="str">
            <v>2013BSQ</v>
          </cell>
          <cell r="BZ22" t="str">
            <v>2015BSQ</v>
          </cell>
          <cell r="CA22" t="str">
            <v>BSQ-1</v>
          </cell>
          <cell r="CB22" t="str">
            <v>BSQ-1</v>
          </cell>
          <cell r="CC22" t="str">
            <v>20151BSQ</v>
          </cell>
          <cell r="CD22" t="str">
            <v>BSQ</v>
          </cell>
          <cell r="CE22" t="str">
            <v>BSQ</v>
          </cell>
          <cell r="CF22" t="str">
            <v>BSQ-1</v>
          </cell>
          <cell r="CG22" t="str">
            <v>BSQ-1</v>
          </cell>
          <cell r="CH22" t="str">
            <v>C1</v>
          </cell>
          <cell r="CI22" t="str">
            <v>C1</v>
          </cell>
          <cell r="CJ22" t="str">
            <v>C1</v>
          </cell>
          <cell r="CK22" t="str">
            <v>20151C</v>
          </cell>
          <cell r="CL22" t="str">
            <v>C</v>
          </cell>
          <cell r="CM22" t="str">
            <v>C</v>
          </cell>
          <cell r="CN22" t="str">
            <v>EDAhuntsic — Cartierville</v>
          </cell>
          <cell r="CO22" t="str">
            <v>BSQEDAhuntsic — Cartierville</v>
          </cell>
          <cell r="CP22" t="str">
            <v>BSQAhuntsic — Cartierville</v>
          </cell>
          <cell r="CQ22" t="str">
            <v>BSQAhuntsic — Cartierville</v>
          </cell>
          <cell r="CR22" t="str">
            <v>Ahuntsic — Cartierville</v>
          </cell>
          <cell r="CS22" t="str">
            <v>1Ahuntsic — Cartierville</v>
          </cell>
          <cell r="CT22" t="str">
            <v>CAhuntsic — Cartierville</v>
          </cell>
          <cell r="CU22" t="str">
            <v>Ahuntsic — Cartierville2017C</v>
          </cell>
          <cell r="CV22">
            <v>0</v>
          </cell>
          <cell r="CW22" t="str">
            <v>1ED</v>
          </cell>
          <cell r="CX22" t="str">
            <v>ACL1ED</v>
          </cell>
          <cell r="CY22">
            <v>2</v>
          </cell>
          <cell r="CZ22" t="str">
            <v xml:space="preserve"> </v>
          </cell>
          <cell r="DA22" t="str">
            <v>2017</v>
          </cell>
          <cell r="DB22" t="str">
            <v xml:space="preserve"> </v>
          </cell>
          <cell r="DC22" t="str">
            <v xml:space="preserve"> </v>
          </cell>
          <cell r="DD22" t="str">
            <v>1900ACLED</v>
          </cell>
          <cell r="DE22" t="str">
            <v>ACL 2017ed</v>
          </cell>
          <cell r="DF22" t="str">
            <v xml:space="preserve"> </v>
          </cell>
          <cell r="DG22" t="str">
            <v>2017ed</v>
          </cell>
          <cell r="DH22" t="str">
            <v>2015ec</v>
          </cell>
          <cell r="DI22" t="str">
            <v>2013ap</v>
          </cell>
          <cell r="DJ22" t="str">
            <v>2017ed</v>
          </cell>
          <cell r="DK22" t="str">
            <v>2015ec</v>
          </cell>
          <cell r="DL22" t="str">
            <v>1ED</v>
          </cell>
          <cell r="DM22" t="str">
            <v>20171ED</v>
          </cell>
          <cell r="DN22" t="str">
            <v>2017</v>
          </cell>
          <cell r="DO22" t="str">
            <v>2014</v>
          </cell>
          <cell r="DP22" t="str">
            <v>ACLED 2017 from ec 2014</v>
          </cell>
          <cell r="DQ22" t="str">
            <v>2015ec1Chambre</v>
          </cell>
          <cell r="DR22" t="str">
            <v>2015</v>
          </cell>
          <cell r="DS22" t="str">
            <v>ACL</v>
          </cell>
          <cell r="DT22" t="str">
            <v>2017BSQ</v>
          </cell>
          <cell r="DU22" t="str">
            <v>1Chambre</v>
          </cell>
          <cell r="DV22" t="str">
            <v>1Studio</v>
          </cell>
          <cell r="DW22" t="str">
            <v>11CC</v>
          </cell>
          <cell r="DX22" t="str">
            <v>12CC</v>
          </cell>
          <cell r="DY22" t="str">
            <v>13CC</v>
          </cell>
          <cell r="DZ22" t="str">
            <v>14CC</v>
          </cell>
          <cell r="EA22" t="str">
            <v>15CC</v>
          </cell>
          <cell r="EB22" t="str">
            <v>1Chambre</v>
          </cell>
          <cell r="EC22" t="str">
            <v>1studio</v>
          </cell>
          <cell r="ED22" t="str">
            <v>11CC</v>
          </cell>
          <cell r="EE22" t="str">
            <v>12CC</v>
          </cell>
          <cell r="EF22" t="str">
            <v>13CC</v>
          </cell>
          <cell r="EG22" t="str">
            <v>14CC</v>
          </cell>
          <cell r="EH22" t="str">
            <v>15CC</v>
          </cell>
          <cell r="EI22" t="str">
            <v>OBNL-1</v>
          </cell>
          <cell r="EJ22" t="str">
            <v>BSQ-1</v>
          </cell>
          <cell r="EK22" t="str">
            <v>C1</v>
          </cell>
          <cell r="EL22" t="str">
            <v>ACL12012</v>
          </cell>
          <cell r="EM22" t="str">
            <v>OBNLAhuntsic — Cartierville</v>
          </cell>
          <cell r="EN22" t="str">
            <v>C1</v>
          </cell>
          <cell r="EO22" t="str">
            <v>C1</v>
          </cell>
          <cell r="EP22" t="str">
            <v xml:space="preserve"> </v>
          </cell>
          <cell r="EQ22" t="str">
            <v xml:space="preserve"> </v>
          </cell>
          <cell r="ES22" t="str">
            <v>2017Ahuntsic — CartiervilleC</v>
          </cell>
          <cell r="EU22" t="str">
            <v>BSQ</v>
          </cell>
          <cell r="EX22" t="str">
            <v>2015-08ULESA91</v>
          </cell>
          <cell r="EZ22" t="str">
            <v>2017-07ULESA91</v>
          </cell>
          <cell r="FB22">
            <v>40</v>
          </cell>
          <cell r="FC22">
            <v>30</v>
          </cell>
          <cell r="FF22" t="str">
            <v>0ED</v>
          </cell>
          <cell r="FI22" t="str">
            <v>1Chambre</v>
          </cell>
          <cell r="FJ22" t="str">
            <v>1studio</v>
          </cell>
          <cell r="FK22" t="str">
            <v>11CC</v>
          </cell>
          <cell r="FL22" t="str">
            <v>12CC</v>
          </cell>
          <cell r="FM22" t="str">
            <v>13CC</v>
          </cell>
          <cell r="FN22" t="str">
            <v>14CC</v>
          </cell>
          <cell r="FO22" t="str">
            <v>15CC</v>
          </cell>
          <cell r="FQ22" t="str">
            <v>OBNLC1</v>
          </cell>
          <cell r="FR22" t="str">
            <v>EDACL1</v>
          </cell>
          <cell r="FS22" t="str">
            <v>EDACLC</v>
          </cell>
          <cell r="FT22" t="str">
            <v>Ahuntsic — CartiervilleC2017</v>
          </cell>
          <cell r="FU22" t="str">
            <v>1Ahuntsic — Cartierville</v>
          </cell>
          <cell r="FV22" t="str">
            <v>BSQED</v>
          </cell>
        </row>
        <row r="23">
          <cell r="B23" t="str">
            <v>ACL-5447</v>
          </cell>
          <cell r="C23" t="str">
            <v>960025641</v>
          </cell>
          <cell r="D23" t="str">
            <v>OMHM- DE SAINT-VALLIER</v>
          </cell>
          <cell r="E23" t="str">
            <v>5640-5670 rue De Saint-Vallier (MTL)</v>
          </cell>
          <cell r="F23">
            <v>24</v>
          </cell>
          <cell r="G23" t="str">
            <v>1</v>
          </cell>
          <cell r="J23" t="str">
            <v>X</v>
          </cell>
          <cell r="K23" t="str">
            <v>OMHM</v>
          </cell>
          <cell r="L23" t="str">
            <v>OH</v>
          </cell>
          <cell r="M23" t="str">
            <v>C</v>
          </cell>
          <cell r="N23" t="str">
            <v>2013</v>
          </cell>
          <cell r="O23" t="str">
            <v>DA</v>
          </cell>
          <cell r="P23" t="str">
            <v>OC</v>
          </cell>
          <cell r="Q23" t="str">
            <v>UBERU9I</v>
          </cell>
          <cell r="R23" t="str">
            <v>ULABADE</v>
          </cell>
          <cell r="S23">
            <v>43238.408784722225</v>
          </cell>
          <cell r="U23">
            <v>41464.495092592595</v>
          </cell>
          <cell r="V23">
            <v>41478.499074074076</v>
          </cell>
          <cell r="W23">
            <v>42591.35533564815</v>
          </cell>
          <cell r="X23">
            <v>42628</v>
          </cell>
          <cell r="Y23">
            <v>43084</v>
          </cell>
          <cell r="Z23">
            <v>43202</v>
          </cell>
          <cell r="AA23">
            <v>0</v>
          </cell>
          <cell r="AB23">
            <v>0</v>
          </cell>
          <cell r="AC23">
            <v>16</v>
          </cell>
          <cell r="AD23">
            <v>2</v>
          </cell>
          <cell r="AE23">
            <v>6</v>
          </cell>
          <cell r="AF23">
            <v>0</v>
          </cell>
          <cell r="AG23">
            <v>0</v>
          </cell>
          <cell r="AH23" t="str">
            <v>PAH15-20</v>
          </cell>
          <cell r="AI23">
            <v>2</v>
          </cell>
          <cell r="AJ23">
            <v>0</v>
          </cell>
          <cell r="AK23" t="str">
            <v>0</v>
          </cell>
          <cell r="AL23" t="str">
            <v>OH</v>
          </cell>
          <cell r="AM23" t="str">
            <v>ACL-5447</v>
          </cell>
          <cell r="AN23" t="str">
            <v>ACLOC</v>
          </cell>
          <cell r="AO23" t="str">
            <v>2013-1</v>
          </cell>
          <cell r="AP23" t="str">
            <v>1Chambre</v>
          </cell>
          <cell r="AQ23" t="str">
            <v>1studio</v>
          </cell>
          <cell r="AR23" t="str">
            <v>11CC</v>
          </cell>
          <cell r="AS23" t="str">
            <v>12CC</v>
          </cell>
          <cell r="AT23" t="str">
            <v>13CC</v>
          </cell>
          <cell r="AU23" t="str">
            <v>14CC</v>
          </cell>
          <cell r="AV23" t="str">
            <v>15CC</v>
          </cell>
          <cell r="AW23" t="str">
            <v>1Chambre</v>
          </cell>
          <cell r="AX23" t="str">
            <v>1studio</v>
          </cell>
          <cell r="AY23" t="str">
            <v>11CC</v>
          </cell>
          <cell r="AZ23" t="str">
            <v>12CC</v>
          </cell>
          <cell r="BA23" t="str">
            <v>13CC</v>
          </cell>
          <cell r="BB23" t="str">
            <v>14CC</v>
          </cell>
          <cell r="BC23" t="str">
            <v>15CC</v>
          </cell>
          <cell r="BD23" t="str">
            <v>engagé</v>
          </cell>
          <cell r="BE23" t="str">
            <v>20131chambre</v>
          </cell>
          <cell r="BF23" t="str">
            <v>20131STUDIO</v>
          </cell>
          <cell r="BG23" t="str">
            <v>201311CC</v>
          </cell>
          <cell r="BH23" t="str">
            <v>201312CC</v>
          </cell>
          <cell r="BI23" t="str">
            <v>201313CC</v>
          </cell>
          <cell r="BJ23" t="str">
            <v>201314CC</v>
          </cell>
          <cell r="BK23" t="str">
            <v>201315CC</v>
          </cell>
          <cell r="BL23" t="str">
            <v>2013</v>
          </cell>
          <cell r="BM23" t="str">
            <v>acl2013-1</v>
          </cell>
          <cell r="BN23" t="str">
            <v>ACL2013-1</v>
          </cell>
          <cell r="BO23" t="str">
            <v>OH-1</v>
          </cell>
          <cell r="BP23" t="str">
            <v>OH-1</v>
          </cell>
          <cell r="BQ23" t="str">
            <v xml:space="preserve"> </v>
          </cell>
          <cell r="BR23" t="str">
            <v xml:space="preserve"> </v>
          </cell>
          <cell r="BS23" t="str">
            <v>OH</v>
          </cell>
          <cell r="BT23" t="str">
            <v>OH</v>
          </cell>
          <cell r="BU23" t="str">
            <v>20131OH</v>
          </cell>
          <cell r="BV23" t="str">
            <v>OH-1</v>
          </cell>
          <cell r="BW23" t="str">
            <v>OH-1</v>
          </cell>
          <cell r="BX23" t="str">
            <v>OH-1</v>
          </cell>
          <cell r="BY23" t="str">
            <v>2013OMHM</v>
          </cell>
          <cell r="BZ23" t="str">
            <v>2013OMHM</v>
          </cell>
          <cell r="CA23" t="str">
            <v>OMHM-1</v>
          </cell>
          <cell r="CB23" t="str">
            <v>OMHM-1</v>
          </cell>
          <cell r="CC23" t="str">
            <v>20131OMHM</v>
          </cell>
          <cell r="CD23" t="str">
            <v>OMHM</v>
          </cell>
          <cell r="CE23" t="str">
            <v>OMHM</v>
          </cell>
          <cell r="CF23" t="str">
            <v>OMHM-1</v>
          </cell>
          <cell r="CG23" t="str">
            <v>OMHM-1</v>
          </cell>
          <cell r="CH23" t="str">
            <v>C1</v>
          </cell>
          <cell r="CI23" t="str">
            <v>C1</v>
          </cell>
          <cell r="CJ23" t="str">
            <v>C1</v>
          </cell>
          <cell r="CK23" t="str">
            <v>20131C</v>
          </cell>
          <cell r="CL23" t="str">
            <v>C</v>
          </cell>
          <cell r="CM23" t="str">
            <v>C</v>
          </cell>
          <cell r="CN23" t="str">
            <v>OCRosemont — La Petite-Patrie</v>
          </cell>
          <cell r="CO23" t="str">
            <v>OMHMOCRosemont — La Petite-Patrie</v>
          </cell>
          <cell r="CP23" t="str">
            <v>OMHMRosemont — La Petite-Patrie</v>
          </cell>
          <cell r="CQ23" t="str">
            <v>OMHMRosemont — La Petite-Patrie</v>
          </cell>
          <cell r="CR23" t="str">
            <v>Rosemont — La Petite-Patrie</v>
          </cell>
          <cell r="CS23" t="str">
            <v>1Rosemont — La Petite-Patrie</v>
          </cell>
          <cell r="CT23" t="str">
            <v>CRosemont — La Petite-Patrie</v>
          </cell>
          <cell r="CU23" t="str">
            <v>Rosemont — La Petite-Patrie2016C</v>
          </cell>
          <cell r="CV23">
            <v>0</v>
          </cell>
          <cell r="CW23" t="str">
            <v>1OC</v>
          </cell>
          <cell r="CX23" t="str">
            <v>ACL1OC</v>
          </cell>
          <cell r="CY23">
            <v>1</v>
          </cell>
          <cell r="CZ23" t="str">
            <v xml:space="preserve"> </v>
          </cell>
          <cell r="DA23" t="str">
            <v>2016</v>
          </cell>
          <cell r="DB23" t="str">
            <v>2017ACL</v>
          </cell>
          <cell r="DC23" t="str">
            <v xml:space="preserve"> </v>
          </cell>
          <cell r="DD23" t="str">
            <v>1900ACLOC</v>
          </cell>
          <cell r="DE23" t="str">
            <v>ACL2017oc2016ed</v>
          </cell>
          <cell r="DF23" t="str">
            <v>2017oc</v>
          </cell>
          <cell r="DG23" t="str">
            <v>2016ed</v>
          </cell>
          <cell r="DH23" t="str">
            <v>2013ec</v>
          </cell>
          <cell r="DI23" t="str">
            <v>2013ap</v>
          </cell>
          <cell r="DJ23" t="str">
            <v>2016ed</v>
          </cell>
          <cell r="DK23" t="str">
            <v>2013ec</v>
          </cell>
          <cell r="DL23" t="str">
            <v>1OC</v>
          </cell>
          <cell r="DM23" t="str">
            <v>20161OC</v>
          </cell>
          <cell r="DN23" t="str">
            <v>2016</v>
          </cell>
          <cell r="DO23" t="str">
            <v>2013</v>
          </cell>
          <cell r="DP23" t="str">
            <v>ACLED 2016 from ec 2013</v>
          </cell>
          <cell r="DQ23" t="str">
            <v>2013ec1Chambre</v>
          </cell>
          <cell r="DR23" t="str">
            <v>2013</v>
          </cell>
          <cell r="DS23" t="str">
            <v>ACL</v>
          </cell>
          <cell r="DT23" t="str">
            <v>2016OMHM</v>
          </cell>
          <cell r="DU23" t="str">
            <v>1Chambre</v>
          </cell>
          <cell r="DV23" t="str">
            <v>1Studio</v>
          </cell>
          <cell r="DW23" t="str">
            <v>11CC</v>
          </cell>
          <cell r="DX23" t="str">
            <v>12CC</v>
          </cell>
          <cell r="DY23" t="str">
            <v>13CC</v>
          </cell>
          <cell r="DZ23" t="str">
            <v>14CC</v>
          </cell>
          <cell r="EA23" t="str">
            <v>15CC</v>
          </cell>
          <cell r="EB23" t="str">
            <v>1Chambre</v>
          </cell>
          <cell r="EC23" t="str">
            <v>1studio</v>
          </cell>
          <cell r="ED23" t="str">
            <v>11CC</v>
          </cell>
          <cell r="EE23" t="str">
            <v>12CC</v>
          </cell>
          <cell r="EF23" t="str">
            <v>13CC</v>
          </cell>
          <cell r="EG23" t="str">
            <v>14CC</v>
          </cell>
          <cell r="EH23" t="str">
            <v>15CC</v>
          </cell>
          <cell r="EI23" t="str">
            <v>OH-1</v>
          </cell>
          <cell r="EJ23" t="str">
            <v>OMHM-1</v>
          </cell>
          <cell r="EK23" t="str">
            <v>C1</v>
          </cell>
          <cell r="EL23" t="str">
            <v>ACL12013</v>
          </cell>
          <cell r="EM23" t="str">
            <v>OHRosemont — La Petite-Patrie</v>
          </cell>
          <cell r="EN23" t="str">
            <v>C1</v>
          </cell>
          <cell r="EO23" t="str">
            <v>C1</v>
          </cell>
          <cell r="EP23" t="str">
            <v>20171</v>
          </cell>
          <cell r="EQ23" t="str">
            <v>2017</v>
          </cell>
          <cell r="ES23" t="str">
            <v>2016Rosemont — La Petite-PatrieC</v>
          </cell>
          <cell r="EU23" t="str">
            <v>OMHM</v>
          </cell>
          <cell r="EX23" t="str">
            <v>2013-07UBERU9I</v>
          </cell>
          <cell r="EZ23" t="str">
            <v>2016-08UBERU9I</v>
          </cell>
          <cell r="FB23">
            <v>2</v>
          </cell>
          <cell r="FC23">
            <v>2</v>
          </cell>
          <cell r="FF23" t="str">
            <v>0OC</v>
          </cell>
          <cell r="FI23" t="str">
            <v>1Chambre</v>
          </cell>
          <cell r="FJ23" t="str">
            <v>1studio</v>
          </cell>
          <cell r="FK23" t="str">
            <v>11CC</v>
          </cell>
          <cell r="FL23" t="str">
            <v>12CC</v>
          </cell>
          <cell r="FM23" t="str">
            <v>13CC</v>
          </cell>
          <cell r="FN23" t="str">
            <v>14CC</v>
          </cell>
          <cell r="FO23" t="str">
            <v>15CC</v>
          </cell>
          <cell r="FQ23" t="str">
            <v>OHC1</v>
          </cell>
          <cell r="FR23" t="str">
            <v>DAACL1</v>
          </cell>
          <cell r="FS23" t="str">
            <v>DAACLC</v>
          </cell>
          <cell r="FT23" t="str">
            <v>Rosemont — La Petite-PatrieC2016</v>
          </cell>
          <cell r="FU23" t="str">
            <v>1Rosemont — La Petite-Patrie</v>
          </cell>
          <cell r="FV23" t="str">
            <v>OMHMOC</v>
          </cell>
        </row>
        <row r="24">
          <cell r="B24" t="str">
            <v>ACL-5454</v>
          </cell>
          <cell r="C24" t="str">
            <v>960021481</v>
          </cell>
          <cell r="D24" t="str">
            <v>CENTRE DE GESTION COMMUNAUTAIRE DU SUD-OUEST</v>
          </cell>
          <cell r="E24" t="str">
            <v>529 rue De Courcelle (MTL)</v>
          </cell>
          <cell r="F24">
            <v>15</v>
          </cell>
          <cell r="G24" t="str">
            <v>1</v>
          </cell>
          <cell r="K24" t="str">
            <v>BSQ</v>
          </cell>
          <cell r="L24" t="str">
            <v>OBNL</v>
          </cell>
          <cell r="M24" t="str">
            <v>C</v>
          </cell>
          <cell r="N24" t="str">
            <v>2013</v>
          </cell>
          <cell r="O24" t="str">
            <v>ED</v>
          </cell>
          <cell r="P24" t="str">
            <v>ED</v>
          </cell>
          <cell r="Q24" t="str">
            <v>UBERU9I</v>
          </cell>
          <cell r="R24" t="str">
            <v>UTREMXU</v>
          </cell>
          <cell r="S24">
            <v>42901.550775462965</v>
          </cell>
          <cell r="T24">
            <v>41508.576145833336</v>
          </cell>
          <cell r="U24">
            <v>41514.640659722223</v>
          </cell>
          <cell r="V24">
            <v>42062.545682870368</v>
          </cell>
          <cell r="W24">
            <v>42901.550775462965</v>
          </cell>
          <cell r="X24">
            <v>42962</v>
          </cell>
          <cell r="Y24">
            <v>43282</v>
          </cell>
          <cell r="Z24">
            <v>43282</v>
          </cell>
          <cell r="AA24">
            <v>0</v>
          </cell>
          <cell r="AB24">
            <v>0</v>
          </cell>
          <cell r="AC24">
            <v>0</v>
          </cell>
          <cell r="AD24">
            <v>11</v>
          </cell>
          <cell r="AE24">
            <v>2</v>
          </cell>
          <cell r="AF24">
            <v>1</v>
          </cell>
          <cell r="AG24">
            <v>1</v>
          </cell>
          <cell r="AH24" t="str">
            <v>PAH15-20</v>
          </cell>
          <cell r="AL24" t="str">
            <v>OBNL</v>
          </cell>
          <cell r="AM24" t="str">
            <v>ACL-5454</v>
          </cell>
          <cell r="AN24" t="str">
            <v>ACLED</v>
          </cell>
          <cell r="AO24" t="str">
            <v>2013-1</v>
          </cell>
          <cell r="AP24" t="str">
            <v>1Chambre</v>
          </cell>
          <cell r="AQ24" t="str">
            <v>1studio</v>
          </cell>
          <cell r="AR24" t="str">
            <v>11CC</v>
          </cell>
          <cell r="AS24" t="str">
            <v>12CC</v>
          </cell>
          <cell r="AT24" t="str">
            <v>13CC</v>
          </cell>
          <cell r="AU24" t="str">
            <v>14CC</v>
          </cell>
          <cell r="AV24" t="str">
            <v>15CC</v>
          </cell>
          <cell r="AW24" t="str">
            <v>1Chambre</v>
          </cell>
          <cell r="AX24" t="str">
            <v>1studio</v>
          </cell>
          <cell r="AY24" t="str">
            <v>11CC</v>
          </cell>
          <cell r="AZ24" t="str">
            <v>12CC</v>
          </cell>
          <cell r="BA24" t="str">
            <v>13CC</v>
          </cell>
          <cell r="BB24" t="str">
            <v>14CC</v>
          </cell>
          <cell r="BC24" t="str">
            <v>15CC</v>
          </cell>
          <cell r="BD24" t="str">
            <v>engagé</v>
          </cell>
          <cell r="BE24" t="str">
            <v>20151chambre</v>
          </cell>
          <cell r="BF24" t="str">
            <v>20151STUDIO</v>
          </cell>
          <cell r="BG24" t="str">
            <v>201511CC</v>
          </cell>
          <cell r="BH24" t="str">
            <v>201512CC</v>
          </cell>
          <cell r="BI24" t="str">
            <v>201513CC</v>
          </cell>
          <cell r="BJ24" t="str">
            <v>201514CC</v>
          </cell>
          <cell r="BK24" t="str">
            <v>201515CC</v>
          </cell>
          <cell r="BL24" t="str">
            <v>2013</v>
          </cell>
          <cell r="BM24" t="str">
            <v>acl2013-1</v>
          </cell>
          <cell r="BN24" t="str">
            <v>ACL2013-1</v>
          </cell>
          <cell r="BO24" t="str">
            <v>OBNL-1</v>
          </cell>
          <cell r="BP24" t="str">
            <v>OBNL-1</v>
          </cell>
          <cell r="BQ24" t="str">
            <v xml:space="preserve"> </v>
          </cell>
          <cell r="BR24" t="str">
            <v xml:space="preserve"> </v>
          </cell>
          <cell r="BS24" t="str">
            <v>OBNL</v>
          </cell>
          <cell r="BT24" t="str">
            <v>OBNL</v>
          </cell>
          <cell r="BU24" t="str">
            <v>20151OBNL</v>
          </cell>
          <cell r="BV24" t="str">
            <v>OBNL-1</v>
          </cell>
          <cell r="BW24" t="str">
            <v>OBNL-1</v>
          </cell>
          <cell r="BX24" t="str">
            <v>OBNL-1</v>
          </cell>
          <cell r="BY24" t="str">
            <v>2013BSQ</v>
          </cell>
          <cell r="BZ24" t="str">
            <v>2015BSQ</v>
          </cell>
          <cell r="CA24" t="str">
            <v>BSQ-1</v>
          </cell>
          <cell r="CB24" t="str">
            <v>BSQ-1</v>
          </cell>
          <cell r="CC24" t="str">
            <v>20151BSQ</v>
          </cell>
          <cell r="CD24" t="str">
            <v>BSQ</v>
          </cell>
          <cell r="CE24" t="str">
            <v>BSQ</v>
          </cell>
          <cell r="CF24" t="str">
            <v>BSQ-1</v>
          </cell>
          <cell r="CG24" t="str">
            <v>BSQ-1</v>
          </cell>
          <cell r="CH24" t="str">
            <v>C1</v>
          </cell>
          <cell r="CI24" t="str">
            <v>C1</v>
          </cell>
          <cell r="CJ24" t="str">
            <v>C1</v>
          </cell>
          <cell r="CK24" t="str">
            <v>20151C</v>
          </cell>
          <cell r="CL24" t="str">
            <v>C</v>
          </cell>
          <cell r="CM24" t="str">
            <v>C</v>
          </cell>
          <cell r="CN24" t="str">
            <v>EDLe Sud-Ouest</v>
          </cell>
          <cell r="CO24" t="str">
            <v>BSQEDLe Sud-Ouest</v>
          </cell>
          <cell r="CP24" t="str">
            <v>BSQLe Sud-Ouest</v>
          </cell>
          <cell r="CQ24" t="str">
            <v>BSQLe Sud-Ouest</v>
          </cell>
          <cell r="CR24" t="str">
            <v>Le Sud-Ouest</v>
          </cell>
          <cell r="CS24" t="str">
            <v>1Le Sud-Ouest</v>
          </cell>
          <cell r="CT24" t="str">
            <v>CLe Sud-Ouest</v>
          </cell>
          <cell r="CU24" t="str">
            <v>Le Sud-Ouest2017C</v>
          </cell>
          <cell r="CV24">
            <v>0</v>
          </cell>
          <cell r="CW24" t="str">
            <v>1ED</v>
          </cell>
          <cell r="CX24" t="str">
            <v>ACL1ED</v>
          </cell>
          <cell r="CY24">
            <v>2</v>
          </cell>
          <cell r="CZ24" t="str">
            <v xml:space="preserve"> </v>
          </cell>
          <cell r="DA24" t="str">
            <v>2017</v>
          </cell>
          <cell r="DB24" t="str">
            <v xml:space="preserve"> </v>
          </cell>
          <cell r="DC24" t="str">
            <v xml:space="preserve"> </v>
          </cell>
          <cell r="DD24" t="str">
            <v>2013ACLED</v>
          </cell>
          <cell r="DE24" t="str">
            <v>ACL 2017ed</v>
          </cell>
          <cell r="DF24" t="str">
            <v xml:space="preserve"> </v>
          </cell>
          <cell r="DG24" t="str">
            <v>2017ed</v>
          </cell>
          <cell r="DH24" t="str">
            <v>2015ec</v>
          </cell>
          <cell r="DI24" t="str">
            <v>2013ap</v>
          </cell>
          <cell r="DJ24" t="str">
            <v>2017ed</v>
          </cell>
          <cell r="DK24" t="str">
            <v>2015ec</v>
          </cell>
          <cell r="DL24" t="str">
            <v>1ED</v>
          </cell>
          <cell r="DM24" t="str">
            <v>20171ED</v>
          </cell>
          <cell r="DN24" t="str">
            <v>2017</v>
          </cell>
          <cell r="DO24" t="str">
            <v>2014</v>
          </cell>
          <cell r="DP24" t="str">
            <v>ACLED 2017 from ec 2014</v>
          </cell>
          <cell r="DQ24" t="str">
            <v>2015ec1Chambre</v>
          </cell>
          <cell r="DR24" t="str">
            <v>2015</v>
          </cell>
          <cell r="DS24" t="str">
            <v>ACL</v>
          </cell>
          <cell r="DT24" t="str">
            <v>2017BSQ</v>
          </cell>
          <cell r="DU24" t="str">
            <v>1Chambre</v>
          </cell>
          <cell r="DV24" t="str">
            <v>1Studio</v>
          </cell>
          <cell r="DW24" t="str">
            <v>11CC</v>
          </cell>
          <cell r="DX24" t="str">
            <v>12CC</v>
          </cell>
          <cell r="DY24" t="str">
            <v>13CC</v>
          </cell>
          <cell r="DZ24" t="str">
            <v>14CC</v>
          </cell>
          <cell r="EA24" t="str">
            <v>15CC</v>
          </cell>
          <cell r="EB24" t="str">
            <v>1Chambre</v>
          </cell>
          <cell r="EC24" t="str">
            <v>1studio</v>
          </cell>
          <cell r="ED24" t="str">
            <v>11CC</v>
          </cell>
          <cell r="EE24" t="str">
            <v>12CC</v>
          </cell>
          <cell r="EF24" t="str">
            <v>13CC</v>
          </cell>
          <cell r="EG24" t="str">
            <v>14CC</v>
          </cell>
          <cell r="EH24" t="str">
            <v>15CC</v>
          </cell>
          <cell r="EI24" t="str">
            <v>OBNL-1</v>
          </cell>
          <cell r="EJ24" t="str">
            <v>BSQ-1</v>
          </cell>
          <cell r="EK24" t="str">
            <v>C1</v>
          </cell>
          <cell r="EL24" t="str">
            <v>ACL12013</v>
          </cell>
          <cell r="EM24" t="str">
            <v>OBNLLe Sud-Ouest</v>
          </cell>
          <cell r="EN24" t="str">
            <v>C1</v>
          </cell>
          <cell r="EO24" t="str">
            <v>C1</v>
          </cell>
          <cell r="EP24" t="str">
            <v xml:space="preserve"> </v>
          </cell>
          <cell r="EQ24" t="str">
            <v xml:space="preserve"> </v>
          </cell>
          <cell r="ES24" t="str">
            <v>2017Le Sud-OuestC</v>
          </cell>
          <cell r="EU24" t="str">
            <v>BSQ</v>
          </cell>
          <cell r="EX24" t="str">
            <v>2015-02UBERU9I</v>
          </cell>
          <cell r="EZ24" t="str">
            <v>2017-06UBERU9I</v>
          </cell>
          <cell r="FB24">
            <v>0</v>
          </cell>
          <cell r="FC24">
            <v>0</v>
          </cell>
          <cell r="FF24" t="str">
            <v>0ED</v>
          </cell>
          <cell r="FI24" t="str">
            <v>1Chambre</v>
          </cell>
          <cell r="FJ24" t="str">
            <v>1studio</v>
          </cell>
          <cell r="FK24" t="str">
            <v>11CC</v>
          </cell>
          <cell r="FL24" t="str">
            <v>12CC</v>
          </cell>
          <cell r="FM24" t="str">
            <v>13CC</v>
          </cell>
          <cell r="FN24" t="str">
            <v>14CC</v>
          </cell>
          <cell r="FO24" t="str">
            <v>15CC</v>
          </cell>
          <cell r="FQ24" t="str">
            <v>OBNLC1</v>
          </cell>
          <cell r="FR24" t="str">
            <v>EDACL1</v>
          </cell>
          <cell r="FS24" t="str">
            <v>EDACLC</v>
          </cell>
          <cell r="FT24" t="str">
            <v>Le Sud-OuestC2017</v>
          </cell>
          <cell r="FU24" t="str">
            <v>1Le Sud-Ouest</v>
          </cell>
          <cell r="FV24" t="str">
            <v>BSQED</v>
          </cell>
        </row>
        <row r="25">
          <cell r="B25" t="str">
            <v>ACL-5456</v>
          </cell>
          <cell r="C25" t="str">
            <v>930074810</v>
          </cell>
          <cell r="D25" t="str">
            <v>OMHM - MÉTRO ROSEMONT</v>
          </cell>
          <cell r="E25" t="str">
            <v>(500-750) boulevard Rosemont (MTL)</v>
          </cell>
          <cell r="F25">
            <v>194</v>
          </cell>
          <cell r="G25" t="str">
            <v>2</v>
          </cell>
          <cell r="H25" t="str">
            <v>X</v>
          </cell>
          <cell r="J25" t="str">
            <v>X</v>
          </cell>
          <cell r="K25" t="str">
            <v>BSQ</v>
          </cell>
          <cell r="L25" t="str">
            <v>OH</v>
          </cell>
          <cell r="M25" t="str">
            <v>C</v>
          </cell>
          <cell r="N25" t="str">
            <v>2013</v>
          </cell>
          <cell r="O25" t="str">
            <v>EC</v>
          </cell>
          <cell r="P25" t="str">
            <v>EC</v>
          </cell>
          <cell r="Q25" t="str">
            <v>UTHIBVK</v>
          </cell>
          <cell r="S25">
            <v>40513</v>
          </cell>
          <cell r="U25">
            <v>41589.585243055553</v>
          </cell>
          <cell r="V25">
            <v>42062.544224537036</v>
          </cell>
          <cell r="W25">
            <v>43480</v>
          </cell>
          <cell r="X25">
            <v>43497</v>
          </cell>
          <cell r="Y25">
            <v>44470</v>
          </cell>
          <cell r="Z25">
            <v>44531</v>
          </cell>
          <cell r="AA25">
            <v>0</v>
          </cell>
          <cell r="AB25">
            <v>19</v>
          </cell>
          <cell r="AC25">
            <v>175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 t="str">
            <v>PAH15-20</v>
          </cell>
          <cell r="AL25" t="str">
            <v>OH</v>
          </cell>
          <cell r="AM25" t="str">
            <v>ACL-5456</v>
          </cell>
          <cell r="AN25" t="str">
            <v xml:space="preserve"> </v>
          </cell>
          <cell r="AO25" t="str">
            <v>2013-2</v>
          </cell>
          <cell r="AP25" t="str">
            <v>2Chambre</v>
          </cell>
          <cell r="AQ25" t="str">
            <v>2studio</v>
          </cell>
          <cell r="AR25" t="str">
            <v>21CC</v>
          </cell>
          <cell r="AS25" t="str">
            <v>22CC</v>
          </cell>
          <cell r="AT25" t="str">
            <v>23CC</v>
          </cell>
          <cell r="AU25" t="str">
            <v>24CC</v>
          </cell>
          <cell r="AV25" t="str">
            <v>25CC</v>
          </cell>
          <cell r="AW25" t="str">
            <v>2Chambre</v>
          </cell>
          <cell r="AX25" t="str">
            <v>2studio</v>
          </cell>
          <cell r="AY25" t="str">
            <v>21CC</v>
          </cell>
          <cell r="AZ25" t="str">
            <v>22CC</v>
          </cell>
          <cell r="BA25" t="str">
            <v>23CC</v>
          </cell>
          <cell r="BB25" t="str">
            <v>24CC</v>
          </cell>
          <cell r="BC25" t="str">
            <v>25CC</v>
          </cell>
          <cell r="BD25" t="str">
            <v>engagé</v>
          </cell>
          <cell r="BE25" t="str">
            <v>20152chambre</v>
          </cell>
          <cell r="BF25" t="str">
            <v>20152STUDIO</v>
          </cell>
          <cell r="BG25" t="str">
            <v>201521CC</v>
          </cell>
          <cell r="BH25" t="str">
            <v>201522CC</v>
          </cell>
          <cell r="BI25" t="str">
            <v>201523CC</v>
          </cell>
          <cell r="BJ25" t="str">
            <v>201524CC</v>
          </cell>
          <cell r="BK25" t="str">
            <v>201525CC</v>
          </cell>
          <cell r="BL25" t="str">
            <v>2013</v>
          </cell>
          <cell r="BM25" t="str">
            <v>acl2013-2</v>
          </cell>
          <cell r="BN25" t="str">
            <v>ACL2013-2</v>
          </cell>
          <cell r="BO25" t="str">
            <v>OH-2</v>
          </cell>
          <cell r="BP25" t="str">
            <v xml:space="preserve"> </v>
          </cell>
          <cell r="BQ25" t="str">
            <v>OH-2</v>
          </cell>
          <cell r="BR25" t="str">
            <v xml:space="preserve"> </v>
          </cell>
          <cell r="BS25" t="str">
            <v>OH</v>
          </cell>
          <cell r="BT25" t="str">
            <v>OH</v>
          </cell>
          <cell r="BU25" t="str">
            <v>20152OH</v>
          </cell>
          <cell r="BV25" t="str">
            <v>OH-2</v>
          </cell>
          <cell r="BW25" t="str">
            <v>OH-2</v>
          </cell>
          <cell r="BX25" t="str">
            <v>OH-2</v>
          </cell>
          <cell r="BY25" t="str">
            <v>2013BSQ</v>
          </cell>
          <cell r="BZ25" t="str">
            <v>2015BSQ</v>
          </cell>
          <cell r="CA25" t="str">
            <v>BSQ-2</v>
          </cell>
          <cell r="CB25" t="str">
            <v xml:space="preserve"> </v>
          </cell>
          <cell r="CC25" t="str">
            <v>20152BSQ</v>
          </cell>
          <cell r="CD25" t="str">
            <v>BSQ</v>
          </cell>
          <cell r="CE25" t="str">
            <v>BSQ</v>
          </cell>
          <cell r="CF25" t="str">
            <v>BSQ-2</v>
          </cell>
          <cell r="CG25" t="str">
            <v>BSQ-2</v>
          </cell>
          <cell r="CH25" t="str">
            <v>C2</v>
          </cell>
          <cell r="CI25" t="str">
            <v xml:space="preserve"> </v>
          </cell>
          <cell r="CJ25" t="str">
            <v>C2</v>
          </cell>
          <cell r="CK25" t="str">
            <v>20152C</v>
          </cell>
          <cell r="CL25" t="str">
            <v>C</v>
          </cell>
          <cell r="CM25" t="str">
            <v>C</v>
          </cell>
          <cell r="CN25" t="str">
            <v>ECRosemont — La Petite-Patrie</v>
          </cell>
          <cell r="CO25" t="str">
            <v>BSQECRosemont — La Petite-Patrie</v>
          </cell>
          <cell r="CP25" t="str">
            <v>BSQRosemont — La Petite-Patrie</v>
          </cell>
          <cell r="CQ25" t="str">
            <v>BSQRosemont — La Petite-Patrie</v>
          </cell>
          <cell r="CR25" t="str">
            <v>Rosemont — La Petite-Patrie</v>
          </cell>
          <cell r="CS25" t="str">
            <v>2Rosemont — La Petite-Patrie</v>
          </cell>
          <cell r="CT25" t="str">
            <v>CRosemont — La Petite-Patrie</v>
          </cell>
          <cell r="CU25" t="str">
            <v>Rosemont — La Petite-Patrie2019C</v>
          </cell>
          <cell r="CV25">
            <v>0</v>
          </cell>
          <cell r="CW25" t="str">
            <v>2EC</v>
          </cell>
          <cell r="CX25" t="str">
            <v>ACL2EC</v>
          </cell>
          <cell r="CY25">
            <v>3</v>
          </cell>
          <cell r="CZ25" t="str">
            <v>2015ACL</v>
          </cell>
          <cell r="DA25" t="str">
            <v xml:space="preserve"> </v>
          </cell>
          <cell r="DB25" t="str">
            <v xml:space="preserve"> </v>
          </cell>
          <cell r="DC25" t="str">
            <v xml:space="preserve"> </v>
          </cell>
          <cell r="DD25" t="str">
            <v>1900ACLEC</v>
          </cell>
          <cell r="DE25" t="str">
            <v>ACL 2019ed</v>
          </cell>
          <cell r="DF25" t="str">
            <v xml:space="preserve"> </v>
          </cell>
          <cell r="DG25" t="str">
            <v xml:space="preserve"> </v>
          </cell>
          <cell r="DH25" t="str">
            <v>2015ec</v>
          </cell>
          <cell r="DI25" t="str">
            <v>2013ap</v>
          </cell>
          <cell r="DJ25" t="str">
            <v xml:space="preserve"> </v>
          </cell>
          <cell r="DK25" t="str">
            <v>2015ec</v>
          </cell>
          <cell r="DL25" t="str">
            <v>2EC</v>
          </cell>
          <cell r="DM25" t="b">
            <v>0</v>
          </cell>
          <cell r="DN25" t="str">
            <v>2015</v>
          </cell>
          <cell r="DO25" t="str">
            <v>2014</v>
          </cell>
          <cell r="DP25" t="str">
            <v>ACLED 2015 from ec 2014</v>
          </cell>
          <cell r="DQ25" t="str">
            <v>2015ec2Chambre</v>
          </cell>
          <cell r="DR25" t="str">
            <v>2015</v>
          </cell>
          <cell r="DS25" t="str">
            <v>ACL</v>
          </cell>
          <cell r="DT25" t="str">
            <v xml:space="preserve"> </v>
          </cell>
          <cell r="DU25" t="str">
            <v xml:space="preserve"> </v>
          </cell>
          <cell r="DV25" t="str">
            <v xml:space="preserve"> </v>
          </cell>
          <cell r="DW25" t="str">
            <v xml:space="preserve"> </v>
          </cell>
          <cell r="DX25" t="str">
            <v xml:space="preserve"> </v>
          </cell>
          <cell r="DY25" t="str">
            <v xml:space="preserve"> </v>
          </cell>
          <cell r="DZ25" t="str">
            <v xml:space="preserve"> </v>
          </cell>
          <cell r="EA25" t="str">
            <v xml:space="preserve"> </v>
          </cell>
          <cell r="EB25" t="str">
            <v>2Chambre</v>
          </cell>
          <cell r="EC25" t="str">
            <v>2studio</v>
          </cell>
          <cell r="ED25" t="str">
            <v>21CC</v>
          </cell>
          <cell r="EE25" t="str">
            <v>22CC</v>
          </cell>
          <cell r="EF25" t="str">
            <v>23CC</v>
          </cell>
          <cell r="EG25" t="str">
            <v>24CC</v>
          </cell>
          <cell r="EH25" t="str">
            <v>25CC</v>
          </cell>
          <cell r="EI25" t="str">
            <v>OH-2</v>
          </cell>
          <cell r="EJ25" t="str">
            <v>BSQ-2</v>
          </cell>
          <cell r="EK25" t="str">
            <v>C2</v>
          </cell>
          <cell r="EL25" t="str">
            <v>ACL22013</v>
          </cell>
          <cell r="EM25" t="str">
            <v>OHRosemont — La Petite-Patrie</v>
          </cell>
          <cell r="EN25" t="str">
            <v>C2</v>
          </cell>
          <cell r="EO25" t="str">
            <v>C2</v>
          </cell>
          <cell r="EP25" t="str">
            <v xml:space="preserve"> </v>
          </cell>
          <cell r="EQ25" t="str">
            <v xml:space="preserve"> </v>
          </cell>
          <cell r="ES25" t="str">
            <v xml:space="preserve"> </v>
          </cell>
          <cell r="EU25" t="str">
            <v xml:space="preserve"> </v>
          </cell>
          <cell r="EX25" t="str">
            <v>2015-02UTHIBVK</v>
          </cell>
          <cell r="EZ25" t="str">
            <v>2019-01UTHIBVK</v>
          </cell>
          <cell r="FB25">
            <v>0</v>
          </cell>
          <cell r="FC25">
            <v>0</v>
          </cell>
          <cell r="FF25" t="str">
            <v>0EC</v>
          </cell>
          <cell r="FI25" t="str">
            <v>2Chambre</v>
          </cell>
          <cell r="FJ25" t="str">
            <v>2studio</v>
          </cell>
          <cell r="FK25" t="str">
            <v>21CC</v>
          </cell>
          <cell r="FL25" t="str">
            <v>22CC</v>
          </cell>
          <cell r="FM25" t="str">
            <v>23CC</v>
          </cell>
          <cell r="FN25" t="str">
            <v>24CC</v>
          </cell>
          <cell r="FO25" t="str">
            <v>25CC</v>
          </cell>
          <cell r="FQ25" t="str">
            <v>OHC2</v>
          </cell>
          <cell r="FR25" t="str">
            <v>ECACL2</v>
          </cell>
          <cell r="FS25" t="str">
            <v>ECACLC</v>
          </cell>
          <cell r="FT25" t="str">
            <v xml:space="preserve"> </v>
          </cell>
          <cell r="FU25">
            <v>0</v>
          </cell>
          <cell r="FV25" t="str">
            <v>BSQEC</v>
          </cell>
        </row>
        <row r="26">
          <cell r="B26" t="str">
            <v>ACL-5457</v>
          </cell>
          <cell r="C26" t="str">
            <v>960029303</v>
          </cell>
          <cell r="D26" t="str">
            <v>ACTION-RÉINSERTION</v>
          </cell>
          <cell r="E26" t="str">
            <v xml:space="preserve">1339-1349 boulevard De Maisonneuve Est </v>
          </cell>
          <cell r="F26">
            <v>26</v>
          </cell>
          <cell r="G26" t="str">
            <v>3</v>
          </cell>
          <cell r="J26" t="str">
            <v>X</v>
          </cell>
          <cell r="K26" t="str">
            <v>AHM</v>
          </cell>
          <cell r="L26" t="str">
            <v>OBNL</v>
          </cell>
          <cell r="M26" t="str">
            <v>R</v>
          </cell>
          <cell r="N26" t="str">
            <v>2015</v>
          </cell>
          <cell r="O26" t="str">
            <v>DA</v>
          </cell>
          <cell r="P26" t="str">
            <v>OC</v>
          </cell>
          <cell r="Q26" t="str">
            <v>UGOULFR</v>
          </cell>
          <cell r="R26" t="str">
            <v>ULABADE</v>
          </cell>
          <cell r="S26">
            <v>42571.62228009259</v>
          </cell>
          <cell r="T26">
            <v>41576.41337962963</v>
          </cell>
          <cell r="U26">
            <v>41576.418958333335</v>
          </cell>
          <cell r="V26">
            <v>41751.556215277778</v>
          </cell>
          <cell r="W26">
            <v>42178.649363425924</v>
          </cell>
          <cell r="X26">
            <v>42231</v>
          </cell>
          <cell r="Y26">
            <v>42507</v>
          </cell>
          <cell r="Z26">
            <v>42552</v>
          </cell>
          <cell r="AA26">
            <v>0</v>
          </cell>
          <cell r="AB26">
            <v>26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 t="str">
            <v>PAH15-20</v>
          </cell>
          <cell r="AL26" t="str">
            <v>OBNL</v>
          </cell>
          <cell r="AM26" t="str">
            <v>ACL-5457</v>
          </cell>
          <cell r="AN26" t="str">
            <v>ACLOC</v>
          </cell>
          <cell r="AO26" t="str">
            <v>2015-3</v>
          </cell>
          <cell r="AP26" t="str">
            <v>3Chambre</v>
          </cell>
          <cell r="AQ26" t="str">
            <v>3studio</v>
          </cell>
          <cell r="AR26" t="str">
            <v>31CC</v>
          </cell>
          <cell r="AS26" t="str">
            <v>32CC</v>
          </cell>
          <cell r="AT26" t="str">
            <v>33CC</v>
          </cell>
          <cell r="AU26" t="str">
            <v>34CC</v>
          </cell>
          <cell r="AV26" t="str">
            <v>35CC</v>
          </cell>
          <cell r="AW26" t="str">
            <v>3Chambre</v>
          </cell>
          <cell r="AX26" t="str">
            <v>3studio</v>
          </cell>
          <cell r="AY26" t="str">
            <v>31CC</v>
          </cell>
          <cell r="AZ26" t="str">
            <v>32CC</v>
          </cell>
          <cell r="BA26" t="str">
            <v>33CC</v>
          </cell>
          <cell r="BB26" t="str">
            <v>34CC</v>
          </cell>
          <cell r="BC26" t="str">
            <v>35CC</v>
          </cell>
          <cell r="BD26" t="str">
            <v>engagé</v>
          </cell>
          <cell r="BE26" t="str">
            <v>20143chambre</v>
          </cell>
          <cell r="BF26" t="str">
            <v>20143STUDIO</v>
          </cell>
          <cell r="BG26" t="str">
            <v>201431CC</v>
          </cell>
          <cell r="BH26" t="str">
            <v>201432CC</v>
          </cell>
          <cell r="BI26" t="str">
            <v>201433CC</v>
          </cell>
          <cell r="BJ26" t="str">
            <v>201434CC</v>
          </cell>
          <cell r="BK26" t="str">
            <v>201435CC</v>
          </cell>
          <cell r="BL26" t="str">
            <v>2015</v>
          </cell>
          <cell r="BM26" t="str">
            <v>acl2015-3</v>
          </cell>
          <cell r="BN26" t="str">
            <v>ACL2015-3</v>
          </cell>
          <cell r="BO26" t="str">
            <v>OBNL-3</v>
          </cell>
          <cell r="BP26" t="str">
            <v>OBNL-3</v>
          </cell>
          <cell r="BQ26" t="str">
            <v xml:space="preserve"> </v>
          </cell>
          <cell r="BR26" t="str">
            <v xml:space="preserve"> </v>
          </cell>
          <cell r="BS26" t="str">
            <v>OBNL</v>
          </cell>
          <cell r="BT26" t="str">
            <v>OBNL</v>
          </cell>
          <cell r="BU26" t="str">
            <v>20143OBNL</v>
          </cell>
          <cell r="BV26" t="str">
            <v>OBNL-3</v>
          </cell>
          <cell r="BW26" t="str">
            <v>OBNL-3</v>
          </cell>
          <cell r="BX26" t="str">
            <v>OBNL-3</v>
          </cell>
          <cell r="BY26" t="str">
            <v>2013AHM</v>
          </cell>
          <cell r="BZ26" t="str">
            <v>2014AHM</v>
          </cell>
          <cell r="CA26" t="str">
            <v>AHM-3</v>
          </cell>
          <cell r="CB26" t="str">
            <v>AHM-3</v>
          </cell>
          <cell r="CC26" t="str">
            <v>20143AHM</v>
          </cell>
          <cell r="CD26" t="str">
            <v>AHM</v>
          </cell>
          <cell r="CE26" t="str">
            <v>AHM</v>
          </cell>
          <cell r="CF26" t="str">
            <v>AHM-3</v>
          </cell>
          <cell r="CG26" t="str">
            <v>AHM-3</v>
          </cell>
          <cell r="CH26" t="str">
            <v>R3</v>
          </cell>
          <cell r="CI26" t="str">
            <v>R3</v>
          </cell>
          <cell r="CJ26" t="str">
            <v>R3</v>
          </cell>
          <cell r="CK26" t="str">
            <v>20143R</v>
          </cell>
          <cell r="CL26" t="str">
            <v>R</v>
          </cell>
          <cell r="CM26" t="str">
            <v>R</v>
          </cell>
          <cell r="CN26" t="str">
            <v>OCVille-Marie</v>
          </cell>
          <cell r="CO26" t="str">
            <v>AHMOCVille-Marie</v>
          </cell>
          <cell r="CP26" t="str">
            <v>AHMVille-Marie</v>
          </cell>
          <cell r="CQ26" t="str">
            <v>AHMVille-Marie</v>
          </cell>
          <cell r="CR26" t="str">
            <v>Ville-Marie</v>
          </cell>
          <cell r="CS26" t="str">
            <v>3Ville-Marie</v>
          </cell>
          <cell r="CT26" t="str">
            <v>RVille-Marie</v>
          </cell>
          <cell r="CU26" t="str">
            <v>Ville-Marie2015R</v>
          </cell>
          <cell r="CV26">
            <v>0</v>
          </cell>
          <cell r="CW26" t="str">
            <v>3OC</v>
          </cell>
          <cell r="CX26" t="str">
            <v>ACL3OC</v>
          </cell>
          <cell r="CY26">
            <v>1</v>
          </cell>
          <cell r="CZ26" t="str">
            <v xml:space="preserve"> </v>
          </cell>
          <cell r="DA26" t="str">
            <v>2015</v>
          </cell>
          <cell r="DB26" t="str">
            <v>2016ACL</v>
          </cell>
          <cell r="DC26" t="str">
            <v xml:space="preserve"> </v>
          </cell>
          <cell r="DD26" t="str">
            <v>2013ACLOC</v>
          </cell>
          <cell r="DE26" t="str">
            <v>ACL2016oc2015ed</v>
          </cell>
          <cell r="DF26" t="str">
            <v>2016oc</v>
          </cell>
          <cell r="DG26" t="str">
            <v>2015ed</v>
          </cell>
          <cell r="DH26" t="str">
            <v>2014ec</v>
          </cell>
          <cell r="DI26" t="str">
            <v>2013ap</v>
          </cell>
          <cell r="DJ26" t="str">
            <v>2015ed</v>
          </cell>
          <cell r="DK26" t="str">
            <v>2014ec</v>
          </cell>
          <cell r="DL26" t="str">
            <v>3OC</v>
          </cell>
          <cell r="DM26" t="str">
            <v>20153OC</v>
          </cell>
          <cell r="DN26" t="str">
            <v>2015</v>
          </cell>
          <cell r="DO26" t="str">
            <v>2014</v>
          </cell>
          <cell r="DP26" t="str">
            <v>ACLED 2015 from ec 2014</v>
          </cell>
          <cell r="DQ26" t="str">
            <v>2014ec3Chambre</v>
          </cell>
          <cell r="DR26" t="str">
            <v>2014</v>
          </cell>
          <cell r="DS26" t="str">
            <v>ACL</v>
          </cell>
          <cell r="DT26" t="str">
            <v>2015AHM</v>
          </cell>
          <cell r="DU26" t="str">
            <v>3Chambre</v>
          </cell>
          <cell r="DV26" t="str">
            <v>3Studio</v>
          </cell>
          <cell r="DW26" t="str">
            <v>31CC</v>
          </cell>
          <cell r="DX26" t="str">
            <v>32CC</v>
          </cell>
          <cell r="DY26" t="str">
            <v>33CC</v>
          </cell>
          <cell r="DZ26" t="str">
            <v>34CC</v>
          </cell>
          <cell r="EA26" t="str">
            <v>35CC</v>
          </cell>
          <cell r="EB26" t="str">
            <v>3Chambre</v>
          </cell>
          <cell r="EC26" t="str">
            <v>3studio</v>
          </cell>
          <cell r="ED26" t="str">
            <v>31CC</v>
          </cell>
          <cell r="EE26" t="str">
            <v>32CC</v>
          </cell>
          <cell r="EF26" t="str">
            <v>33CC</v>
          </cell>
          <cell r="EG26" t="str">
            <v>34CC</v>
          </cell>
          <cell r="EH26" t="str">
            <v>35CC</v>
          </cell>
          <cell r="EI26" t="str">
            <v>OBNL-3</v>
          </cell>
          <cell r="EJ26" t="str">
            <v>AHM-3</v>
          </cell>
          <cell r="EK26" t="str">
            <v>R3</v>
          </cell>
          <cell r="EL26" t="str">
            <v>ACL32015</v>
          </cell>
          <cell r="EM26" t="str">
            <v>OBNLVille-Marie</v>
          </cell>
          <cell r="EN26" t="str">
            <v>R3</v>
          </cell>
          <cell r="EO26" t="str">
            <v>R3</v>
          </cell>
          <cell r="EP26" t="str">
            <v>20163</v>
          </cell>
          <cell r="EQ26" t="str">
            <v>2016</v>
          </cell>
          <cell r="ES26" t="str">
            <v>2015Ville-MarieR</v>
          </cell>
          <cell r="EU26" t="str">
            <v>AHM</v>
          </cell>
          <cell r="EX26" t="str">
            <v>2014-04UGOULFR</v>
          </cell>
          <cell r="EZ26" t="str">
            <v>2015-06UGOULFR</v>
          </cell>
          <cell r="FB26">
            <v>0</v>
          </cell>
          <cell r="FC26">
            <v>0</v>
          </cell>
          <cell r="FF26" t="str">
            <v>0OC</v>
          </cell>
          <cell r="FI26" t="str">
            <v>3Chambre</v>
          </cell>
          <cell r="FJ26" t="str">
            <v>3studio</v>
          </cell>
          <cell r="FK26" t="str">
            <v>31CC</v>
          </cell>
          <cell r="FL26" t="str">
            <v>32CC</v>
          </cell>
          <cell r="FM26" t="str">
            <v>33CC</v>
          </cell>
          <cell r="FN26" t="str">
            <v>34CC</v>
          </cell>
          <cell r="FO26" t="str">
            <v>35CC</v>
          </cell>
          <cell r="FQ26" t="str">
            <v>OBNLR3</v>
          </cell>
          <cell r="FR26" t="str">
            <v>DAACL3</v>
          </cell>
          <cell r="FS26" t="str">
            <v>DAACLR</v>
          </cell>
          <cell r="FT26" t="str">
            <v>Ville-MarieR2015</v>
          </cell>
          <cell r="FU26" t="str">
            <v>3Ville-Marie</v>
          </cell>
          <cell r="FV26" t="str">
            <v>AHMOC</v>
          </cell>
        </row>
        <row r="27">
          <cell r="B27" t="str">
            <v>ACL-5458</v>
          </cell>
          <cell r="C27" t="str">
            <v>930098171</v>
          </cell>
          <cell r="D27" t="str">
            <v>C.H. L'ESPERLUETTE</v>
          </cell>
          <cell r="E27" t="str">
            <v>(331) rue Eleanor (MTL)</v>
          </cell>
          <cell r="F27">
            <v>70</v>
          </cell>
          <cell r="G27" t="str">
            <v>1</v>
          </cell>
          <cell r="H27" t="str">
            <v>X</v>
          </cell>
          <cell r="K27" t="str">
            <v>BSQ</v>
          </cell>
          <cell r="L27" t="str">
            <v>COOP</v>
          </cell>
          <cell r="M27" t="str">
            <v>C</v>
          </cell>
          <cell r="N27" t="str">
            <v>2013</v>
          </cell>
          <cell r="O27" t="str">
            <v>ED</v>
          </cell>
          <cell r="P27" t="str">
            <v>ED</v>
          </cell>
          <cell r="Q27" t="str">
            <v>ULESA91</v>
          </cell>
          <cell r="R27" t="str">
            <v>UTREMXU</v>
          </cell>
          <cell r="S27">
            <v>42585</v>
          </cell>
          <cell r="U27">
            <v>41596.485509259262</v>
          </cell>
          <cell r="V27">
            <v>42062.542754629627</v>
          </cell>
          <cell r="W27">
            <v>42585</v>
          </cell>
          <cell r="X27">
            <v>42674</v>
          </cell>
          <cell r="Y27">
            <v>43344</v>
          </cell>
          <cell r="Z27">
            <v>43405</v>
          </cell>
          <cell r="AA27">
            <v>0</v>
          </cell>
          <cell r="AB27">
            <v>0</v>
          </cell>
          <cell r="AC27">
            <v>28</v>
          </cell>
          <cell r="AD27">
            <v>30</v>
          </cell>
          <cell r="AE27">
            <v>9</v>
          </cell>
          <cell r="AF27">
            <v>3</v>
          </cell>
          <cell r="AG27">
            <v>0</v>
          </cell>
          <cell r="AH27" t="str">
            <v>PAH15-20</v>
          </cell>
          <cell r="AI27">
            <v>14</v>
          </cell>
          <cell r="AJ27">
            <v>0</v>
          </cell>
          <cell r="AK27" t="str">
            <v>Ascenseur</v>
          </cell>
          <cell r="AL27" t="str">
            <v>COOP</v>
          </cell>
          <cell r="AM27" t="str">
            <v>ACL-5458</v>
          </cell>
          <cell r="AN27" t="str">
            <v>ACLED</v>
          </cell>
          <cell r="AO27" t="str">
            <v>2013-1</v>
          </cell>
          <cell r="AP27" t="str">
            <v>1Chambre</v>
          </cell>
          <cell r="AQ27" t="str">
            <v>1studio</v>
          </cell>
          <cell r="AR27" t="str">
            <v>11CC</v>
          </cell>
          <cell r="AS27" t="str">
            <v>12CC</v>
          </cell>
          <cell r="AT27" t="str">
            <v>13CC</v>
          </cell>
          <cell r="AU27" t="str">
            <v>14CC</v>
          </cell>
          <cell r="AV27" t="str">
            <v>15CC</v>
          </cell>
          <cell r="AW27" t="str">
            <v>1Chambre</v>
          </cell>
          <cell r="AX27" t="str">
            <v>1studio</v>
          </cell>
          <cell r="AY27" t="str">
            <v>11CC</v>
          </cell>
          <cell r="AZ27" t="str">
            <v>12CC</v>
          </cell>
          <cell r="BA27" t="str">
            <v>13CC</v>
          </cell>
          <cell r="BB27" t="str">
            <v>14CC</v>
          </cell>
          <cell r="BC27" t="str">
            <v>15CC</v>
          </cell>
          <cell r="BD27" t="str">
            <v>engagé</v>
          </cell>
          <cell r="BE27" t="str">
            <v>20151chambre</v>
          </cell>
          <cell r="BF27" t="str">
            <v>20151STUDIO</v>
          </cell>
          <cell r="BG27" t="str">
            <v>201511CC</v>
          </cell>
          <cell r="BH27" t="str">
            <v>201512CC</v>
          </cell>
          <cell r="BI27" t="str">
            <v>201513CC</v>
          </cell>
          <cell r="BJ27" t="str">
            <v>201514CC</v>
          </cell>
          <cell r="BK27" t="str">
            <v>201515CC</v>
          </cell>
          <cell r="BL27" t="str">
            <v>2013</v>
          </cell>
          <cell r="BM27" t="str">
            <v>acl2013-1</v>
          </cell>
          <cell r="BN27" t="str">
            <v>ACL2013-1</v>
          </cell>
          <cell r="BO27" t="str">
            <v>COOP-1</v>
          </cell>
          <cell r="BP27" t="str">
            <v>COOP-1</v>
          </cell>
          <cell r="BQ27" t="str">
            <v xml:space="preserve"> </v>
          </cell>
          <cell r="BR27" t="str">
            <v xml:space="preserve"> </v>
          </cell>
          <cell r="BS27" t="str">
            <v>COOP</v>
          </cell>
          <cell r="BT27" t="str">
            <v>COOP</v>
          </cell>
          <cell r="BU27" t="str">
            <v>20151COOP</v>
          </cell>
          <cell r="BV27" t="str">
            <v>COOP-1</v>
          </cell>
          <cell r="BW27" t="str">
            <v>COOP-1</v>
          </cell>
          <cell r="BX27" t="str">
            <v>COOP-1</v>
          </cell>
          <cell r="BY27" t="str">
            <v>2013BSQ</v>
          </cell>
          <cell r="BZ27" t="str">
            <v>2015BSQ</v>
          </cell>
          <cell r="CA27" t="str">
            <v>BSQ-1</v>
          </cell>
          <cell r="CB27" t="str">
            <v>BSQ-1</v>
          </cell>
          <cell r="CC27" t="str">
            <v>20151BSQ</v>
          </cell>
          <cell r="CD27" t="str">
            <v>BSQ</v>
          </cell>
          <cell r="CE27" t="str">
            <v>BSQ</v>
          </cell>
          <cell r="CF27" t="str">
            <v>BSQ-1</v>
          </cell>
          <cell r="CG27" t="str">
            <v>BSQ-1</v>
          </cell>
          <cell r="CH27" t="str">
            <v>C1</v>
          </cell>
          <cell r="CI27" t="str">
            <v>C1</v>
          </cell>
          <cell r="CJ27" t="str">
            <v>C1</v>
          </cell>
          <cell r="CK27" t="str">
            <v>20151C</v>
          </cell>
          <cell r="CL27" t="str">
            <v>C</v>
          </cell>
          <cell r="CM27" t="str">
            <v>C</v>
          </cell>
          <cell r="CN27" t="str">
            <v>EDLe Sud-Ouest</v>
          </cell>
          <cell r="CO27" t="str">
            <v>BSQEDLe Sud-Ouest</v>
          </cell>
          <cell r="CP27" t="str">
            <v>BSQLe Sud-Ouest</v>
          </cell>
          <cell r="CQ27" t="str">
            <v>BSQLe Sud-Ouest</v>
          </cell>
          <cell r="CR27" t="str">
            <v>Le Sud-Ouest</v>
          </cell>
          <cell r="CS27" t="str">
            <v>1Le Sud-Ouest</v>
          </cell>
          <cell r="CT27" t="str">
            <v>CLe Sud-Ouest</v>
          </cell>
          <cell r="CU27" t="str">
            <v>Le Sud-Ouest2016C</v>
          </cell>
          <cell r="CV27">
            <v>0</v>
          </cell>
          <cell r="CW27" t="str">
            <v>1ED</v>
          </cell>
          <cell r="CX27" t="str">
            <v>ACL1ED</v>
          </cell>
          <cell r="CY27">
            <v>2</v>
          </cell>
          <cell r="CZ27" t="str">
            <v xml:space="preserve"> </v>
          </cell>
          <cell r="DA27" t="str">
            <v>2016</v>
          </cell>
          <cell r="DB27" t="str">
            <v xml:space="preserve"> </v>
          </cell>
          <cell r="DC27" t="str">
            <v xml:space="preserve"> </v>
          </cell>
          <cell r="DD27" t="str">
            <v>1900ACLED</v>
          </cell>
          <cell r="DE27" t="str">
            <v>ACL 2016ed</v>
          </cell>
          <cell r="DF27" t="str">
            <v xml:space="preserve"> </v>
          </cell>
          <cell r="DG27" t="str">
            <v>2016ed</v>
          </cell>
          <cell r="DH27" t="str">
            <v>2015ec</v>
          </cell>
          <cell r="DI27" t="str">
            <v>2013ap</v>
          </cell>
          <cell r="DJ27" t="str">
            <v>2016ed</v>
          </cell>
          <cell r="DK27" t="str">
            <v>2015ec</v>
          </cell>
          <cell r="DL27" t="str">
            <v>1ED</v>
          </cell>
          <cell r="DM27" t="str">
            <v>20161ED</v>
          </cell>
          <cell r="DN27" t="str">
            <v>2016</v>
          </cell>
          <cell r="DO27" t="str">
            <v>2014</v>
          </cell>
          <cell r="DP27" t="str">
            <v>ACLED 2016 from ec 2014</v>
          </cell>
          <cell r="DQ27" t="str">
            <v>2015ec1Chambre</v>
          </cell>
          <cell r="DR27" t="str">
            <v>2015</v>
          </cell>
          <cell r="DS27" t="str">
            <v>ACL</v>
          </cell>
          <cell r="DT27" t="str">
            <v>2016BSQ</v>
          </cell>
          <cell r="DU27" t="str">
            <v>1Chambre</v>
          </cell>
          <cell r="DV27" t="str">
            <v>1Studio</v>
          </cell>
          <cell r="DW27" t="str">
            <v>11CC</v>
          </cell>
          <cell r="DX27" t="str">
            <v>12CC</v>
          </cell>
          <cell r="DY27" t="str">
            <v>13CC</v>
          </cell>
          <cell r="DZ27" t="str">
            <v>14CC</v>
          </cell>
          <cell r="EA27" t="str">
            <v>15CC</v>
          </cell>
          <cell r="EB27" t="str">
            <v>1Chambre</v>
          </cell>
          <cell r="EC27" t="str">
            <v>1studio</v>
          </cell>
          <cell r="ED27" t="str">
            <v>11CC</v>
          </cell>
          <cell r="EE27" t="str">
            <v>12CC</v>
          </cell>
          <cell r="EF27" t="str">
            <v>13CC</v>
          </cell>
          <cell r="EG27" t="str">
            <v>14CC</v>
          </cell>
          <cell r="EH27" t="str">
            <v>15CC</v>
          </cell>
          <cell r="EI27" t="str">
            <v>COOP-1</v>
          </cell>
          <cell r="EJ27" t="str">
            <v>BSQ-1</v>
          </cell>
          <cell r="EK27" t="str">
            <v>C1</v>
          </cell>
          <cell r="EL27" t="str">
            <v>ACL12013</v>
          </cell>
          <cell r="EM27" t="str">
            <v>COOPLe Sud-Ouest</v>
          </cell>
          <cell r="EN27" t="str">
            <v>C1</v>
          </cell>
          <cell r="EO27" t="str">
            <v>C1</v>
          </cell>
          <cell r="EP27" t="str">
            <v xml:space="preserve"> </v>
          </cell>
          <cell r="EQ27" t="str">
            <v xml:space="preserve"> </v>
          </cell>
          <cell r="ES27" t="str">
            <v>2016Le Sud-OuestC</v>
          </cell>
          <cell r="EU27" t="str">
            <v>BSQ</v>
          </cell>
          <cell r="EX27" t="str">
            <v>2015-02ULESA91</v>
          </cell>
          <cell r="EZ27" t="str">
            <v>2016-08ULESA91</v>
          </cell>
          <cell r="FB27">
            <v>70</v>
          </cell>
          <cell r="FC27">
            <v>14</v>
          </cell>
          <cell r="FF27" t="str">
            <v>0ED</v>
          </cell>
          <cell r="FI27" t="str">
            <v>1Chambre</v>
          </cell>
          <cell r="FJ27" t="str">
            <v>1studio</v>
          </cell>
          <cell r="FK27" t="str">
            <v>11CC</v>
          </cell>
          <cell r="FL27" t="str">
            <v>12CC</v>
          </cell>
          <cell r="FM27" t="str">
            <v>13CC</v>
          </cell>
          <cell r="FN27" t="str">
            <v>14CC</v>
          </cell>
          <cell r="FO27" t="str">
            <v>15CC</v>
          </cell>
          <cell r="FQ27" t="str">
            <v>COOPC1</v>
          </cell>
          <cell r="FR27" t="str">
            <v>EDACL1</v>
          </cell>
          <cell r="FS27" t="str">
            <v>EDACLC</v>
          </cell>
          <cell r="FT27" t="str">
            <v>Le Sud-OuestC2016</v>
          </cell>
          <cell r="FU27" t="str">
            <v>1Le Sud-Ouest</v>
          </cell>
          <cell r="FV27" t="str">
            <v>BSQED</v>
          </cell>
        </row>
        <row r="28">
          <cell r="B28" t="str">
            <v>ACL-5461</v>
          </cell>
          <cell r="C28" t="str">
            <v>930099134</v>
          </cell>
          <cell r="D28" t="str">
            <v>OBNL L'HABITATION 21 (BNH - PHASE 4)</v>
          </cell>
          <cell r="E28" t="str">
            <v>(1400) rue Ottawa (MTL)</v>
          </cell>
          <cell r="F28">
            <v>103</v>
          </cell>
          <cell r="G28" t="str">
            <v>1</v>
          </cell>
          <cell r="J28" t="str">
            <v>X</v>
          </cell>
          <cell r="K28" t="str">
            <v>BSQ</v>
          </cell>
          <cell r="L28" t="str">
            <v>OBNL</v>
          </cell>
          <cell r="M28" t="str">
            <v>C</v>
          </cell>
          <cell r="N28" t="str">
            <v>2014</v>
          </cell>
          <cell r="O28" t="str">
            <v>ED</v>
          </cell>
          <cell r="P28" t="str">
            <v>ED</v>
          </cell>
          <cell r="Q28" t="str">
            <v>UGOULFR</v>
          </cell>
          <cell r="R28" t="str">
            <v>ULABADE</v>
          </cell>
          <cell r="S28">
            <v>42718</v>
          </cell>
          <cell r="U28">
            <v>41670.495856481481</v>
          </cell>
          <cell r="V28">
            <v>42402.487893518519</v>
          </cell>
          <cell r="W28">
            <v>42718</v>
          </cell>
          <cell r="X28">
            <v>42840</v>
          </cell>
          <cell r="Y28">
            <v>43814</v>
          </cell>
          <cell r="Z28">
            <v>43831</v>
          </cell>
          <cell r="AA28">
            <v>0</v>
          </cell>
          <cell r="AB28">
            <v>0</v>
          </cell>
          <cell r="AC28">
            <v>62</v>
          </cell>
          <cell r="AD28">
            <v>41</v>
          </cell>
          <cell r="AE28">
            <v>0</v>
          </cell>
          <cell r="AF28">
            <v>0</v>
          </cell>
          <cell r="AG28">
            <v>0</v>
          </cell>
          <cell r="AH28" t="str">
            <v>PAH15-20</v>
          </cell>
          <cell r="AI28">
            <v>25</v>
          </cell>
          <cell r="AJ28">
            <v>0</v>
          </cell>
          <cell r="AK28" t="str">
            <v>Ascenseur</v>
          </cell>
          <cell r="AL28" t="str">
            <v>OBNL</v>
          </cell>
          <cell r="AM28" t="str">
            <v>ACL-5461</v>
          </cell>
          <cell r="AN28" t="str">
            <v>ACLED</v>
          </cell>
          <cell r="AO28" t="str">
            <v>2014-1</v>
          </cell>
          <cell r="AP28" t="str">
            <v>1Chambre</v>
          </cell>
          <cell r="AQ28" t="str">
            <v>1studio</v>
          </cell>
          <cell r="AR28" t="str">
            <v>11CC</v>
          </cell>
          <cell r="AS28" t="str">
            <v>12CC</v>
          </cell>
          <cell r="AT28" t="str">
            <v>13CC</v>
          </cell>
          <cell r="AU28" t="str">
            <v>14CC</v>
          </cell>
          <cell r="AV28" t="str">
            <v>15CC</v>
          </cell>
          <cell r="AW28" t="str">
            <v>1Chambre</v>
          </cell>
          <cell r="AX28" t="str">
            <v>1studio</v>
          </cell>
          <cell r="AY28" t="str">
            <v>11CC</v>
          </cell>
          <cell r="AZ28" t="str">
            <v>12CC</v>
          </cell>
          <cell r="BA28" t="str">
            <v>13CC</v>
          </cell>
          <cell r="BB28" t="str">
            <v>14CC</v>
          </cell>
          <cell r="BC28" t="str">
            <v>15CC</v>
          </cell>
          <cell r="BD28" t="str">
            <v>engagé</v>
          </cell>
          <cell r="BE28" t="str">
            <v>20161chambre</v>
          </cell>
          <cell r="BF28" t="str">
            <v>20161STUDIO</v>
          </cell>
          <cell r="BG28" t="str">
            <v>201611CC</v>
          </cell>
          <cell r="BH28" t="str">
            <v>201612CC</v>
          </cell>
          <cell r="BI28" t="str">
            <v>201613CC</v>
          </cell>
          <cell r="BJ28" t="str">
            <v>201614CC</v>
          </cell>
          <cell r="BK28" t="str">
            <v>201615CC</v>
          </cell>
          <cell r="BL28" t="str">
            <v>2014</v>
          </cell>
          <cell r="BM28" t="str">
            <v>acl2014-1</v>
          </cell>
          <cell r="BN28" t="str">
            <v>ACL2014-1</v>
          </cell>
          <cell r="BO28" t="str">
            <v>OBNL-1</v>
          </cell>
          <cell r="BP28" t="str">
            <v>OBNL-1</v>
          </cell>
          <cell r="BQ28" t="str">
            <v xml:space="preserve"> </v>
          </cell>
          <cell r="BR28" t="str">
            <v xml:space="preserve"> </v>
          </cell>
          <cell r="BS28" t="str">
            <v>OBNL</v>
          </cell>
          <cell r="BT28" t="str">
            <v>OBNL</v>
          </cell>
          <cell r="BU28" t="str">
            <v>20161OBNL</v>
          </cell>
          <cell r="BV28" t="str">
            <v>OBNL-1</v>
          </cell>
          <cell r="BW28" t="str">
            <v>OBNL-1</v>
          </cell>
          <cell r="BX28" t="str">
            <v>OBNL-1</v>
          </cell>
          <cell r="BY28" t="str">
            <v>2014BSQ</v>
          </cell>
          <cell r="BZ28" t="str">
            <v>2016BSQ</v>
          </cell>
          <cell r="CA28" t="str">
            <v>BSQ-1</v>
          </cell>
          <cell r="CB28" t="str">
            <v>BSQ-1</v>
          </cell>
          <cell r="CC28" t="str">
            <v>20161BSQ</v>
          </cell>
          <cell r="CD28" t="str">
            <v>BSQ</v>
          </cell>
          <cell r="CE28" t="str">
            <v>BSQ</v>
          </cell>
          <cell r="CF28" t="str">
            <v>BSQ-1</v>
          </cell>
          <cell r="CG28" t="str">
            <v>BSQ-1</v>
          </cell>
          <cell r="CH28" t="str">
            <v>C1</v>
          </cell>
          <cell r="CI28" t="str">
            <v>C1</v>
          </cell>
          <cell r="CJ28" t="str">
            <v>C1</v>
          </cell>
          <cell r="CK28" t="str">
            <v>20161C</v>
          </cell>
          <cell r="CL28" t="str">
            <v>C</v>
          </cell>
          <cell r="CM28" t="str">
            <v>C</v>
          </cell>
          <cell r="CN28" t="str">
            <v>EDLe Sud-Ouest</v>
          </cell>
          <cell r="CO28" t="str">
            <v>BSQEDLe Sud-Ouest</v>
          </cell>
          <cell r="CP28" t="str">
            <v>BSQLe Sud-Ouest</v>
          </cell>
          <cell r="CQ28" t="str">
            <v>BSQLe Sud-Ouest</v>
          </cell>
          <cell r="CR28" t="str">
            <v>Le Sud-Ouest</v>
          </cell>
          <cell r="CS28" t="str">
            <v>1Le Sud-Ouest</v>
          </cell>
          <cell r="CT28" t="str">
            <v>CLe Sud-Ouest</v>
          </cell>
          <cell r="CU28" t="str">
            <v>Le Sud-Ouest2017C</v>
          </cell>
          <cell r="CV28">
            <v>0</v>
          </cell>
          <cell r="CW28" t="str">
            <v>1ED</v>
          </cell>
          <cell r="CX28" t="str">
            <v>ACL1ED</v>
          </cell>
          <cell r="CY28">
            <v>2</v>
          </cell>
          <cell r="CZ28" t="str">
            <v xml:space="preserve"> </v>
          </cell>
          <cell r="DA28" t="str">
            <v>2016</v>
          </cell>
          <cell r="DB28" t="str">
            <v xml:space="preserve"> </v>
          </cell>
          <cell r="DC28" t="str">
            <v xml:space="preserve"> </v>
          </cell>
          <cell r="DD28" t="str">
            <v>1900ACLED</v>
          </cell>
          <cell r="DE28" t="str">
            <v>ACL 2016ed</v>
          </cell>
          <cell r="DF28" t="str">
            <v xml:space="preserve"> </v>
          </cell>
          <cell r="DG28" t="str">
            <v>2016ed</v>
          </cell>
          <cell r="DH28" t="str">
            <v>2016ec</v>
          </cell>
          <cell r="DI28" t="str">
            <v>2014ap</v>
          </cell>
          <cell r="DJ28" t="str">
            <v>2016ed</v>
          </cell>
          <cell r="DK28" t="str">
            <v xml:space="preserve"> </v>
          </cell>
          <cell r="DL28" t="str">
            <v>1ED</v>
          </cell>
          <cell r="DM28" t="str">
            <v>20161ED</v>
          </cell>
          <cell r="DN28" t="str">
            <v>2016</v>
          </cell>
          <cell r="DO28" t="str">
            <v>2014</v>
          </cell>
          <cell r="DP28" t="str">
            <v>ACLED 2016 from ec 2014</v>
          </cell>
          <cell r="DQ28" t="str">
            <v>2016ec1Chambre</v>
          </cell>
          <cell r="DR28" t="str">
            <v>2016</v>
          </cell>
          <cell r="DS28" t="str">
            <v>ACL</v>
          </cell>
          <cell r="DT28" t="str">
            <v>2016BSQ</v>
          </cell>
          <cell r="DU28" t="str">
            <v>1Chambre</v>
          </cell>
          <cell r="DV28" t="str">
            <v>1Studio</v>
          </cell>
          <cell r="DW28" t="str">
            <v>11CC</v>
          </cell>
          <cell r="DX28" t="str">
            <v>12CC</v>
          </cell>
          <cell r="DY28" t="str">
            <v>13CC</v>
          </cell>
          <cell r="DZ28" t="str">
            <v>14CC</v>
          </cell>
          <cell r="EA28" t="str">
            <v>15CC</v>
          </cell>
          <cell r="EB28" t="str">
            <v>1Chambre</v>
          </cell>
          <cell r="EC28" t="str">
            <v>1studio</v>
          </cell>
          <cell r="ED28" t="str">
            <v>11CC</v>
          </cell>
          <cell r="EE28" t="str">
            <v>12CC</v>
          </cell>
          <cell r="EF28" t="str">
            <v>13CC</v>
          </cell>
          <cell r="EG28" t="str">
            <v>14CC</v>
          </cell>
          <cell r="EH28" t="str">
            <v>15CC</v>
          </cell>
          <cell r="EI28" t="str">
            <v>OBNL-1</v>
          </cell>
          <cell r="EJ28" t="str">
            <v>BSQ-1</v>
          </cell>
          <cell r="EK28" t="str">
            <v>C1</v>
          </cell>
          <cell r="EL28" t="str">
            <v>ACL12014</v>
          </cell>
          <cell r="EM28" t="str">
            <v>OBNLLe Sud-Ouest</v>
          </cell>
          <cell r="EN28" t="str">
            <v>C1</v>
          </cell>
          <cell r="EO28" t="str">
            <v>C1</v>
          </cell>
          <cell r="EP28" t="str">
            <v xml:space="preserve"> </v>
          </cell>
          <cell r="EQ28" t="str">
            <v xml:space="preserve"> </v>
          </cell>
          <cell r="ES28" t="str">
            <v>2016Le Sud-OuestC</v>
          </cell>
          <cell r="EU28" t="str">
            <v>BSQ</v>
          </cell>
          <cell r="EX28" t="str">
            <v>2016-02UGOULFR</v>
          </cell>
          <cell r="EZ28" t="str">
            <v>2016-12UGOULFR</v>
          </cell>
          <cell r="FB28">
            <v>103</v>
          </cell>
          <cell r="FC28">
            <v>25</v>
          </cell>
          <cell r="FF28" t="str">
            <v>0ED</v>
          </cell>
          <cell r="FI28" t="str">
            <v>1Chambre</v>
          </cell>
          <cell r="FJ28" t="str">
            <v>1studio</v>
          </cell>
          <cell r="FK28" t="str">
            <v>11CC</v>
          </cell>
          <cell r="FL28" t="str">
            <v>12CC</v>
          </cell>
          <cell r="FM28" t="str">
            <v>13CC</v>
          </cell>
          <cell r="FN28" t="str">
            <v>14CC</v>
          </cell>
          <cell r="FO28" t="str">
            <v>15CC</v>
          </cell>
          <cell r="FQ28" t="str">
            <v>OBNLC1</v>
          </cell>
          <cell r="FR28" t="str">
            <v>EDACL1</v>
          </cell>
          <cell r="FS28" t="str">
            <v>EDACLC</v>
          </cell>
          <cell r="FT28" t="str">
            <v>Le Sud-OuestC2017</v>
          </cell>
          <cell r="FU28" t="str">
            <v>1Le Sud-Ouest</v>
          </cell>
          <cell r="FV28" t="str">
            <v>BSQED</v>
          </cell>
        </row>
        <row r="29">
          <cell r="B29" t="str">
            <v>ACL-5462</v>
          </cell>
          <cell r="C29" t="str">
            <v>960031562</v>
          </cell>
          <cell r="D29" t="str">
            <v>OBNL L'HABITATION 22</v>
          </cell>
          <cell r="E29" t="str">
            <v>(1400) rue Basin (MTL)</v>
          </cell>
          <cell r="F29">
            <v>132</v>
          </cell>
          <cell r="G29" t="str">
            <v>1</v>
          </cell>
          <cell r="K29" t="str">
            <v>BSQ</v>
          </cell>
          <cell r="L29" t="str">
            <v>OBNL</v>
          </cell>
          <cell r="M29" t="str">
            <v>C</v>
          </cell>
          <cell r="N29" t="str">
            <v>2013</v>
          </cell>
          <cell r="O29" t="str">
            <v>ED</v>
          </cell>
          <cell r="P29" t="str">
            <v>ED</v>
          </cell>
          <cell r="Q29" t="str">
            <v>UGOULFR</v>
          </cell>
          <cell r="R29" t="str">
            <v>ULABADE</v>
          </cell>
          <cell r="S29">
            <v>42719</v>
          </cell>
          <cell r="U29">
            <v>41670.499398148146</v>
          </cell>
          <cell r="V29">
            <v>42062.543923611112</v>
          </cell>
          <cell r="W29">
            <v>42719</v>
          </cell>
          <cell r="X29">
            <v>42840</v>
          </cell>
          <cell r="Y29">
            <v>43814</v>
          </cell>
          <cell r="Z29">
            <v>43831</v>
          </cell>
          <cell r="AA29">
            <v>0</v>
          </cell>
          <cell r="AB29">
            <v>1</v>
          </cell>
          <cell r="AC29">
            <v>36</v>
          </cell>
          <cell r="AD29">
            <v>60</v>
          </cell>
          <cell r="AE29">
            <v>34</v>
          </cell>
          <cell r="AF29">
            <v>1</v>
          </cell>
          <cell r="AG29">
            <v>0</v>
          </cell>
          <cell r="AH29" t="str">
            <v>PAH15-20</v>
          </cell>
          <cell r="AI29">
            <v>26</v>
          </cell>
          <cell r="AJ29">
            <v>0</v>
          </cell>
          <cell r="AK29" t="str">
            <v>Ascenseur</v>
          </cell>
          <cell r="AL29" t="str">
            <v>OBNL</v>
          </cell>
          <cell r="AM29" t="str">
            <v>ACL-5462</v>
          </cell>
          <cell r="AN29" t="str">
            <v>ACLED</v>
          </cell>
          <cell r="AO29" t="str">
            <v>2013-1</v>
          </cell>
          <cell r="AP29" t="str">
            <v>1Chambre</v>
          </cell>
          <cell r="AQ29" t="str">
            <v>1studio</v>
          </cell>
          <cell r="AR29" t="str">
            <v>11CC</v>
          </cell>
          <cell r="AS29" t="str">
            <v>12CC</v>
          </cell>
          <cell r="AT29" t="str">
            <v>13CC</v>
          </cell>
          <cell r="AU29" t="str">
            <v>14CC</v>
          </cell>
          <cell r="AV29" t="str">
            <v>15CC</v>
          </cell>
          <cell r="AW29" t="str">
            <v>1Chambre</v>
          </cell>
          <cell r="AX29" t="str">
            <v>1studio</v>
          </cell>
          <cell r="AY29" t="str">
            <v>11CC</v>
          </cell>
          <cell r="AZ29" t="str">
            <v>12CC</v>
          </cell>
          <cell r="BA29" t="str">
            <v>13CC</v>
          </cell>
          <cell r="BB29" t="str">
            <v>14CC</v>
          </cell>
          <cell r="BC29" t="str">
            <v>15CC</v>
          </cell>
          <cell r="BD29" t="str">
            <v>engagé</v>
          </cell>
          <cell r="BE29" t="str">
            <v>20151chambre</v>
          </cell>
          <cell r="BF29" t="str">
            <v>20151STUDIO</v>
          </cell>
          <cell r="BG29" t="str">
            <v>201511CC</v>
          </cell>
          <cell r="BH29" t="str">
            <v>201512CC</v>
          </cell>
          <cell r="BI29" t="str">
            <v>201513CC</v>
          </cell>
          <cell r="BJ29" t="str">
            <v>201514CC</v>
          </cell>
          <cell r="BK29" t="str">
            <v>201515CC</v>
          </cell>
          <cell r="BL29" t="str">
            <v>2013</v>
          </cell>
          <cell r="BM29" t="str">
            <v>acl2013-1</v>
          </cell>
          <cell r="BN29" t="str">
            <v>ACL2013-1</v>
          </cell>
          <cell r="BO29" t="str">
            <v>OBNL-1</v>
          </cell>
          <cell r="BP29" t="str">
            <v>OBNL-1</v>
          </cell>
          <cell r="BQ29" t="str">
            <v xml:space="preserve"> </v>
          </cell>
          <cell r="BR29" t="str">
            <v xml:space="preserve"> </v>
          </cell>
          <cell r="BS29" t="str">
            <v>OBNL</v>
          </cell>
          <cell r="BT29" t="str">
            <v>OBNL</v>
          </cell>
          <cell r="BU29" t="str">
            <v>20151OBNL</v>
          </cell>
          <cell r="BV29" t="str">
            <v>OBNL-1</v>
          </cell>
          <cell r="BW29" t="str">
            <v>OBNL-1</v>
          </cell>
          <cell r="BX29" t="str">
            <v>OBNL-1</v>
          </cell>
          <cell r="BY29" t="str">
            <v>2014BSQ</v>
          </cell>
          <cell r="BZ29" t="str">
            <v>2015BSQ</v>
          </cell>
          <cell r="CA29" t="str">
            <v>BSQ-1</v>
          </cell>
          <cell r="CB29" t="str">
            <v>BSQ-1</v>
          </cell>
          <cell r="CC29" t="str">
            <v>20151BSQ</v>
          </cell>
          <cell r="CD29" t="str">
            <v>BSQ</v>
          </cell>
          <cell r="CE29" t="str">
            <v>BSQ</v>
          </cell>
          <cell r="CF29" t="str">
            <v>BSQ-1</v>
          </cell>
          <cell r="CG29" t="str">
            <v>BSQ-1</v>
          </cell>
          <cell r="CH29" t="str">
            <v>C1</v>
          </cell>
          <cell r="CI29" t="str">
            <v>C1</v>
          </cell>
          <cell r="CJ29" t="str">
            <v>C1</v>
          </cell>
          <cell r="CK29" t="str">
            <v>20151C</v>
          </cell>
          <cell r="CL29" t="str">
            <v>C</v>
          </cell>
          <cell r="CM29" t="str">
            <v>C</v>
          </cell>
          <cell r="CN29" t="str">
            <v>EDLe Sud-Ouest</v>
          </cell>
          <cell r="CO29" t="str">
            <v>BSQEDLe Sud-Ouest</v>
          </cell>
          <cell r="CP29" t="str">
            <v>BSQLe Sud-Ouest</v>
          </cell>
          <cell r="CQ29" t="str">
            <v>BSQLe Sud-Ouest</v>
          </cell>
          <cell r="CR29" t="str">
            <v>Le Sud-Ouest</v>
          </cell>
          <cell r="CS29" t="str">
            <v>1Le Sud-Ouest</v>
          </cell>
          <cell r="CT29" t="str">
            <v>CLe Sud-Ouest</v>
          </cell>
          <cell r="CU29" t="str">
            <v>Le Sud-Ouest2017C</v>
          </cell>
          <cell r="CV29">
            <v>0</v>
          </cell>
          <cell r="CW29" t="str">
            <v>1ED</v>
          </cell>
          <cell r="CX29" t="str">
            <v>ACL1ED</v>
          </cell>
          <cell r="CY29">
            <v>2</v>
          </cell>
          <cell r="CZ29" t="str">
            <v xml:space="preserve"> </v>
          </cell>
          <cell r="DA29" t="str">
            <v>2016</v>
          </cell>
          <cell r="DB29" t="str">
            <v xml:space="preserve"> </v>
          </cell>
          <cell r="DC29" t="str">
            <v xml:space="preserve"> </v>
          </cell>
          <cell r="DD29" t="str">
            <v>1900ACLED</v>
          </cell>
          <cell r="DE29" t="str">
            <v>ACL 2016ed</v>
          </cell>
          <cell r="DF29" t="str">
            <v xml:space="preserve"> </v>
          </cell>
          <cell r="DG29" t="str">
            <v>2016ed</v>
          </cell>
          <cell r="DH29" t="str">
            <v>2015ec</v>
          </cell>
          <cell r="DI29" t="str">
            <v>2014ap</v>
          </cell>
          <cell r="DJ29" t="str">
            <v>2016ed</v>
          </cell>
          <cell r="DK29" t="str">
            <v>2015ec</v>
          </cell>
          <cell r="DL29" t="str">
            <v>1ED</v>
          </cell>
          <cell r="DM29" t="str">
            <v>20161ED</v>
          </cell>
          <cell r="DN29" t="str">
            <v>2016</v>
          </cell>
          <cell r="DO29" t="str">
            <v>2014</v>
          </cell>
          <cell r="DP29" t="str">
            <v>ACLED 2016 from ec 2014</v>
          </cell>
          <cell r="DQ29" t="str">
            <v>2015ec1Chambre</v>
          </cell>
          <cell r="DR29" t="str">
            <v>2015</v>
          </cell>
          <cell r="DS29" t="str">
            <v>ACL</v>
          </cell>
          <cell r="DT29" t="str">
            <v>2016BSQ</v>
          </cell>
          <cell r="DU29" t="str">
            <v>1Chambre</v>
          </cell>
          <cell r="DV29" t="str">
            <v>1Studio</v>
          </cell>
          <cell r="DW29" t="str">
            <v>11CC</v>
          </cell>
          <cell r="DX29" t="str">
            <v>12CC</v>
          </cell>
          <cell r="DY29" t="str">
            <v>13CC</v>
          </cell>
          <cell r="DZ29" t="str">
            <v>14CC</v>
          </cell>
          <cell r="EA29" t="str">
            <v>15CC</v>
          </cell>
          <cell r="EB29" t="str">
            <v>1Chambre</v>
          </cell>
          <cell r="EC29" t="str">
            <v>1studio</v>
          </cell>
          <cell r="ED29" t="str">
            <v>11CC</v>
          </cell>
          <cell r="EE29" t="str">
            <v>12CC</v>
          </cell>
          <cell r="EF29" t="str">
            <v>13CC</v>
          </cell>
          <cell r="EG29" t="str">
            <v>14CC</v>
          </cell>
          <cell r="EH29" t="str">
            <v>15CC</v>
          </cell>
          <cell r="EI29" t="str">
            <v>OBNL-1</v>
          </cell>
          <cell r="EJ29" t="str">
            <v>BSQ-1</v>
          </cell>
          <cell r="EK29" t="str">
            <v>C1</v>
          </cell>
          <cell r="EL29" t="str">
            <v>ACL12013</v>
          </cell>
          <cell r="EM29" t="str">
            <v>OBNLLe Sud-Ouest</v>
          </cell>
          <cell r="EN29" t="str">
            <v>C1</v>
          </cell>
          <cell r="EO29" t="str">
            <v>C1</v>
          </cell>
          <cell r="EP29" t="str">
            <v xml:space="preserve"> </v>
          </cell>
          <cell r="EQ29" t="str">
            <v xml:space="preserve"> </v>
          </cell>
          <cell r="ES29" t="str">
            <v>2016Le Sud-OuestC</v>
          </cell>
          <cell r="EU29" t="str">
            <v>BSQ</v>
          </cell>
          <cell r="EX29" t="str">
            <v>2015-02UGOULFR</v>
          </cell>
          <cell r="EZ29" t="str">
            <v>2016-12UGOULFR</v>
          </cell>
          <cell r="FB29">
            <v>132</v>
          </cell>
          <cell r="FC29">
            <v>26</v>
          </cell>
          <cell r="FF29" t="str">
            <v>0ED</v>
          </cell>
          <cell r="FI29" t="str">
            <v>1Chambre</v>
          </cell>
          <cell r="FJ29" t="str">
            <v>1studio</v>
          </cell>
          <cell r="FK29" t="str">
            <v>11CC</v>
          </cell>
          <cell r="FL29" t="str">
            <v>12CC</v>
          </cell>
          <cell r="FM29" t="str">
            <v>13CC</v>
          </cell>
          <cell r="FN29" t="str">
            <v>14CC</v>
          </cell>
          <cell r="FO29" t="str">
            <v>15CC</v>
          </cell>
          <cell r="FQ29" t="str">
            <v>OBNLC1</v>
          </cell>
          <cell r="FR29" t="str">
            <v>EDACL1</v>
          </cell>
          <cell r="FS29" t="str">
            <v>EDACLC</v>
          </cell>
          <cell r="FT29" t="str">
            <v>Le Sud-OuestC2017</v>
          </cell>
          <cell r="FU29" t="str">
            <v>1Le Sud-Ouest</v>
          </cell>
          <cell r="FV29" t="str">
            <v>BSQED</v>
          </cell>
        </row>
        <row r="30">
          <cell r="B30" t="str">
            <v>ACL-5464</v>
          </cell>
          <cell r="C30" t="str">
            <v>960033281</v>
          </cell>
          <cell r="D30" t="str">
            <v>COOP DE SOLIDARITÉ FUSION VERTE II</v>
          </cell>
          <cell r="E30" t="str">
            <v>(5030) rue De Contrecoeur (MTL)</v>
          </cell>
          <cell r="F30">
            <v>146</v>
          </cell>
          <cell r="G30" t="str">
            <v>1</v>
          </cell>
          <cell r="I30" t="str">
            <v>CM</v>
          </cell>
          <cell r="K30" t="str">
            <v>BSQ</v>
          </cell>
          <cell r="L30" t="str">
            <v>COOP</v>
          </cell>
          <cell r="M30" t="str">
            <v>C</v>
          </cell>
          <cell r="N30" t="str">
            <v>2013</v>
          </cell>
          <cell r="O30" t="str">
            <v>DA</v>
          </cell>
          <cell r="P30" t="str">
            <v>OC</v>
          </cell>
          <cell r="Q30" t="str">
            <v>UTHIBVK</v>
          </cell>
          <cell r="R30" t="str">
            <v>UTREMXU</v>
          </cell>
          <cell r="S30">
            <v>42788.376574074071</v>
          </cell>
          <cell r="T30">
            <v>41695.571192129632</v>
          </cell>
          <cell r="U30">
            <v>41872.468078703707</v>
          </cell>
          <cell r="V30">
            <v>41884.640069444446</v>
          </cell>
          <cell r="W30">
            <v>42101.58085648148</v>
          </cell>
          <cell r="X30">
            <v>42109</v>
          </cell>
          <cell r="Y30">
            <v>42719</v>
          </cell>
          <cell r="Z30">
            <v>42782</v>
          </cell>
          <cell r="AA30">
            <v>0</v>
          </cell>
          <cell r="AB30">
            <v>0</v>
          </cell>
          <cell r="AC30">
            <v>106</v>
          </cell>
          <cell r="AD30">
            <v>40</v>
          </cell>
          <cell r="AE30">
            <v>0</v>
          </cell>
          <cell r="AF30">
            <v>0</v>
          </cell>
          <cell r="AG30">
            <v>0</v>
          </cell>
          <cell r="AH30" t="str">
            <v>PAH15-20</v>
          </cell>
          <cell r="AI30">
            <v>15</v>
          </cell>
          <cell r="AJ30">
            <v>0</v>
          </cell>
          <cell r="AK30" t="str">
            <v>Ascenseur</v>
          </cell>
          <cell r="AL30" t="str">
            <v>COOP</v>
          </cell>
          <cell r="AM30" t="str">
            <v>ACL-5464</v>
          </cell>
          <cell r="AN30" t="str">
            <v>ACLOC</v>
          </cell>
          <cell r="AO30" t="str">
            <v>2013-1</v>
          </cell>
          <cell r="AP30" t="str">
            <v>1Chambre</v>
          </cell>
          <cell r="AQ30" t="str">
            <v>1studio</v>
          </cell>
          <cell r="AR30" t="str">
            <v>11CC</v>
          </cell>
          <cell r="AS30" t="str">
            <v>12CC</v>
          </cell>
          <cell r="AT30" t="str">
            <v>13CC</v>
          </cell>
          <cell r="AU30" t="str">
            <v>14CC</v>
          </cell>
          <cell r="AV30" t="str">
            <v>15CC</v>
          </cell>
          <cell r="AW30" t="str">
            <v>1Chambre</v>
          </cell>
          <cell r="AX30" t="str">
            <v>1studio</v>
          </cell>
          <cell r="AY30" t="str">
            <v>11CC</v>
          </cell>
          <cell r="AZ30" t="str">
            <v>12CC</v>
          </cell>
          <cell r="BA30" t="str">
            <v>13CC</v>
          </cell>
          <cell r="BB30" t="str">
            <v>14CC</v>
          </cell>
          <cell r="BC30" t="str">
            <v>15CC</v>
          </cell>
          <cell r="BD30" t="str">
            <v>engagé</v>
          </cell>
          <cell r="BE30" t="str">
            <v>20141chambre</v>
          </cell>
          <cell r="BF30" t="str">
            <v>20141STUDIO</v>
          </cell>
          <cell r="BG30" t="str">
            <v>201411CC</v>
          </cell>
          <cell r="BH30" t="str">
            <v>201412CC</v>
          </cell>
          <cell r="BI30" t="str">
            <v>201413CC</v>
          </cell>
          <cell r="BJ30" t="str">
            <v>201414CC</v>
          </cell>
          <cell r="BK30" t="str">
            <v>201415CC</v>
          </cell>
          <cell r="BL30" t="str">
            <v>2013</v>
          </cell>
          <cell r="BM30" t="str">
            <v>acl2013-1</v>
          </cell>
          <cell r="BN30" t="str">
            <v>ACL2013-1</v>
          </cell>
          <cell r="BO30" t="str">
            <v>COOP-1</v>
          </cell>
          <cell r="BP30" t="str">
            <v>COOP-1</v>
          </cell>
          <cell r="BQ30" t="str">
            <v xml:space="preserve"> </v>
          </cell>
          <cell r="BR30" t="str">
            <v xml:space="preserve"> </v>
          </cell>
          <cell r="BS30" t="str">
            <v>COOP</v>
          </cell>
          <cell r="BT30" t="str">
            <v>COOP</v>
          </cell>
          <cell r="BU30" t="str">
            <v>20141COOP</v>
          </cell>
          <cell r="BV30" t="str">
            <v>COOP-1</v>
          </cell>
          <cell r="BW30" t="str">
            <v>COOP-1</v>
          </cell>
          <cell r="BX30" t="str">
            <v>COOP-1</v>
          </cell>
          <cell r="BY30" t="str">
            <v>2014BSQ</v>
          </cell>
          <cell r="BZ30" t="str">
            <v>2014BSQ</v>
          </cell>
          <cell r="CA30" t="str">
            <v>BSQ-1</v>
          </cell>
          <cell r="CB30" t="str">
            <v>BSQ-1</v>
          </cell>
          <cell r="CC30" t="str">
            <v>20141BSQ</v>
          </cell>
          <cell r="CD30" t="str">
            <v>BSQ</v>
          </cell>
          <cell r="CE30" t="str">
            <v>BSQ</v>
          </cell>
          <cell r="CF30" t="str">
            <v>BSQ-1</v>
          </cell>
          <cell r="CG30" t="str">
            <v>BSQ-1</v>
          </cell>
          <cell r="CH30" t="str">
            <v>C1</v>
          </cell>
          <cell r="CI30" t="str">
            <v>C1</v>
          </cell>
          <cell r="CJ30" t="str">
            <v>C1</v>
          </cell>
          <cell r="CK30" t="str">
            <v>20141C</v>
          </cell>
          <cell r="CL30" t="str">
            <v>C</v>
          </cell>
          <cell r="CM30" t="str">
            <v>C</v>
          </cell>
          <cell r="CN30" t="str">
            <v>OCMercier — Hochelaga-Maisonneuve</v>
          </cell>
          <cell r="CO30" t="str">
            <v>BSQOCMercier — Hochelaga-Maisonneuve</v>
          </cell>
          <cell r="CP30" t="str">
            <v>BSQMercier — Hochelaga-Maisonneuve</v>
          </cell>
          <cell r="CQ30" t="str">
            <v>BSQMercier — Hochelaga-Maisonneuve</v>
          </cell>
          <cell r="CR30" t="str">
            <v>Mercier — Hochelaga-Maisonneuve</v>
          </cell>
          <cell r="CS30" t="str">
            <v>1Mercier — Hochelaga-Maisonneuve</v>
          </cell>
          <cell r="CT30" t="str">
            <v>CMercier — Hochelaga-Maisonneuve</v>
          </cell>
          <cell r="CU30" t="str">
            <v>Mercier — Hochelaga-Maisonneuve2015C</v>
          </cell>
          <cell r="CV30">
            <v>0</v>
          </cell>
          <cell r="CW30" t="str">
            <v>1OC</v>
          </cell>
          <cell r="CX30" t="str">
            <v>ACL1OC</v>
          </cell>
          <cell r="CY30">
            <v>1</v>
          </cell>
          <cell r="CZ30" t="str">
            <v xml:space="preserve"> </v>
          </cell>
          <cell r="DA30" t="str">
            <v>2015</v>
          </cell>
          <cell r="DB30" t="str">
            <v>2016ACL</v>
          </cell>
          <cell r="DC30" t="str">
            <v xml:space="preserve"> </v>
          </cell>
          <cell r="DD30" t="str">
            <v>2014ACLOC</v>
          </cell>
          <cell r="DE30" t="str">
            <v>ACL2016oc2015ed</v>
          </cell>
          <cell r="DF30" t="str">
            <v>2016oc</v>
          </cell>
          <cell r="DG30" t="str">
            <v>2015ed</v>
          </cell>
          <cell r="DH30" t="str">
            <v>2014ec</v>
          </cell>
          <cell r="DI30" t="str">
            <v>2014ap</v>
          </cell>
          <cell r="DJ30" t="str">
            <v>2015ed</v>
          </cell>
          <cell r="DK30" t="str">
            <v>2014ec</v>
          </cell>
          <cell r="DL30" t="str">
            <v>1OC</v>
          </cell>
          <cell r="DM30" t="str">
            <v>20151OC</v>
          </cell>
          <cell r="DN30" t="str">
            <v>2015</v>
          </cell>
          <cell r="DO30" t="str">
            <v>2014</v>
          </cell>
          <cell r="DP30" t="str">
            <v>ACLED 2015 from ec 2014</v>
          </cell>
          <cell r="DQ30" t="str">
            <v>2014ec1Chambre</v>
          </cell>
          <cell r="DR30" t="str">
            <v>2014</v>
          </cell>
          <cell r="DS30" t="str">
            <v>ACL</v>
          </cell>
          <cell r="DT30" t="str">
            <v>2015BSQ</v>
          </cell>
          <cell r="DU30" t="str">
            <v>1Chambre</v>
          </cell>
          <cell r="DV30" t="str">
            <v>1Studio</v>
          </cell>
          <cell r="DW30" t="str">
            <v>11CC</v>
          </cell>
          <cell r="DX30" t="str">
            <v>12CC</v>
          </cell>
          <cell r="DY30" t="str">
            <v>13CC</v>
          </cell>
          <cell r="DZ30" t="str">
            <v>14CC</v>
          </cell>
          <cell r="EA30" t="str">
            <v>15CC</v>
          </cell>
          <cell r="EB30" t="str">
            <v>1Chambre</v>
          </cell>
          <cell r="EC30" t="str">
            <v>1studio</v>
          </cell>
          <cell r="ED30" t="str">
            <v>11CC</v>
          </cell>
          <cell r="EE30" t="str">
            <v>12CC</v>
          </cell>
          <cell r="EF30" t="str">
            <v>13CC</v>
          </cell>
          <cell r="EG30" t="str">
            <v>14CC</v>
          </cell>
          <cell r="EH30" t="str">
            <v>15CC</v>
          </cell>
          <cell r="EI30" t="str">
            <v>COOP-1</v>
          </cell>
          <cell r="EJ30" t="str">
            <v>BSQ-1</v>
          </cell>
          <cell r="EK30" t="str">
            <v>C1</v>
          </cell>
          <cell r="EL30" t="str">
            <v>ACL12013</v>
          </cell>
          <cell r="EM30" t="str">
            <v>COOPMercier — Hochelaga-Maisonneuve</v>
          </cell>
          <cell r="EN30" t="str">
            <v>C1</v>
          </cell>
          <cell r="EO30" t="str">
            <v>C1</v>
          </cell>
          <cell r="EP30" t="str">
            <v>20161</v>
          </cell>
          <cell r="EQ30" t="str">
            <v>2016</v>
          </cell>
          <cell r="ES30" t="str">
            <v>2015Mercier — Hochelaga-MaisonneuveC</v>
          </cell>
          <cell r="EU30" t="str">
            <v>BSQ</v>
          </cell>
          <cell r="EX30" t="str">
            <v>2014-09UTHIBVK</v>
          </cell>
          <cell r="EZ30" t="str">
            <v>2015-04UTHIBVK</v>
          </cell>
          <cell r="FB30">
            <v>146</v>
          </cell>
          <cell r="FC30">
            <v>15</v>
          </cell>
          <cell r="FF30" t="str">
            <v>0OC</v>
          </cell>
          <cell r="FI30" t="str">
            <v>1Chambre</v>
          </cell>
          <cell r="FJ30" t="str">
            <v>1studio</v>
          </cell>
          <cell r="FK30" t="str">
            <v>11CC</v>
          </cell>
          <cell r="FL30" t="str">
            <v>12CC</v>
          </cell>
          <cell r="FM30" t="str">
            <v>13CC</v>
          </cell>
          <cell r="FN30" t="str">
            <v>14CC</v>
          </cell>
          <cell r="FO30" t="str">
            <v>15CC</v>
          </cell>
          <cell r="FQ30" t="str">
            <v>COOPC1</v>
          </cell>
          <cell r="FR30" t="str">
            <v>DAACL1</v>
          </cell>
          <cell r="FS30" t="str">
            <v>DAACLC</v>
          </cell>
          <cell r="FT30" t="str">
            <v>Mercier — Hochelaga-MaisonneuveC2015</v>
          </cell>
          <cell r="FU30" t="str">
            <v>1Mercier — Hochelaga-Maisonneuve</v>
          </cell>
          <cell r="FV30" t="str">
            <v>BSQOC</v>
          </cell>
        </row>
        <row r="31">
          <cell r="B31" t="str">
            <v>ACL-5465</v>
          </cell>
          <cell r="C31" t="str">
            <v>960031561</v>
          </cell>
          <cell r="D31" t="str">
            <v>SPECTRE DE RUE</v>
          </cell>
          <cell r="E31" t="str">
            <v xml:space="preserve">803-807 rue Ontario Est </v>
          </cell>
          <cell r="F31">
            <v>22</v>
          </cell>
          <cell r="G31" t="str">
            <v>3</v>
          </cell>
          <cell r="K31" t="str">
            <v>AHM</v>
          </cell>
          <cell r="L31" t="str">
            <v>OBNL</v>
          </cell>
          <cell r="M31" t="str">
            <v>T</v>
          </cell>
          <cell r="N31" t="str">
            <v>2015</v>
          </cell>
          <cell r="O31" t="str">
            <v>ED</v>
          </cell>
          <cell r="P31" t="str">
            <v>ED</v>
          </cell>
          <cell r="Q31" t="str">
            <v>UABBA97</v>
          </cell>
          <cell r="R31" t="str">
            <v>ULABADE</v>
          </cell>
          <cell r="S31">
            <v>42424</v>
          </cell>
          <cell r="T31">
            <v>41627.605324074073</v>
          </cell>
          <cell r="U31">
            <v>41681.630023148151</v>
          </cell>
          <cell r="V31">
            <v>41850.348622685182</v>
          </cell>
          <cell r="W31">
            <v>42424</v>
          </cell>
          <cell r="X31">
            <v>43388</v>
          </cell>
          <cell r="Y31">
            <v>43739</v>
          </cell>
          <cell r="Z31">
            <v>43770</v>
          </cell>
          <cell r="AA31">
            <v>22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 t="str">
            <v>PAH15-20</v>
          </cell>
          <cell r="AL31" t="str">
            <v>OBNL</v>
          </cell>
          <cell r="AM31" t="str">
            <v>ACL-5465</v>
          </cell>
          <cell r="AN31" t="str">
            <v>ACLED</v>
          </cell>
          <cell r="AO31" t="str">
            <v>2015-3</v>
          </cell>
          <cell r="AP31" t="str">
            <v>3Chambre</v>
          </cell>
          <cell r="AQ31" t="str">
            <v>3studio</v>
          </cell>
          <cell r="AR31" t="str">
            <v>31CC</v>
          </cell>
          <cell r="AS31" t="str">
            <v>32CC</v>
          </cell>
          <cell r="AT31" t="str">
            <v>33CC</v>
          </cell>
          <cell r="AU31" t="str">
            <v>34CC</v>
          </cell>
          <cell r="AV31" t="str">
            <v>35CC</v>
          </cell>
          <cell r="AW31" t="str">
            <v>3Chambre</v>
          </cell>
          <cell r="AX31" t="str">
            <v>3studio</v>
          </cell>
          <cell r="AY31" t="str">
            <v>31CC</v>
          </cell>
          <cell r="AZ31" t="str">
            <v>32CC</v>
          </cell>
          <cell r="BA31" t="str">
            <v>33CC</v>
          </cell>
          <cell r="BB31" t="str">
            <v>34CC</v>
          </cell>
          <cell r="BC31" t="str">
            <v>35CC</v>
          </cell>
          <cell r="BD31" t="str">
            <v>engagé</v>
          </cell>
          <cell r="BE31" t="str">
            <v>20143chambre</v>
          </cell>
          <cell r="BF31" t="str">
            <v>20143STUDIO</v>
          </cell>
          <cell r="BG31" t="str">
            <v>201431CC</v>
          </cell>
          <cell r="BH31" t="str">
            <v>201432CC</v>
          </cell>
          <cell r="BI31" t="str">
            <v>201433CC</v>
          </cell>
          <cell r="BJ31" t="str">
            <v>201434CC</v>
          </cell>
          <cell r="BK31" t="str">
            <v>201435CC</v>
          </cell>
          <cell r="BL31" t="str">
            <v>2015</v>
          </cell>
          <cell r="BM31" t="str">
            <v>acl2015-3</v>
          </cell>
          <cell r="BN31" t="str">
            <v>ACL2015-3</v>
          </cell>
          <cell r="BO31" t="str">
            <v>OBNL-3</v>
          </cell>
          <cell r="BP31" t="str">
            <v>OBNL-3</v>
          </cell>
          <cell r="BQ31" t="str">
            <v xml:space="preserve"> </v>
          </cell>
          <cell r="BR31" t="str">
            <v xml:space="preserve"> </v>
          </cell>
          <cell r="BS31" t="str">
            <v>OBNL</v>
          </cell>
          <cell r="BT31" t="str">
            <v>OBNL</v>
          </cell>
          <cell r="BU31" t="str">
            <v>20143OBNL</v>
          </cell>
          <cell r="BV31" t="str">
            <v>OBNL-3</v>
          </cell>
          <cell r="BW31" t="str">
            <v>OBNL-3</v>
          </cell>
          <cell r="BX31" t="str">
            <v>OBNL-3</v>
          </cell>
          <cell r="BY31" t="str">
            <v>2014AHM</v>
          </cell>
          <cell r="BZ31" t="str">
            <v>2014AHM</v>
          </cell>
          <cell r="CA31" t="str">
            <v>AHM-3</v>
          </cell>
          <cell r="CB31" t="str">
            <v>AHM-3</v>
          </cell>
          <cell r="CC31" t="str">
            <v>20143AHM</v>
          </cell>
          <cell r="CD31" t="str">
            <v>AHM</v>
          </cell>
          <cell r="CE31" t="str">
            <v>AHM</v>
          </cell>
          <cell r="CF31" t="str">
            <v>AHM-3</v>
          </cell>
          <cell r="CG31" t="str">
            <v>AHM-3</v>
          </cell>
          <cell r="CH31" t="str">
            <v>T3</v>
          </cell>
          <cell r="CI31" t="str">
            <v>T3</v>
          </cell>
          <cell r="CJ31" t="str">
            <v>T3</v>
          </cell>
          <cell r="CK31" t="str">
            <v>20143T</v>
          </cell>
          <cell r="CL31" t="str">
            <v>T</v>
          </cell>
          <cell r="CM31" t="str">
            <v>T</v>
          </cell>
          <cell r="CN31" t="str">
            <v>EDVille-Marie</v>
          </cell>
          <cell r="CO31" t="str">
            <v>AHMEDVille-Marie</v>
          </cell>
          <cell r="CP31" t="str">
            <v>AHMVille-Marie</v>
          </cell>
          <cell r="CQ31" t="str">
            <v>AHMVille-Marie</v>
          </cell>
          <cell r="CR31" t="str">
            <v>Ville-Marie</v>
          </cell>
          <cell r="CS31" t="str">
            <v>3Ville-Marie</v>
          </cell>
          <cell r="CT31" t="str">
            <v>TVille-Marie</v>
          </cell>
          <cell r="CU31" t="str">
            <v>Ville-Marie2018T</v>
          </cell>
          <cell r="CV31">
            <v>0</v>
          </cell>
          <cell r="CW31" t="str">
            <v>3ED</v>
          </cell>
          <cell r="CX31" t="str">
            <v>ACL3ED</v>
          </cell>
          <cell r="CY31">
            <v>2</v>
          </cell>
          <cell r="CZ31" t="str">
            <v xml:space="preserve"> </v>
          </cell>
          <cell r="DA31" t="str">
            <v>2016</v>
          </cell>
          <cell r="DB31" t="str">
            <v xml:space="preserve"> </v>
          </cell>
          <cell r="DC31" t="str">
            <v xml:space="preserve"> </v>
          </cell>
          <cell r="DD31" t="str">
            <v>2013ACLED</v>
          </cell>
          <cell r="DE31" t="str">
            <v>ACL 2016ed</v>
          </cell>
          <cell r="DF31" t="str">
            <v xml:space="preserve"> </v>
          </cell>
          <cell r="DG31" t="str">
            <v>2016ed</v>
          </cell>
          <cell r="DH31" t="str">
            <v>2014ec</v>
          </cell>
          <cell r="DI31" t="str">
            <v>2014ap</v>
          </cell>
          <cell r="DJ31" t="str">
            <v>2016ed</v>
          </cell>
          <cell r="DK31" t="str">
            <v>2014ec</v>
          </cell>
          <cell r="DL31" t="str">
            <v>3ED</v>
          </cell>
          <cell r="DM31" t="str">
            <v>20163ED</v>
          </cell>
          <cell r="DN31" t="str">
            <v>2016</v>
          </cell>
          <cell r="DO31" t="str">
            <v>2014</v>
          </cell>
          <cell r="DP31" t="str">
            <v>ACLED 2016 from ec 2014</v>
          </cell>
          <cell r="DQ31" t="str">
            <v>2014ec3Chambre</v>
          </cell>
          <cell r="DR31" t="str">
            <v>2014</v>
          </cell>
          <cell r="DS31" t="str">
            <v>ACL</v>
          </cell>
          <cell r="DT31" t="str">
            <v>2016AHM</v>
          </cell>
          <cell r="DU31" t="str">
            <v>3Chambre</v>
          </cell>
          <cell r="DV31" t="str">
            <v>3Studio</v>
          </cell>
          <cell r="DW31" t="str">
            <v>31CC</v>
          </cell>
          <cell r="DX31" t="str">
            <v>32CC</v>
          </cell>
          <cell r="DY31" t="str">
            <v>33CC</v>
          </cell>
          <cell r="DZ31" t="str">
            <v>34CC</v>
          </cell>
          <cell r="EA31" t="str">
            <v>35CC</v>
          </cell>
          <cell r="EB31" t="str">
            <v>3Chambre</v>
          </cell>
          <cell r="EC31" t="str">
            <v>3studio</v>
          </cell>
          <cell r="ED31" t="str">
            <v>31CC</v>
          </cell>
          <cell r="EE31" t="str">
            <v>32CC</v>
          </cell>
          <cell r="EF31" t="str">
            <v>33CC</v>
          </cell>
          <cell r="EG31" t="str">
            <v>34CC</v>
          </cell>
          <cell r="EH31" t="str">
            <v>35CC</v>
          </cell>
          <cell r="EI31" t="str">
            <v>OBNL-3</v>
          </cell>
          <cell r="EJ31" t="str">
            <v>AHM-3</v>
          </cell>
          <cell r="EK31" t="str">
            <v>T3</v>
          </cell>
          <cell r="EL31" t="str">
            <v>ACL32015</v>
          </cell>
          <cell r="EM31" t="str">
            <v>OBNLVille-Marie</v>
          </cell>
          <cell r="EN31" t="str">
            <v>T3</v>
          </cell>
          <cell r="EO31" t="str">
            <v>T3</v>
          </cell>
          <cell r="EP31" t="str">
            <v xml:space="preserve"> </v>
          </cell>
          <cell r="EQ31" t="str">
            <v xml:space="preserve"> </v>
          </cell>
          <cell r="ES31" t="str">
            <v>2016Ville-MarieT</v>
          </cell>
          <cell r="EU31" t="str">
            <v>AHM</v>
          </cell>
          <cell r="EX31" t="str">
            <v>2014-07UABBA97</v>
          </cell>
          <cell r="EZ31" t="str">
            <v>2016-02UABBA97</v>
          </cell>
          <cell r="FB31">
            <v>0</v>
          </cell>
          <cell r="FC31">
            <v>0</v>
          </cell>
          <cell r="FF31" t="str">
            <v>0ED</v>
          </cell>
          <cell r="FI31" t="str">
            <v>3Chambre</v>
          </cell>
          <cell r="FJ31" t="str">
            <v>3studio</v>
          </cell>
          <cell r="FK31" t="str">
            <v>31CC</v>
          </cell>
          <cell r="FL31" t="str">
            <v>32CC</v>
          </cell>
          <cell r="FM31" t="str">
            <v>33CC</v>
          </cell>
          <cell r="FN31" t="str">
            <v>34CC</v>
          </cell>
          <cell r="FO31" t="str">
            <v>35CC</v>
          </cell>
          <cell r="FQ31" t="str">
            <v>OBNLT3</v>
          </cell>
          <cell r="FR31" t="str">
            <v>EDACL3</v>
          </cell>
          <cell r="FS31" t="str">
            <v>EDACLT</v>
          </cell>
          <cell r="FT31" t="str">
            <v xml:space="preserve"> </v>
          </cell>
          <cell r="FU31" t="str">
            <v>3Ville-Marie</v>
          </cell>
          <cell r="FV31" t="str">
            <v>AHMED</v>
          </cell>
        </row>
        <row r="32">
          <cell r="B32" t="str">
            <v>ACL-5466</v>
          </cell>
          <cell r="C32" t="str">
            <v>960019408</v>
          </cell>
          <cell r="D32" t="str">
            <v>C.H. CITADINS DU PARC</v>
          </cell>
          <cell r="E32" t="str">
            <v>181 rue De Castelnau Ouest (MTL)</v>
          </cell>
          <cell r="F32">
            <v>54</v>
          </cell>
          <cell r="G32" t="str">
            <v>1</v>
          </cell>
          <cell r="K32" t="str">
            <v>BSQ</v>
          </cell>
          <cell r="L32" t="str">
            <v>COOP</v>
          </cell>
          <cell r="M32" t="str">
            <v>C</v>
          </cell>
          <cell r="N32" t="str">
            <v>2014</v>
          </cell>
          <cell r="O32" t="str">
            <v>ED</v>
          </cell>
          <cell r="P32" t="str">
            <v>OC</v>
          </cell>
          <cell r="Q32" t="str">
            <v>UBERU9I</v>
          </cell>
          <cell r="R32" t="str">
            <v>ULABADE</v>
          </cell>
          <cell r="S32">
            <v>42584</v>
          </cell>
          <cell r="U32">
            <v>41810.552372685182</v>
          </cell>
          <cell r="V32">
            <v>42062.544976851852</v>
          </cell>
          <cell r="W32">
            <v>42584</v>
          </cell>
          <cell r="X32">
            <v>42675</v>
          </cell>
          <cell r="Y32">
            <v>43216</v>
          </cell>
          <cell r="Z32">
            <v>43252</v>
          </cell>
          <cell r="AA32">
            <v>0</v>
          </cell>
          <cell r="AB32">
            <v>0</v>
          </cell>
          <cell r="AC32">
            <v>16</v>
          </cell>
          <cell r="AD32">
            <v>27</v>
          </cell>
          <cell r="AE32">
            <v>7</v>
          </cell>
          <cell r="AF32">
            <v>4</v>
          </cell>
          <cell r="AG32">
            <v>0</v>
          </cell>
          <cell r="AH32" t="str">
            <v>PAH15-20</v>
          </cell>
          <cell r="AI32">
            <v>11</v>
          </cell>
          <cell r="AJ32">
            <v>0</v>
          </cell>
          <cell r="AK32" t="str">
            <v>Ascenseur</v>
          </cell>
          <cell r="AL32" t="str">
            <v>COOP</v>
          </cell>
          <cell r="AM32" t="str">
            <v>ACL-5466</v>
          </cell>
          <cell r="AN32" t="str">
            <v>ACLOC</v>
          </cell>
          <cell r="AO32" t="str">
            <v>2014-1</v>
          </cell>
          <cell r="AP32" t="str">
            <v>1Chambre</v>
          </cell>
          <cell r="AQ32" t="str">
            <v>1studio</v>
          </cell>
          <cell r="AR32" t="str">
            <v>11CC</v>
          </cell>
          <cell r="AS32" t="str">
            <v>12CC</v>
          </cell>
          <cell r="AT32" t="str">
            <v>13CC</v>
          </cell>
          <cell r="AU32" t="str">
            <v>14CC</v>
          </cell>
          <cell r="AV32" t="str">
            <v>15CC</v>
          </cell>
          <cell r="AW32" t="str">
            <v>1Chambre</v>
          </cell>
          <cell r="AX32" t="str">
            <v>1studio</v>
          </cell>
          <cell r="AY32" t="str">
            <v>11CC</v>
          </cell>
          <cell r="AZ32" t="str">
            <v>12CC</v>
          </cell>
          <cell r="BA32" t="str">
            <v>13CC</v>
          </cell>
          <cell r="BB32" t="str">
            <v>14CC</v>
          </cell>
          <cell r="BC32" t="str">
            <v>15CC</v>
          </cell>
          <cell r="BD32" t="str">
            <v>engagé</v>
          </cell>
          <cell r="BE32" t="str">
            <v>20151chambre</v>
          </cell>
          <cell r="BF32" t="str">
            <v>20151STUDIO</v>
          </cell>
          <cell r="BG32" t="str">
            <v>201511CC</v>
          </cell>
          <cell r="BH32" t="str">
            <v>201512CC</v>
          </cell>
          <cell r="BI32" t="str">
            <v>201513CC</v>
          </cell>
          <cell r="BJ32" t="str">
            <v>201514CC</v>
          </cell>
          <cell r="BK32" t="str">
            <v>201515CC</v>
          </cell>
          <cell r="BL32" t="str">
            <v>2014</v>
          </cell>
          <cell r="BM32" t="str">
            <v>acl2014-1</v>
          </cell>
          <cell r="BN32" t="str">
            <v>ACL2014-1</v>
          </cell>
          <cell r="BO32" t="str">
            <v>COOP-1</v>
          </cell>
          <cell r="BP32" t="str">
            <v>COOP-1</v>
          </cell>
          <cell r="BQ32" t="str">
            <v xml:space="preserve"> </v>
          </cell>
          <cell r="BR32" t="str">
            <v xml:space="preserve"> </v>
          </cell>
          <cell r="BS32" t="str">
            <v>COOP</v>
          </cell>
          <cell r="BT32" t="str">
            <v>COOP</v>
          </cell>
          <cell r="BU32" t="str">
            <v>20151COOP</v>
          </cell>
          <cell r="BV32" t="str">
            <v>COOP-1</v>
          </cell>
          <cell r="BW32" t="str">
            <v>COOP-1</v>
          </cell>
          <cell r="BX32" t="str">
            <v>COOP-1</v>
          </cell>
          <cell r="BY32" t="str">
            <v>2014BSQ</v>
          </cell>
          <cell r="BZ32" t="str">
            <v>2015BSQ</v>
          </cell>
          <cell r="CA32" t="str">
            <v>BSQ-1</v>
          </cell>
          <cell r="CB32" t="str">
            <v>BSQ-1</v>
          </cell>
          <cell r="CC32" t="str">
            <v>20151BSQ</v>
          </cell>
          <cell r="CD32" t="str">
            <v>BSQ</v>
          </cell>
          <cell r="CE32" t="str">
            <v>BSQ</v>
          </cell>
          <cell r="CF32" t="str">
            <v>BSQ-1</v>
          </cell>
          <cell r="CG32" t="str">
            <v>BSQ-1</v>
          </cell>
          <cell r="CH32" t="str">
            <v>C1</v>
          </cell>
          <cell r="CI32" t="str">
            <v>C1</v>
          </cell>
          <cell r="CJ32" t="str">
            <v>C1</v>
          </cell>
          <cell r="CK32" t="str">
            <v>20151C</v>
          </cell>
          <cell r="CL32" t="str">
            <v>C</v>
          </cell>
          <cell r="CM32" t="str">
            <v>C</v>
          </cell>
          <cell r="CN32" t="str">
            <v>OCVilleray — Saint-Michel — Parc-Extension</v>
          </cell>
          <cell r="CO32" t="str">
            <v>BSQOCVilleray — Saint-Michel — Parc-Extension</v>
          </cell>
          <cell r="CP32" t="str">
            <v>BSQVilleray — Saint-Michel — Parc-Extension</v>
          </cell>
          <cell r="CQ32" t="str">
            <v>BSQVilleray — Saint-Michel — Parc-Extension</v>
          </cell>
          <cell r="CR32" t="str">
            <v>Villeray — Saint-Michel — Parc-Extension</v>
          </cell>
          <cell r="CS32" t="str">
            <v>1Villeray — Saint-Michel — Parc-Extension</v>
          </cell>
          <cell r="CT32" t="str">
            <v>CVilleray — Saint-Michel — Parc-Extension</v>
          </cell>
          <cell r="CU32" t="str">
            <v>Villeray — Saint-Michel — Parc-Extension2016C</v>
          </cell>
          <cell r="CV32">
            <v>0</v>
          </cell>
          <cell r="CW32" t="str">
            <v>1OC</v>
          </cell>
          <cell r="CX32" t="str">
            <v>ACL1OC</v>
          </cell>
          <cell r="CY32">
            <v>1</v>
          </cell>
          <cell r="CZ32" t="str">
            <v xml:space="preserve"> </v>
          </cell>
          <cell r="DA32" t="str">
            <v>2016</v>
          </cell>
          <cell r="DB32" t="str">
            <v>2018ACL</v>
          </cell>
          <cell r="DC32" t="str">
            <v xml:space="preserve"> </v>
          </cell>
          <cell r="DD32" t="str">
            <v>1900ACLOC</v>
          </cell>
          <cell r="DE32" t="str">
            <v>ACL2018oc2016ed</v>
          </cell>
          <cell r="DF32" t="str">
            <v>2018oc</v>
          </cell>
          <cell r="DG32" t="str">
            <v>2016ed</v>
          </cell>
          <cell r="DH32" t="str">
            <v>2015ec</v>
          </cell>
          <cell r="DI32" t="str">
            <v>2014ap</v>
          </cell>
          <cell r="DJ32" t="str">
            <v>2016ed</v>
          </cell>
          <cell r="DK32" t="str">
            <v>2015ec</v>
          </cell>
          <cell r="DL32" t="str">
            <v>1OC</v>
          </cell>
          <cell r="DM32" t="str">
            <v>20161OC</v>
          </cell>
          <cell r="DN32" t="str">
            <v>2016</v>
          </cell>
          <cell r="DO32" t="str">
            <v>2014</v>
          </cell>
          <cell r="DP32" t="str">
            <v>ACLED 2016 from ec 2014</v>
          </cell>
          <cell r="DQ32" t="str">
            <v>2015ec1Chambre</v>
          </cell>
          <cell r="DR32" t="str">
            <v>2015</v>
          </cell>
          <cell r="DS32" t="str">
            <v>ACL</v>
          </cell>
          <cell r="DT32" t="str">
            <v>2016BSQ</v>
          </cell>
          <cell r="DU32" t="str">
            <v>1Chambre</v>
          </cell>
          <cell r="DV32" t="str">
            <v>1Studio</v>
          </cell>
          <cell r="DW32" t="str">
            <v>11CC</v>
          </cell>
          <cell r="DX32" t="str">
            <v>12CC</v>
          </cell>
          <cell r="DY32" t="str">
            <v>13CC</v>
          </cell>
          <cell r="DZ32" t="str">
            <v>14CC</v>
          </cell>
          <cell r="EA32" t="str">
            <v>15CC</v>
          </cell>
          <cell r="EB32" t="str">
            <v>1Chambre</v>
          </cell>
          <cell r="EC32" t="str">
            <v>1studio</v>
          </cell>
          <cell r="ED32" t="str">
            <v>11CC</v>
          </cell>
          <cell r="EE32" t="str">
            <v>12CC</v>
          </cell>
          <cell r="EF32" t="str">
            <v>13CC</v>
          </cell>
          <cell r="EG32" t="str">
            <v>14CC</v>
          </cell>
          <cell r="EH32" t="str">
            <v>15CC</v>
          </cell>
          <cell r="EI32" t="str">
            <v>COOP-1</v>
          </cell>
          <cell r="EJ32" t="str">
            <v>BSQ-1</v>
          </cell>
          <cell r="EK32" t="str">
            <v>C1</v>
          </cell>
          <cell r="EL32" t="str">
            <v>ACL12014</v>
          </cell>
          <cell r="EM32" t="str">
            <v>COOPVilleray — Saint-Michel — Parc-Extension</v>
          </cell>
          <cell r="EN32" t="str">
            <v>C1</v>
          </cell>
          <cell r="EO32" t="str">
            <v>C1</v>
          </cell>
          <cell r="EP32" t="str">
            <v>20181</v>
          </cell>
          <cell r="EQ32" t="str">
            <v>2018</v>
          </cell>
          <cell r="ES32" t="str">
            <v>2016Villeray — Saint-Michel — Parc-ExtensionC</v>
          </cell>
          <cell r="EU32" t="str">
            <v>BSQ</v>
          </cell>
          <cell r="EX32" t="str">
            <v>2015-02UBERU9I</v>
          </cell>
          <cell r="EZ32" t="str">
            <v>2016-08UBERU9I</v>
          </cell>
          <cell r="FB32">
            <v>54</v>
          </cell>
          <cell r="FC32">
            <v>11</v>
          </cell>
          <cell r="FF32" t="str">
            <v>0OC</v>
          </cell>
          <cell r="FI32" t="str">
            <v>1Chambre</v>
          </cell>
          <cell r="FJ32" t="str">
            <v>1studio</v>
          </cell>
          <cell r="FK32" t="str">
            <v>11CC</v>
          </cell>
          <cell r="FL32" t="str">
            <v>12CC</v>
          </cell>
          <cell r="FM32" t="str">
            <v>13CC</v>
          </cell>
          <cell r="FN32" t="str">
            <v>14CC</v>
          </cell>
          <cell r="FO32" t="str">
            <v>15CC</v>
          </cell>
          <cell r="FQ32" t="str">
            <v>COOPC1</v>
          </cell>
          <cell r="FR32" t="str">
            <v>EDACL1</v>
          </cell>
          <cell r="FS32" t="str">
            <v>EDACLC</v>
          </cell>
          <cell r="FT32" t="str">
            <v>Villeray — Saint-Michel — Parc-ExtensionC2016</v>
          </cell>
          <cell r="FU32" t="str">
            <v>1Villeray — Saint-Michel — Parc-Extension</v>
          </cell>
          <cell r="FV32" t="str">
            <v>BSQOC</v>
          </cell>
        </row>
        <row r="33">
          <cell r="B33" t="str">
            <v>ACL-5467</v>
          </cell>
          <cell r="C33" t="str">
            <v>960034563</v>
          </cell>
          <cell r="D33" t="str">
            <v>MAISON DALAUZE</v>
          </cell>
          <cell r="E33" t="str">
            <v>227 avenue Broadway (MTE)</v>
          </cell>
          <cell r="F33">
            <v>8</v>
          </cell>
          <cell r="G33" t="str">
            <v>3</v>
          </cell>
          <cell r="J33" t="str">
            <v>X</v>
          </cell>
          <cell r="K33" t="str">
            <v>AHM</v>
          </cell>
          <cell r="L33" t="str">
            <v>OBNL</v>
          </cell>
          <cell r="M33" t="str">
            <v>C</v>
          </cell>
          <cell r="N33" t="str">
            <v>2011</v>
          </cell>
          <cell r="O33" t="str">
            <v>DA</v>
          </cell>
          <cell r="P33" t="str">
            <v>OC</v>
          </cell>
          <cell r="Q33" t="str">
            <v>ULEVE52</v>
          </cell>
          <cell r="R33" t="str">
            <v>UTREMXU</v>
          </cell>
          <cell r="S33">
            <v>43066.629108796296</v>
          </cell>
          <cell r="T33">
            <v>41726.443530092591</v>
          </cell>
          <cell r="U33">
            <v>41729.450092592589</v>
          </cell>
          <cell r="V33">
            <v>41912.619421296295</v>
          </cell>
          <cell r="W33">
            <v>42557.676782407405</v>
          </cell>
          <cell r="X33">
            <v>42597</v>
          </cell>
          <cell r="Y33">
            <v>42901</v>
          </cell>
          <cell r="Z33">
            <v>42917</v>
          </cell>
          <cell r="AA33">
            <v>0</v>
          </cell>
          <cell r="AB33">
            <v>0</v>
          </cell>
          <cell r="AC33">
            <v>4</v>
          </cell>
          <cell r="AD33">
            <v>2</v>
          </cell>
          <cell r="AE33">
            <v>2</v>
          </cell>
          <cell r="AF33">
            <v>0</v>
          </cell>
          <cell r="AG33">
            <v>0</v>
          </cell>
          <cell r="AH33" t="str">
            <v>PAH15-20</v>
          </cell>
          <cell r="AL33" t="str">
            <v>OBNL</v>
          </cell>
          <cell r="AM33" t="str">
            <v>ACL-5467</v>
          </cell>
          <cell r="AN33" t="str">
            <v>ACLOC</v>
          </cell>
          <cell r="AO33" t="str">
            <v>2011-3</v>
          </cell>
          <cell r="AP33" t="str">
            <v>3Chambre</v>
          </cell>
          <cell r="AQ33" t="str">
            <v>3studio</v>
          </cell>
          <cell r="AR33" t="str">
            <v>31CC</v>
          </cell>
          <cell r="AS33" t="str">
            <v>32CC</v>
          </cell>
          <cell r="AT33" t="str">
            <v>33CC</v>
          </cell>
          <cell r="AU33" t="str">
            <v>34CC</v>
          </cell>
          <cell r="AV33" t="str">
            <v>35CC</v>
          </cell>
          <cell r="AW33" t="str">
            <v>3Chambre</v>
          </cell>
          <cell r="AX33" t="str">
            <v>3studio</v>
          </cell>
          <cell r="AY33" t="str">
            <v>31CC</v>
          </cell>
          <cell r="AZ33" t="str">
            <v>32CC</v>
          </cell>
          <cell r="BA33" t="str">
            <v>33CC</v>
          </cell>
          <cell r="BB33" t="str">
            <v>34CC</v>
          </cell>
          <cell r="BC33" t="str">
            <v>35CC</v>
          </cell>
          <cell r="BD33" t="str">
            <v>engagé</v>
          </cell>
          <cell r="BE33" t="str">
            <v>20143chambre</v>
          </cell>
          <cell r="BF33" t="str">
            <v>20143STUDIO</v>
          </cell>
          <cell r="BG33" t="str">
            <v>201431CC</v>
          </cell>
          <cell r="BH33" t="str">
            <v>201432CC</v>
          </cell>
          <cell r="BI33" t="str">
            <v>201433CC</v>
          </cell>
          <cell r="BJ33" t="str">
            <v>201434CC</v>
          </cell>
          <cell r="BK33" t="str">
            <v>201435CC</v>
          </cell>
          <cell r="BL33" t="str">
            <v>2011</v>
          </cell>
          <cell r="BM33" t="str">
            <v>acl2011-3</v>
          </cell>
          <cell r="BN33" t="str">
            <v>ACL2011-3</v>
          </cell>
          <cell r="BO33" t="str">
            <v>OBNL-3</v>
          </cell>
          <cell r="BP33" t="str">
            <v>OBNL-3</v>
          </cell>
          <cell r="BQ33" t="str">
            <v xml:space="preserve"> </v>
          </cell>
          <cell r="BR33" t="str">
            <v xml:space="preserve"> </v>
          </cell>
          <cell r="BS33" t="str">
            <v>OBNL</v>
          </cell>
          <cell r="BT33" t="str">
            <v>OBNL</v>
          </cell>
          <cell r="BU33" t="str">
            <v>20143OBNL</v>
          </cell>
          <cell r="BV33" t="str">
            <v>OBNL-3</v>
          </cell>
          <cell r="BW33" t="str">
            <v>OBNL-3</v>
          </cell>
          <cell r="BX33" t="str">
            <v>OBNL-3</v>
          </cell>
          <cell r="BY33" t="str">
            <v>2014AHM</v>
          </cell>
          <cell r="BZ33" t="str">
            <v>2014AHM</v>
          </cell>
          <cell r="CA33" t="str">
            <v>AHM-3</v>
          </cell>
          <cell r="CB33" t="str">
            <v>AHM-3</v>
          </cell>
          <cell r="CC33" t="str">
            <v>20143AHM</v>
          </cell>
          <cell r="CD33" t="str">
            <v>AHM</v>
          </cell>
          <cell r="CE33" t="str">
            <v>AHM</v>
          </cell>
          <cell r="CF33" t="str">
            <v>AHM-3</v>
          </cell>
          <cell r="CG33" t="str">
            <v>AHM-3</v>
          </cell>
          <cell r="CH33" t="str">
            <v>C3</v>
          </cell>
          <cell r="CI33" t="str">
            <v>C3</v>
          </cell>
          <cell r="CJ33" t="str">
            <v>C3</v>
          </cell>
          <cell r="CK33" t="str">
            <v>20143C</v>
          </cell>
          <cell r="CL33" t="str">
            <v>C</v>
          </cell>
          <cell r="CM33" t="str">
            <v>C</v>
          </cell>
          <cell r="CN33" t="str">
            <v>OCMontréal-Est</v>
          </cell>
          <cell r="CO33" t="str">
            <v>AHMOCMontréal-Est</v>
          </cell>
          <cell r="CP33" t="str">
            <v>AHMMontréal-Est</v>
          </cell>
          <cell r="CQ33" t="str">
            <v>AHMMontréal-Est</v>
          </cell>
          <cell r="CR33" t="str">
            <v>Montréal-Est</v>
          </cell>
          <cell r="CS33" t="str">
            <v>3Montréal-Est</v>
          </cell>
          <cell r="CT33" t="str">
            <v>CMontréal-Est</v>
          </cell>
          <cell r="CU33" t="str">
            <v>Montréal-Est2016C</v>
          </cell>
          <cell r="CV33">
            <v>0</v>
          </cell>
          <cell r="CW33" t="str">
            <v>3OC</v>
          </cell>
          <cell r="CX33" t="str">
            <v>ACL3OC</v>
          </cell>
          <cell r="CY33">
            <v>1</v>
          </cell>
          <cell r="CZ33" t="str">
            <v xml:space="preserve"> </v>
          </cell>
          <cell r="DA33" t="str">
            <v>2016</v>
          </cell>
          <cell r="DB33" t="str">
            <v>2017ACL</v>
          </cell>
          <cell r="DC33" t="str">
            <v xml:space="preserve"> </v>
          </cell>
          <cell r="DD33" t="str">
            <v>2014ACLOC</v>
          </cell>
          <cell r="DE33" t="str">
            <v>ACL2017oc2016ed</v>
          </cell>
          <cell r="DF33" t="str">
            <v>2017oc</v>
          </cell>
          <cell r="DG33" t="str">
            <v>2016ed</v>
          </cell>
          <cell r="DH33" t="str">
            <v>2014ec</v>
          </cell>
          <cell r="DI33" t="str">
            <v>2014ap</v>
          </cell>
          <cell r="DJ33" t="str">
            <v>2016ed</v>
          </cell>
          <cell r="DK33" t="str">
            <v>2014ec</v>
          </cell>
          <cell r="DL33" t="str">
            <v>3OC</v>
          </cell>
          <cell r="DM33" t="str">
            <v>20163OC</v>
          </cell>
          <cell r="DN33" t="str">
            <v>2016</v>
          </cell>
          <cell r="DO33" t="str">
            <v>2014</v>
          </cell>
          <cell r="DP33" t="str">
            <v>ACLED 2016 from ec 2014</v>
          </cell>
          <cell r="DQ33" t="str">
            <v>2014ec3Chambre</v>
          </cell>
          <cell r="DR33" t="str">
            <v>2014</v>
          </cell>
          <cell r="DS33" t="str">
            <v>ACL</v>
          </cell>
          <cell r="DT33" t="str">
            <v>2016AHM</v>
          </cell>
          <cell r="DU33" t="str">
            <v>3Chambre</v>
          </cell>
          <cell r="DV33" t="str">
            <v>3Studio</v>
          </cell>
          <cell r="DW33" t="str">
            <v>31CC</v>
          </cell>
          <cell r="DX33" t="str">
            <v>32CC</v>
          </cell>
          <cell r="DY33" t="str">
            <v>33CC</v>
          </cell>
          <cell r="DZ33" t="str">
            <v>34CC</v>
          </cell>
          <cell r="EA33" t="str">
            <v>35CC</v>
          </cell>
          <cell r="EB33" t="str">
            <v>3Chambre</v>
          </cell>
          <cell r="EC33" t="str">
            <v>3studio</v>
          </cell>
          <cell r="ED33" t="str">
            <v>31CC</v>
          </cell>
          <cell r="EE33" t="str">
            <v>32CC</v>
          </cell>
          <cell r="EF33" t="str">
            <v>33CC</v>
          </cell>
          <cell r="EG33" t="str">
            <v>34CC</v>
          </cell>
          <cell r="EH33" t="str">
            <v>35CC</v>
          </cell>
          <cell r="EI33" t="str">
            <v>OBNL-3</v>
          </cell>
          <cell r="EJ33" t="str">
            <v>AHM-3</v>
          </cell>
          <cell r="EK33" t="str">
            <v>C3</v>
          </cell>
          <cell r="EL33" t="str">
            <v>ACL32011</v>
          </cell>
          <cell r="EM33" t="str">
            <v>OBNLMontréal-Est</v>
          </cell>
          <cell r="EN33" t="str">
            <v>C3</v>
          </cell>
          <cell r="EO33" t="str">
            <v>C3</v>
          </cell>
          <cell r="EP33" t="str">
            <v>20173</v>
          </cell>
          <cell r="EQ33" t="str">
            <v>2017</v>
          </cell>
          <cell r="ES33" t="str">
            <v>2016Montréal-EstC</v>
          </cell>
          <cell r="EU33" t="str">
            <v>AHM</v>
          </cell>
          <cell r="EX33" t="str">
            <v>2014-09ULEVE52</v>
          </cell>
          <cell r="EZ33" t="str">
            <v>2016-07ULEVE52</v>
          </cell>
          <cell r="FB33">
            <v>0</v>
          </cell>
          <cell r="FC33">
            <v>0</v>
          </cell>
          <cell r="FF33" t="str">
            <v>0OC</v>
          </cell>
          <cell r="FI33" t="str">
            <v>3Chambre</v>
          </cell>
          <cell r="FJ33" t="str">
            <v>3studio</v>
          </cell>
          <cell r="FK33" t="str">
            <v>31CC</v>
          </cell>
          <cell r="FL33" t="str">
            <v>32CC</v>
          </cell>
          <cell r="FM33" t="str">
            <v>33CC</v>
          </cell>
          <cell r="FN33" t="str">
            <v>34CC</v>
          </cell>
          <cell r="FO33" t="str">
            <v>35CC</v>
          </cell>
          <cell r="FQ33" t="str">
            <v>OBNLC3</v>
          </cell>
          <cell r="FR33" t="str">
            <v>DAACL3</v>
          </cell>
          <cell r="FS33" t="str">
            <v>DAACLC</v>
          </cell>
          <cell r="FT33" t="str">
            <v>Montréal-EstC2016</v>
          </cell>
          <cell r="FU33" t="str">
            <v>3Montréal-Est</v>
          </cell>
          <cell r="FV33" t="str">
            <v>AHMOC</v>
          </cell>
        </row>
        <row r="34">
          <cell r="B34" t="str">
            <v>ACL-5468</v>
          </cell>
          <cell r="C34" t="str">
            <v>960037503</v>
          </cell>
          <cell r="D34" t="str">
            <v>ESCALE FAMILLE LE TRIOLET</v>
          </cell>
          <cell r="E34" t="str">
            <v>2695 avenue Haig (MTL)</v>
          </cell>
          <cell r="F34">
            <v>21</v>
          </cell>
          <cell r="G34" t="str">
            <v>3</v>
          </cell>
          <cell r="J34" t="str">
            <v>X</v>
          </cell>
          <cell r="K34" t="str">
            <v>BSQ</v>
          </cell>
          <cell r="L34" t="str">
            <v>OBNL</v>
          </cell>
          <cell r="M34" t="str">
            <v>C</v>
          </cell>
          <cell r="N34" t="str">
            <v>2011</v>
          </cell>
          <cell r="O34" t="str">
            <v>DA</v>
          </cell>
          <cell r="P34" t="str">
            <v>OC</v>
          </cell>
          <cell r="Q34" t="str">
            <v>UBERU9I</v>
          </cell>
          <cell r="R34" t="str">
            <v>ULABADE</v>
          </cell>
          <cell r="S34">
            <v>43191</v>
          </cell>
          <cell r="U34">
            <v>41810.54383101852</v>
          </cell>
          <cell r="V34">
            <v>42248.40053240741</v>
          </cell>
          <cell r="W34">
            <v>42664.444178240738</v>
          </cell>
          <cell r="X34">
            <v>42705</v>
          </cell>
          <cell r="Y34">
            <v>42993</v>
          </cell>
          <cell r="Z34">
            <v>43191</v>
          </cell>
          <cell r="AA34">
            <v>0</v>
          </cell>
          <cell r="AB34">
            <v>0</v>
          </cell>
          <cell r="AC34">
            <v>0</v>
          </cell>
          <cell r="AD34">
            <v>21</v>
          </cell>
          <cell r="AE34">
            <v>0</v>
          </cell>
          <cell r="AF34">
            <v>0</v>
          </cell>
          <cell r="AG34">
            <v>0</v>
          </cell>
          <cell r="AH34" t="str">
            <v>PAH15-20</v>
          </cell>
          <cell r="AL34" t="str">
            <v>OBNL</v>
          </cell>
          <cell r="AM34" t="str">
            <v>ACL-5468</v>
          </cell>
          <cell r="AN34" t="str">
            <v>ACLOC</v>
          </cell>
          <cell r="AO34" t="str">
            <v>2011-3</v>
          </cell>
          <cell r="AP34" t="str">
            <v>3Chambre</v>
          </cell>
          <cell r="AQ34" t="str">
            <v>3studio</v>
          </cell>
          <cell r="AR34" t="str">
            <v>31CC</v>
          </cell>
          <cell r="AS34" t="str">
            <v>32CC</v>
          </cell>
          <cell r="AT34" t="str">
            <v>33CC</v>
          </cell>
          <cell r="AU34" t="str">
            <v>34CC</v>
          </cell>
          <cell r="AV34" t="str">
            <v>35CC</v>
          </cell>
          <cell r="AW34" t="str">
            <v>3Chambre</v>
          </cell>
          <cell r="AX34" t="str">
            <v>3studio</v>
          </cell>
          <cell r="AY34" t="str">
            <v>31CC</v>
          </cell>
          <cell r="AZ34" t="str">
            <v>32CC</v>
          </cell>
          <cell r="BA34" t="str">
            <v>33CC</v>
          </cell>
          <cell r="BB34" t="str">
            <v>34CC</v>
          </cell>
          <cell r="BC34" t="str">
            <v>35CC</v>
          </cell>
          <cell r="BD34" t="str">
            <v>engagé</v>
          </cell>
          <cell r="BE34" t="str">
            <v>20153chambre</v>
          </cell>
          <cell r="BF34" t="str">
            <v>20153STUDIO</v>
          </cell>
          <cell r="BG34" t="str">
            <v>201531CC</v>
          </cell>
          <cell r="BH34" t="str">
            <v>201532CC</v>
          </cell>
          <cell r="BI34" t="str">
            <v>201533CC</v>
          </cell>
          <cell r="BJ34" t="str">
            <v>201534CC</v>
          </cell>
          <cell r="BK34" t="str">
            <v>201535CC</v>
          </cell>
          <cell r="BL34" t="str">
            <v>2011</v>
          </cell>
          <cell r="BM34" t="str">
            <v>acl2011-3</v>
          </cell>
          <cell r="BN34" t="str">
            <v>ACL2011-3</v>
          </cell>
          <cell r="BO34" t="str">
            <v>OBNL-3</v>
          </cell>
          <cell r="BP34" t="str">
            <v>OBNL-3</v>
          </cell>
          <cell r="BQ34" t="str">
            <v xml:space="preserve"> </v>
          </cell>
          <cell r="BR34" t="str">
            <v xml:space="preserve"> </v>
          </cell>
          <cell r="BS34" t="str">
            <v>OBNL</v>
          </cell>
          <cell r="BT34" t="str">
            <v>OBNL</v>
          </cell>
          <cell r="BU34" t="str">
            <v>20153OBNL</v>
          </cell>
          <cell r="BV34" t="str">
            <v>OBNL-3</v>
          </cell>
          <cell r="BW34" t="str">
            <v>OBNL-3</v>
          </cell>
          <cell r="BX34" t="str">
            <v>OBNL-3</v>
          </cell>
          <cell r="BY34" t="str">
            <v>2014BSQ</v>
          </cell>
          <cell r="BZ34" t="str">
            <v>2015BSQ</v>
          </cell>
          <cell r="CA34" t="str">
            <v>BSQ-3</v>
          </cell>
          <cell r="CB34" t="str">
            <v>BSQ-3</v>
          </cell>
          <cell r="CC34" t="str">
            <v>20153BSQ</v>
          </cell>
          <cell r="CD34" t="str">
            <v>BSQ</v>
          </cell>
          <cell r="CE34" t="str">
            <v>BSQ</v>
          </cell>
          <cell r="CF34" t="str">
            <v>BSQ-3</v>
          </cell>
          <cell r="CG34" t="str">
            <v>BSQ-3</v>
          </cell>
          <cell r="CH34" t="str">
            <v>C3</v>
          </cell>
          <cell r="CI34" t="str">
            <v>C3</v>
          </cell>
          <cell r="CJ34" t="str">
            <v>C3</v>
          </cell>
          <cell r="CK34" t="str">
            <v>20153C</v>
          </cell>
          <cell r="CL34" t="str">
            <v>C</v>
          </cell>
          <cell r="CM34" t="str">
            <v>C</v>
          </cell>
          <cell r="CN34" t="str">
            <v>OCMercier — Hochelaga-Maisonneuve</v>
          </cell>
          <cell r="CO34" t="str">
            <v>BSQOCMercier — Hochelaga-Maisonneuve</v>
          </cell>
          <cell r="CP34" t="str">
            <v>BSQMercier — Hochelaga-Maisonneuve</v>
          </cell>
          <cell r="CQ34" t="str">
            <v>BSQMercier — Hochelaga-Maisonneuve</v>
          </cell>
          <cell r="CR34" t="str">
            <v>Mercier — Hochelaga-Maisonneuve</v>
          </cell>
          <cell r="CS34" t="str">
            <v>3Mercier — Hochelaga-Maisonneuve</v>
          </cell>
          <cell r="CT34" t="str">
            <v>CMercier — Hochelaga-Maisonneuve</v>
          </cell>
          <cell r="CU34" t="str">
            <v>Mercier — Hochelaga-Maisonneuve2016C</v>
          </cell>
          <cell r="CV34">
            <v>0</v>
          </cell>
          <cell r="CW34" t="str">
            <v>3OC</v>
          </cell>
          <cell r="CX34" t="str">
            <v>ACL3OC</v>
          </cell>
          <cell r="CY34">
            <v>1</v>
          </cell>
          <cell r="CZ34" t="str">
            <v xml:space="preserve"> </v>
          </cell>
          <cell r="DA34" t="str">
            <v>2016</v>
          </cell>
          <cell r="DB34" t="str">
            <v>2017ACL</v>
          </cell>
          <cell r="DC34" t="str">
            <v xml:space="preserve"> </v>
          </cell>
          <cell r="DD34" t="str">
            <v>1900ACLOC</v>
          </cell>
          <cell r="DE34" t="str">
            <v>ACL2017oc2016ed</v>
          </cell>
          <cell r="DF34" t="str">
            <v>2017oc</v>
          </cell>
          <cell r="DG34" t="str">
            <v>2016ed</v>
          </cell>
          <cell r="DH34" t="str">
            <v>2015ec</v>
          </cell>
          <cell r="DI34" t="str">
            <v>2014ap</v>
          </cell>
          <cell r="DJ34" t="str">
            <v>2016ed</v>
          </cell>
          <cell r="DK34" t="str">
            <v>2015ec</v>
          </cell>
          <cell r="DL34" t="str">
            <v>3OC</v>
          </cell>
          <cell r="DM34" t="str">
            <v>20163OC</v>
          </cell>
          <cell r="DN34" t="str">
            <v>2016</v>
          </cell>
          <cell r="DO34" t="str">
            <v>2014</v>
          </cell>
          <cell r="DP34" t="str">
            <v>ACLED 2016 from ec 2014</v>
          </cell>
          <cell r="DQ34" t="str">
            <v>2015ec3Chambre</v>
          </cell>
          <cell r="DR34" t="str">
            <v>2015</v>
          </cell>
          <cell r="DS34" t="str">
            <v>ACL</v>
          </cell>
          <cell r="DT34" t="str">
            <v>2016BSQ</v>
          </cell>
          <cell r="DU34" t="str">
            <v>3Chambre</v>
          </cell>
          <cell r="DV34" t="str">
            <v>3Studio</v>
          </cell>
          <cell r="DW34" t="str">
            <v>31CC</v>
          </cell>
          <cell r="DX34" t="str">
            <v>32CC</v>
          </cell>
          <cell r="DY34" t="str">
            <v>33CC</v>
          </cell>
          <cell r="DZ34" t="str">
            <v>34CC</v>
          </cell>
          <cell r="EA34" t="str">
            <v>35CC</v>
          </cell>
          <cell r="EB34" t="str">
            <v>3Chambre</v>
          </cell>
          <cell r="EC34" t="str">
            <v>3studio</v>
          </cell>
          <cell r="ED34" t="str">
            <v>31CC</v>
          </cell>
          <cell r="EE34" t="str">
            <v>32CC</v>
          </cell>
          <cell r="EF34" t="str">
            <v>33CC</v>
          </cell>
          <cell r="EG34" t="str">
            <v>34CC</v>
          </cell>
          <cell r="EH34" t="str">
            <v>35CC</v>
          </cell>
          <cell r="EI34" t="str">
            <v>OBNL-3</v>
          </cell>
          <cell r="EJ34" t="str">
            <v>BSQ-3</v>
          </cell>
          <cell r="EK34" t="str">
            <v>C3</v>
          </cell>
          <cell r="EL34" t="str">
            <v>ACL32011</v>
          </cell>
          <cell r="EM34" t="str">
            <v>OBNLMercier — Hochelaga-Maisonneuve</v>
          </cell>
          <cell r="EN34" t="str">
            <v>C3</v>
          </cell>
          <cell r="EO34" t="str">
            <v>C3</v>
          </cell>
          <cell r="EP34" t="str">
            <v>20173</v>
          </cell>
          <cell r="EQ34" t="str">
            <v>2017</v>
          </cell>
          <cell r="ES34" t="str">
            <v>2016Mercier — Hochelaga-MaisonneuveC</v>
          </cell>
          <cell r="EU34" t="str">
            <v>BSQ</v>
          </cell>
          <cell r="EX34" t="str">
            <v>2015-09UBERU9I</v>
          </cell>
          <cell r="EZ34" t="str">
            <v>2016-10UBERU9I</v>
          </cell>
          <cell r="FB34">
            <v>0</v>
          </cell>
          <cell r="FC34">
            <v>0</v>
          </cell>
          <cell r="FF34" t="str">
            <v>0OC</v>
          </cell>
          <cell r="FI34" t="str">
            <v>3Chambre</v>
          </cell>
          <cell r="FJ34" t="str">
            <v>3studio</v>
          </cell>
          <cell r="FK34" t="str">
            <v>31CC</v>
          </cell>
          <cell r="FL34" t="str">
            <v>32CC</v>
          </cell>
          <cell r="FM34" t="str">
            <v>33CC</v>
          </cell>
          <cell r="FN34" t="str">
            <v>34CC</v>
          </cell>
          <cell r="FO34" t="str">
            <v>35CC</v>
          </cell>
          <cell r="FQ34" t="str">
            <v>OBNLC3</v>
          </cell>
          <cell r="FR34" t="str">
            <v>DAACL3</v>
          </cell>
          <cell r="FS34" t="str">
            <v>DAACLC</v>
          </cell>
          <cell r="FT34" t="str">
            <v>Mercier — Hochelaga-MaisonneuveC2016</v>
          </cell>
          <cell r="FU34" t="str">
            <v>3Mercier — Hochelaga-Maisonneuve</v>
          </cell>
          <cell r="FV34" t="str">
            <v>BSQOC</v>
          </cell>
        </row>
        <row r="35">
          <cell r="B35" t="str">
            <v>ACL-5471</v>
          </cell>
          <cell r="C35" t="str">
            <v>960037193</v>
          </cell>
          <cell r="D35" t="str">
            <v>NOUVELLE APPROCHE HUMANITAIRE D'APPRENTISSAGE</v>
          </cell>
          <cell r="E35" t="str">
            <v>2460-2470 rue Lacordaire (MTL)</v>
          </cell>
          <cell r="F35">
            <v>22</v>
          </cell>
          <cell r="G35" t="str">
            <v>3</v>
          </cell>
          <cell r="J35" t="str">
            <v>X</v>
          </cell>
          <cell r="K35" t="str">
            <v>AHM</v>
          </cell>
          <cell r="L35" t="str">
            <v>OBNL</v>
          </cell>
          <cell r="M35" t="str">
            <v>R</v>
          </cell>
          <cell r="N35" t="str">
            <v>2015</v>
          </cell>
          <cell r="O35" t="str">
            <v>EC</v>
          </cell>
          <cell r="P35" t="str">
            <v>EC</v>
          </cell>
          <cell r="Q35" t="str">
            <v>ULESA91</v>
          </cell>
          <cell r="S35">
            <v>42957</v>
          </cell>
          <cell r="U35">
            <v>41830.6408912037</v>
          </cell>
          <cell r="V35">
            <v>41978.616898148146</v>
          </cell>
          <cell r="W35">
            <v>43449</v>
          </cell>
          <cell r="X35">
            <v>43480</v>
          </cell>
          <cell r="Y35">
            <v>43800</v>
          </cell>
          <cell r="Z35">
            <v>43831</v>
          </cell>
          <cell r="AA35">
            <v>22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 t="str">
            <v>PAH15-20</v>
          </cell>
          <cell r="AL35" t="str">
            <v>OBNL</v>
          </cell>
          <cell r="AM35" t="str">
            <v>ACL-5471</v>
          </cell>
          <cell r="AN35" t="str">
            <v xml:space="preserve"> </v>
          </cell>
          <cell r="AO35" t="str">
            <v>2015-3</v>
          </cell>
          <cell r="AP35" t="str">
            <v>3Chambre</v>
          </cell>
          <cell r="AQ35" t="str">
            <v>3studio</v>
          </cell>
          <cell r="AR35" t="str">
            <v>31CC</v>
          </cell>
          <cell r="AS35" t="str">
            <v>32CC</v>
          </cell>
          <cell r="AT35" t="str">
            <v>33CC</v>
          </cell>
          <cell r="AU35" t="str">
            <v>34CC</v>
          </cell>
          <cell r="AV35" t="str">
            <v>35CC</v>
          </cell>
          <cell r="AW35" t="str">
            <v>3Chambre</v>
          </cell>
          <cell r="AX35" t="str">
            <v>3studio</v>
          </cell>
          <cell r="AY35" t="str">
            <v>31CC</v>
          </cell>
          <cell r="AZ35" t="str">
            <v>32CC</v>
          </cell>
          <cell r="BA35" t="str">
            <v>33CC</v>
          </cell>
          <cell r="BB35" t="str">
            <v>34CC</v>
          </cell>
          <cell r="BC35" t="str">
            <v>35CC</v>
          </cell>
          <cell r="BD35" t="str">
            <v>engagé</v>
          </cell>
          <cell r="BE35" t="str">
            <v>20143chambre</v>
          </cell>
          <cell r="BF35" t="str">
            <v>20143STUDIO</v>
          </cell>
          <cell r="BG35" t="str">
            <v>201431CC</v>
          </cell>
          <cell r="BH35" t="str">
            <v>201432CC</v>
          </cell>
          <cell r="BI35" t="str">
            <v>201433CC</v>
          </cell>
          <cell r="BJ35" t="str">
            <v>201434CC</v>
          </cell>
          <cell r="BK35" t="str">
            <v>201435CC</v>
          </cell>
          <cell r="BL35" t="str">
            <v>2015</v>
          </cell>
          <cell r="BM35" t="str">
            <v>acl2015-3</v>
          </cell>
          <cell r="BN35" t="str">
            <v>ACL2015-3</v>
          </cell>
          <cell r="BO35" t="str">
            <v>OBNL-3</v>
          </cell>
          <cell r="BP35" t="str">
            <v xml:space="preserve"> </v>
          </cell>
          <cell r="BQ35" t="str">
            <v>OBNL-3</v>
          </cell>
          <cell r="BR35" t="str">
            <v xml:space="preserve"> </v>
          </cell>
          <cell r="BS35" t="str">
            <v>OBNL</v>
          </cell>
          <cell r="BT35" t="str">
            <v>OBNL</v>
          </cell>
          <cell r="BU35" t="str">
            <v>20143OBNL</v>
          </cell>
          <cell r="BV35" t="str">
            <v>OBNL-3</v>
          </cell>
          <cell r="BW35" t="str">
            <v>OBNL-3</v>
          </cell>
          <cell r="BX35" t="str">
            <v>OBNL-3</v>
          </cell>
          <cell r="BY35" t="str">
            <v>2014AHM</v>
          </cell>
          <cell r="BZ35" t="str">
            <v>2014AHM</v>
          </cell>
          <cell r="CA35" t="str">
            <v>AHM-3</v>
          </cell>
          <cell r="CB35" t="str">
            <v xml:space="preserve"> </v>
          </cell>
          <cell r="CC35" t="str">
            <v>20143AHM</v>
          </cell>
          <cell r="CD35" t="str">
            <v>AHM</v>
          </cell>
          <cell r="CE35" t="str">
            <v>AHM</v>
          </cell>
          <cell r="CF35" t="str">
            <v>AHM-3</v>
          </cell>
          <cell r="CG35" t="str">
            <v>AHM-3</v>
          </cell>
          <cell r="CH35" t="str">
            <v>R3</v>
          </cell>
          <cell r="CI35" t="str">
            <v xml:space="preserve"> </v>
          </cell>
          <cell r="CJ35" t="str">
            <v>R3</v>
          </cell>
          <cell r="CK35" t="str">
            <v>20143R</v>
          </cell>
          <cell r="CL35" t="str">
            <v>R</v>
          </cell>
          <cell r="CM35" t="str">
            <v>R</v>
          </cell>
          <cell r="CN35" t="str">
            <v>ECMercier — Hochelaga-Maisonneuve</v>
          </cell>
          <cell r="CO35" t="str">
            <v>AHMECMercier — Hochelaga-Maisonneuve</v>
          </cell>
          <cell r="CP35" t="str">
            <v>AHMMercier — Hochelaga-Maisonneuve</v>
          </cell>
          <cell r="CQ35" t="str">
            <v>AHMMercier — Hochelaga-Maisonneuve</v>
          </cell>
          <cell r="CR35" t="str">
            <v>Mercier — Hochelaga-Maisonneuve</v>
          </cell>
          <cell r="CS35" t="str">
            <v>3Mercier — Hochelaga-Maisonneuve</v>
          </cell>
          <cell r="CT35" t="str">
            <v>RMercier — Hochelaga-Maisonneuve</v>
          </cell>
          <cell r="CU35" t="str">
            <v>Mercier — Hochelaga-Maisonneuve2019R</v>
          </cell>
          <cell r="CV35">
            <v>0</v>
          </cell>
          <cell r="CW35" t="str">
            <v>3EC</v>
          </cell>
          <cell r="CX35" t="str">
            <v>ACL3EC</v>
          </cell>
          <cell r="CY35">
            <v>3</v>
          </cell>
          <cell r="CZ35" t="str">
            <v>2014ACL</v>
          </cell>
          <cell r="DA35" t="str">
            <v xml:space="preserve"> </v>
          </cell>
          <cell r="DB35" t="str">
            <v xml:space="preserve"> </v>
          </cell>
          <cell r="DC35" t="str">
            <v xml:space="preserve"> </v>
          </cell>
          <cell r="DD35" t="str">
            <v>1900ACLEC</v>
          </cell>
          <cell r="DE35" t="str">
            <v>ACL 2018ed</v>
          </cell>
          <cell r="DF35" t="str">
            <v xml:space="preserve"> </v>
          </cell>
          <cell r="DG35" t="str">
            <v xml:space="preserve"> </v>
          </cell>
          <cell r="DH35" t="str">
            <v>2014ec</v>
          </cell>
          <cell r="DI35" t="str">
            <v>2014ap</v>
          </cell>
          <cell r="DJ35" t="str">
            <v xml:space="preserve"> </v>
          </cell>
          <cell r="DK35" t="str">
            <v>2014ec</v>
          </cell>
          <cell r="DL35" t="str">
            <v>3EC</v>
          </cell>
          <cell r="DM35" t="b">
            <v>0</v>
          </cell>
          <cell r="DN35" t="str">
            <v>2015</v>
          </cell>
          <cell r="DO35" t="str">
            <v>2014</v>
          </cell>
          <cell r="DP35" t="str">
            <v>ACLED 2015 from ec 2014</v>
          </cell>
          <cell r="DQ35" t="str">
            <v>2014ec3Chambre</v>
          </cell>
          <cell r="DR35" t="str">
            <v>2014</v>
          </cell>
          <cell r="DS35" t="str">
            <v>ACL</v>
          </cell>
          <cell r="DT35" t="str">
            <v xml:space="preserve"> </v>
          </cell>
          <cell r="DU35" t="str">
            <v xml:space="preserve"> </v>
          </cell>
          <cell r="DV35" t="str">
            <v xml:space="preserve"> </v>
          </cell>
          <cell r="DW35" t="str">
            <v xml:space="preserve"> </v>
          </cell>
          <cell r="DX35" t="str">
            <v xml:space="preserve"> </v>
          </cell>
          <cell r="DY35" t="str">
            <v xml:space="preserve"> </v>
          </cell>
          <cell r="DZ35" t="str">
            <v xml:space="preserve"> </v>
          </cell>
          <cell r="EA35" t="str">
            <v xml:space="preserve"> </v>
          </cell>
          <cell r="EB35" t="str">
            <v>3Chambre</v>
          </cell>
          <cell r="EC35" t="str">
            <v>3studio</v>
          </cell>
          <cell r="ED35" t="str">
            <v>31CC</v>
          </cell>
          <cell r="EE35" t="str">
            <v>32CC</v>
          </cell>
          <cell r="EF35" t="str">
            <v>33CC</v>
          </cell>
          <cell r="EG35" t="str">
            <v>34CC</v>
          </cell>
          <cell r="EH35" t="str">
            <v>35CC</v>
          </cell>
          <cell r="EI35" t="str">
            <v>OBNL-3</v>
          </cell>
          <cell r="EJ35" t="str">
            <v>AHM-3</v>
          </cell>
          <cell r="EK35" t="str">
            <v>R3</v>
          </cell>
          <cell r="EL35" t="str">
            <v>ACL32015</v>
          </cell>
          <cell r="EM35" t="str">
            <v>OBNLMercier — Hochelaga-Maisonneuve</v>
          </cell>
          <cell r="EN35" t="str">
            <v>R3</v>
          </cell>
          <cell r="EO35" t="str">
            <v>R3</v>
          </cell>
          <cell r="EP35" t="str">
            <v xml:space="preserve"> </v>
          </cell>
          <cell r="EQ35" t="str">
            <v xml:space="preserve"> </v>
          </cell>
          <cell r="ES35" t="str">
            <v xml:space="preserve"> </v>
          </cell>
          <cell r="EU35" t="str">
            <v xml:space="preserve"> </v>
          </cell>
          <cell r="EX35" t="str">
            <v>2014-12ULESA91</v>
          </cell>
          <cell r="EZ35" t="str">
            <v>2018-12ULESA91</v>
          </cell>
          <cell r="FB35">
            <v>0</v>
          </cell>
          <cell r="FC35">
            <v>0</v>
          </cell>
          <cell r="FF35" t="str">
            <v>0EC</v>
          </cell>
          <cell r="FI35" t="str">
            <v>3Chambre</v>
          </cell>
          <cell r="FJ35" t="str">
            <v>3studio</v>
          </cell>
          <cell r="FK35" t="str">
            <v>31CC</v>
          </cell>
          <cell r="FL35" t="str">
            <v>32CC</v>
          </cell>
          <cell r="FM35" t="str">
            <v>33CC</v>
          </cell>
          <cell r="FN35" t="str">
            <v>34CC</v>
          </cell>
          <cell r="FO35" t="str">
            <v>35CC</v>
          </cell>
          <cell r="FQ35" t="str">
            <v>OBNLR3</v>
          </cell>
          <cell r="FR35" t="str">
            <v>ECACL3</v>
          </cell>
          <cell r="FS35" t="str">
            <v>ECACLR</v>
          </cell>
          <cell r="FT35" t="str">
            <v xml:space="preserve"> </v>
          </cell>
          <cell r="FU35">
            <v>0</v>
          </cell>
          <cell r="FV35" t="str">
            <v>AHMEC</v>
          </cell>
        </row>
        <row r="36">
          <cell r="B36" t="str">
            <v>ACL-5472</v>
          </cell>
          <cell r="C36" t="str">
            <v>960037521</v>
          </cell>
          <cell r="D36" t="str">
            <v>C.H. LA BRISE DE L'ILE</v>
          </cell>
          <cell r="E36" t="str">
            <v>7474-7482 rue Joseph-Morin (MTL)</v>
          </cell>
          <cell r="F36">
            <v>33</v>
          </cell>
          <cell r="G36" t="str">
            <v>1</v>
          </cell>
          <cell r="I36" t="str">
            <v>CM</v>
          </cell>
          <cell r="K36" t="str">
            <v>BSQ</v>
          </cell>
          <cell r="L36" t="str">
            <v>COOP</v>
          </cell>
          <cell r="M36" t="str">
            <v>C</v>
          </cell>
          <cell r="N36" t="str">
            <v>2014</v>
          </cell>
          <cell r="O36" t="str">
            <v>DA</v>
          </cell>
          <cell r="P36" t="str">
            <v>OC</v>
          </cell>
          <cell r="Q36" t="str">
            <v>UABBA97</v>
          </cell>
          <cell r="R36" t="str">
            <v>UTREMXU</v>
          </cell>
          <cell r="S36">
            <v>43238.411446759259</v>
          </cell>
          <cell r="U36">
            <v>41885.552627314813</v>
          </cell>
          <cell r="V36">
            <v>42080.57403935185</v>
          </cell>
          <cell r="W36">
            <v>42579.665659722225</v>
          </cell>
          <cell r="X36">
            <v>42719</v>
          </cell>
          <cell r="Y36">
            <v>43188</v>
          </cell>
          <cell r="Z36">
            <v>43221</v>
          </cell>
          <cell r="AA36">
            <v>0</v>
          </cell>
          <cell r="AB36">
            <v>0</v>
          </cell>
          <cell r="AC36">
            <v>6</v>
          </cell>
          <cell r="AD36">
            <v>12</v>
          </cell>
          <cell r="AE36">
            <v>15</v>
          </cell>
          <cell r="AF36">
            <v>0</v>
          </cell>
          <cell r="AG36">
            <v>0</v>
          </cell>
          <cell r="AH36" t="str">
            <v>PAH15-20</v>
          </cell>
          <cell r="AL36" t="str">
            <v>COOP</v>
          </cell>
          <cell r="AM36" t="str">
            <v>ACL-5472</v>
          </cell>
          <cell r="AN36" t="str">
            <v>ACLOC</v>
          </cell>
          <cell r="AO36" t="str">
            <v>2014-1</v>
          </cell>
          <cell r="AP36" t="str">
            <v>1Chambre</v>
          </cell>
          <cell r="AQ36" t="str">
            <v>1studio</v>
          </cell>
          <cell r="AR36" t="str">
            <v>11CC</v>
          </cell>
          <cell r="AS36" t="str">
            <v>12CC</v>
          </cell>
          <cell r="AT36" t="str">
            <v>13CC</v>
          </cell>
          <cell r="AU36" t="str">
            <v>14CC</v>
          </cell>
          <cell r="AV36" t="str">
            <v>15CC</v>
          </cell>
          <cell r="AW36" t="str">
            <v>1Chambre</v>
          </cell>
          <cell r="AX36" t="str">
            <v>1studio</v>
          </cell>
          <cell r="AY36" t="str">
            <v>11CC</v>
          </cell>
          <cell r="AZ36" t="str">
            <v>12CC</v>
          </cell>
          <cell r="BA36" t="str">
            <v>13CC</v>
          </cell>
          <cell r="BB36" t="str">
            <v>14CC</v>
          </cell>
          <cell r="BC36" t="str">
            <v>15CC</v>
          </cell>
          <cell r="BD36" t="str">
            <v>engagé</v>
          </cell>
          <cell r="BE36" t="str">
            <v>20151chambre</v>
          </cell>
          <cell r="BF36" t="str">
            <v>20151STUDIO</v>
          </cell>
          <cell r="BG36" t="str">
            <v>201511CC</v>
          </cell>
          <cell r="BH36" t="str">
            <v>201512CC</v>
          </cell>
          <cell r="BI36" t="str">
            <v>201513CC</v>
          </cell>
          <cell r="BJ36" t="str">
            <v>201514CC</v>
          </cell>
          <cell r="BK36" t="str">
            <v>201515CC</v>
          </cell>
          <cell r="BL36" t="str">
            <v>2014</v>
          </cell>
          <cell r="BM36" t="str">
            <v>acl2014-1</v>
          </cell>
          <cell r="BN36" t="str">
            <v>ACL2014-1</v>
          </cell>
          <cell r="BO36" t="str">
            <v>COOP-1</v>
          </cell>
          <cell r="BP36" t="str">
            <v>COOP-1</v>
          </cell>
          <cell r="BQ36" t="str">
            <v xml:space="preserve"> </v>
          </cell>
          <cell r="BR36" t="str">
            <v xml:space="preserve"> </v>
          </cell>
          <cell r="BS36" t="str">
            <v>COOP</v>
          </cell>
          <cell r="BT36" t="str">
            <v>COOP</v>
          </cell>
          <cell r="BU36" t="str">
            <v>20151COOP</v>
          </cell>
          <cell r="BV36" t="str">
            <v>COOP-1</v>
          </cell>
          <cell r="BW36" t="str">
            <v>COOP-1</v>
          </cell>
          <cell r="BX36" t="str">
            <v>COOP-1</v>
          </cell>
          <cell r="BY36" t="str">
            <v>2014BSQ</v>
          </cell>
          <cell r="BZ36" t="str">
            <v>2015BSQ</v>
          </cell>
          <cell r="CA36" t="str">
            <v>BSQ-1</v>
          </cell>
          <cell r="CB36" t="str">
            <v>BSQ-1</v>
          </cell>
          <cell r="CC36" t="str">
            <v>20151BSQ</v>
          </cell>
          <cell r="CD36" t="str">
            <v>BSQ</v>
          </cell>
          <cell r="CE36" t="str">
            <v>BSQ</v>
          </cell>
          <cell r="CF36" t="str">
            <v>BSQ-1</v>
          </cell>
          <cell r="CG36" t="str">
            <v>BSQ-1</v>
          </cell>
          <cell r="CH36" t="str">
            <v>C1</v>
          </cell>
          <cell r="CI36" t="str">
            <v>C1</v>
          </cell>
          <cell r="CJ36" t="str">
            <v>C1</v>
          </cell>
          <cell r="CK36" t="str">
            <v>20151C</v>
          </cell>
          <cell r="CL36" t="str">
            <v>C</v>
          </cell>
          <cell r="CM36" t="str">
            <v>C</v>
          </cell>
          <cell r="CN36" t="str">
            <v>OCRivière-des-Prairies — Pointe-aux-Trembles</v>
          </cell>
          <cell r="CO36" t="str">
            <v>BSQOCRivière-des-Prairies — Pointe-aux-Trembles</v>
          </cell>
          <cell r="CP36" t="str">
            <v>BSQRivière-des-Prairies — Pointe-aux-Trembles</v>
          </cell>
          <cell r="CQ36" t="str">
            <v>BSQRivière-des-Prairies — Pointe-aux-Trembles</v>
          </cell>
          <cell r="CR36" t="str">
            <v>Rivière-des-Prairies — Pointe-aux-Trembles</v>
          </cell>
          <cell r="CS36" t="str">
            <v>1Rivière-des-Prairies — Pointe-aux-Trembles</v>
          </cell>
          <cell r="CT36" t="str">
            <v>CRivière-des-Prairies — Pointe-aux-Trembles</v>
          </cell>
          <cell r="CU36" t="str">
            <v>Rivière-des-Prairies — Pointe-aux-Trembles2016C</v>
          </cell>
          <cell r="CV36">
            <v>0</v>
          </cell>
          <cell r="CW36" t="str">
            <v>1OC</v>
          </cell>
          <cell r="CX36" t="str">
            <v>ACL1OC</v>
          </cell>
          <cell r="CY36">
            <v>1</v>
          </cell>
          <cell r="CZ36" t="str">
            <v xml:space="preserve"> </v>
          </cell>
          <cell r="DA36" t="str">
            <v>2016</v>
          </cell>
          <cell r="DB36" t="str">
            <v>2018ACL</v>
          </cell>
          <cell r="DC36" t="str">
            <v xml:space="preserve"> </v>
          </cell>
          <cell r="DD36" t="str">
            <v>1900ACLOC</v>
          </cell>
          <cell r="DE36" t="str">
            <v>ACL2018oc2016ed</v>
          </cell>
          <cell r="DF36" t="str">
            <v>2018oc</v>
          </cell>
          <cell r="DG36" t="str">
            <v>2016ed</v>
          </cell>
          <cell r="DH36" t="str">
            <v>2015ec</v>
          </cell>
          <cell r="DI36" t="str">
            <v>2014ap</v>
          </cell>
          <cell r="DJ36" t="str">
            <v>2016ed</v>
          </cell>
          <cell r="DK36" t="str">
            <v>2015ec</v>
          </cell>
          <cell r="DL36" t="str">
            <v>1OC</v>
          </cell>
          <cell r="DM36" t="str">
            <v>20161OC</v>
          </cell>
          <cell r="DN36" t="str">
            <v>2016</v>
          </cell>
          <cell r="DO36" t="str">
            <v>2014</v>
          </cell>
          <cell r="DP36" t="str">
            <v>ACLED 2016 from ec 2014</v>
          </cell>
          <cell r="DQ36" t="str">
            <v>2015ec1Chambre</v>
          </cell>
          <cell r="DR36" t="str">
            <v>2015</v>
          </cell>
          <cell r="DS36" t="str">
            <v>ACL</v>
          </cell>
          <cell r="DT36" t="str">
            <v>2016BSQ</v>
          </cell>
          <cell r="DU36" t="str">
            <v>1Chambre</v>
          </cell>
          <cell r="DV36" t="str">
            <v>1Studio</v>
          </cell>
          <cell r="DW36" t="str">
            <v>11CC</v>
          </cell>
          <cell r="DX36" t="str">
            <v>12CC</v>
          </cell>
          <cell r="DY36" t="str">
            <v>13CC</v>
          </cell>
          <cell r="DZ36" t="str">
            <v>14CC</v>
          </cell>
          <cell r="EA36" t="str">
            <v>15CC</v>
          </cell>
          <cell r="EB36" t="str">
            <v>1Chambre</v>
          </cell>
          <cell r="EC36" t="str">
            <v>1studio</v>
          </cell>
          <cell r="ED36" t="str">
            <v>11CC</v>
          </cell>
          <cell r="EE36" t="str">
            <v>12CC</v>
          </cell>
          <cell r="EF36" t="str">
            <v>13CC</v>
          </cell>
          <cell r="EG36" t="str">
            <v>14CC</v>
          </cell>
          <cell r="EH36" t="str">
            <v>15CC</v>
          </cell>
          <cell r="EI36" t="str">
            <v>COOP-1</v>
          </cell>
          <cell r="EJ36" t="str">
            <v>BSQ-1</v>
          </cell>
          <cell r="EK36" t="str">
            <v>C1</v>
          </cell>
          <cell r="EL36" t="str">
            <v>ACL12014</v>
          </cell>
          <cell r="EM36" t="str">
            <v>COOPRivière-des-Prairies — Pointe-aux-Trembles</v>
          </cell>
          <cell r="EN36" t="str">
            <v>C1</v>
          </cell>
          <cell r="EO36" t="str">
            <v>C1</v>
          </cell>
          <cell r="EP36" t="str">
            <v>20181</v>
          </cell>
          <cell r="EQ36" t="str">
            <v>2018</v>
          </cell>
          <cell r="ES36" t="str">
            <v>2016Rivière-des-Prairies — Pointe-aux-TremblesC</v>
          </cell>
          <cell r="EU36" t="str">
            <v>BSQ</v>
          </cell>
          <cell r="EX36" t="str">
            <v>2015-03UABBA97</v>
          </cell>
          <cell r="EZ36" t="str">
            <v>2016-07UABBA97</v>
          </cell>
          <cell r="FB36">
            <v>0</v>
          </cell>
          <cell r="FC36">
            <v>0</v>
          </cell>
          <cell r="FF36" t="str">
            <v>0OC</v>
          </cell>
          <cell r="FI36" t="str">
            <v>1Chambre</v>
          </cell>
          <cell r="FJ36" t="str">
            <v>1studio</v>
          </cell>
          <cell r="FK36" t="str">
            <v>11CC</v>
          </cell>
          <cell r="FL36" t="str">
            <v>12CC</v>
          </cell>
          <cell r="FM36" t="str">
            <v>13CC</v>
          </cell>
          <cell r="FN36" t="str">
            <v>14CC</v>
          </cell>
          <cell r="FO36" t="str">
            <v>15CC</v>
          </cell>
          <cell r="FQ36" t="str">
            <v>COOPC1</v>
          </cell>
          <cell r="FR36" t="str">
            <v>DAACL1</v>
          </cell>
          <cell r="FS36" t="str">
            <v>DAACLC</v>
          </cell>
          <cell r="FT36" t="str">
            <v>Rivière-des-Prairies — Pointe-aux-TremblesC2016</v>
          </cell>
          <cell r="FU36" t="str">
            <v>1Rivière-des-Prairies — Pointe-aux-Trembles</v>
          </cell>
          <cell r="FV36" t="str">
            <v>BSQOC</v>
          </cell>
        </row>
        <row r="37">
          <cell r="B37" t="str">
            <v>ACL-5474</v>
          </cell>
          <cell r="C37" t="str">
            <v>930095601</v>
          </cell>
          <cell r="D37" t="str">
            <v>C.H. ROSE-MAIN</v>
          </cell>
          <cell r="E37" t="str">
            <v>(2595) place Chassé (MTL)</v>
          </cell>
          <cell r="F37">
            <v>63</v>
          </cell>
          <cell r="G37" t="str">
            <v>1</v>
          </cell>
          <cell r="K37" t="str">
            <v>BSQ</v>
          </cell>
          <cell r="L37" t="str">
            <v>COOP</v>
          </cell>
          <cell r="M37" t="str">
            <v>C</v>
          </cell>
          <cell r="N37" t="str">
            <v>2014</v>
          </cell>
          <cell r="O37" t="str">
            <v>EC</v>
          </cell>
          <cell r="P37" t="str">
            <v>EC</v>
          </cell>
          <cell r="Q37" t="str">
            <v>UTHIBVK</v>
          </cell>
          <cell r="S37">
            <v>42016</v>
          </cell>
          <cell r="U37">
            <v>41866.486435185187</v>
          </cell>
          <cell r="V37">
            <v>41884.640451388892</v>
          </cell>
          <cell r="W37">
            <v>43661</v>
          </cell>
          <cell r="X37">
            <v>43723</v>
          </cell>
          <cell r="Y37">
            <v>44089</v>
          </cell>
          <cell r="Z37">
            <v>44105</v>
          </cell>
          <cell r="AA37">
            <v>0</v>
          </cell>
          <cell r="AB37">
            <v>0</v>
          </cell>
          <cell r="AC37">
            <v>24</v>
          </cell>
          <cell r="AD37">
            <v>27</v>
          </cell>
          <cell r="AE37">
            <v>9</v>
          </cell>
          <cell r="AF37">
            <v>2</v>
          </cell>
          <cell r="AG37">
            <v>1</v>
          </cell>
          <cell r="AH37" t="str">
            <v>PAH15-20</v>
          </cell>
          <cell r="AI37">
            <v>13</v>
          </cell>
          <cell r="AJ37">
            <v>0</v>
          </cell>
          <cell r="AK37" t="str">
            <v>Ascenseur</v>
          </cell>
          <cell r="AL37" t="str">
            <v>COOP</v>
          </cell>
          <cell r="AM37" t="str">
            <v>ACL-5474</v>
          </cell>
          <cell r="AN37" t="str">
            <v xml:space="preserve"> </v>
          </cell>
          <cell r="AO37" t="str">
            <v>2014-1</v>
          </cell>
          <cell r="AP37" t="str">
            <v>1Chambre</v>
          </cell>
          <cell r="AQ37" t="str">
            <v>1studio</v>
          </cell>
          <cell r="AR37" t="str">
            <v>11CC</v>
          </cell>
          <cell r="AS37" t="str">
            <v>12CC</v>
          </cell>
          <cell r="AT37" t="str">
            <v>13CC</v>
          </cell>
          <cell r="AU37" t="str">
            <v>14CC</v>
          </cell>
          <cell r="AV37" t="str">
            <v>15CC</v>
          </cell>
          <cell r="AW37" t="str">
            <v>1Chambre</v>
          </cell>
          <cell r="AX37" t="str">
            <v>1studio</v>
          </cell>
          <cell r="AY37" t="str">
            <v>11CC</v>
          </cell>
          <cell r="AZ37" t="str">
            <v>12CC</v>
          </cell>
          <cell r="BA37" t="str">
            <v>13CC</v>
          </cell>
          <cell r="BB37" t="str">
            <v>14CC</v>
          </cell>
          <cell r="BC37" t="str">
            <v>15CC</v>
          </cell>
          <cell r="BD37" t="str">
            <v>engagé</v>
          </cell>
          <cell r="BE37" t="str">
            <v>20141chambre</v>
          </cell>
          <cell r="BF37" t="str">
            <v>20141STUDIO</v>
          </cell>
          <cell r="BG37" t="str">
            <v>201411CC</v>
          </cell>
          <cell r="BH37" t="str">
            <v>201412CC</v>
          </cell>
          <cell r="BI37" t="str">
            <v>201413CC</v>
          </cell>
          <cell r="BJ37" t="str">
            <v>201414CC</v>
          </cell>
          <cell r="BK37" t="str">
            <v>201415CC</v>
          </cell>
          <cell r="BL37" t="str">
            <v>2014</v>
          </cell>
          <cell r="BM37" t="str">
            <v>acl2014-1</v>
          </cell>
          <cell r="BN37" t="str">
            <v>ACL2014-1</v>
          </cell>
          <cell r="BO37" t="str">
            <v>COOP-1</v>
          </cell>
          <cell r="BP37" t="str">
            <v xml:space="preserve"> </v>
          </cell>
          <cell r="BQ37" t="str">
            <v>COOP-1</v>
          </cell>
          <cell r="BR37" t="str">
            <v xml:space="preserve"> </v>
          </cell>
          <cell r="BS37" t="str">
            <v>COOP</v>
          </cell>
          <cell r="BT37" t="str">
            <v>COOP</v>
          </cell>
          <cell r="BU37" t="str">
            <v>20141COOP</v>
          </cell>
          <cell r="BV37" t="str">
            <v>COOP-1</v>
          </cell>
          <cell r="BW37" t="str">
            <v>COOP-1</v>
          </cell>
          <cell r="BX37" t="str">
            <v>COOP-1</v>
          </cell>
          <cell r="BY37" t="str">
            <v>2014BSQ</v>
          </cell>
          <cell r="BZ37" t="str">
            <v>2014BSQ</v>
          </cell>
          <cell r="CA37" t="str">
            <v>BSQ-1</v>
          </cell>
          <cell r="CB37" t="str">
            <v xml:space="preserve"> </v>
          </cell>
          <cell r="CC37" t="str">
            <v>20141BSQ</v>
          </cell>
          <cell r="CD37" t="str">
            <v>BSQ</v>
          </cell>
          <cell r="CE37" t="str">
            <v>BSQ</v>
          </cell>
          <cell r="CF37" t="str">
            <v>BSQ-1</v>
          </cell>
          <cell r="CG37" t="str">
            <v>BSQ-1</v>
          </cell>
          <cell r="CH37" t="str">
            <v>C1</v>
          </cell>
          <cell r="CI37" t="str">
            <v xml:space="preserve"> </v>
          </cell>
          <cell r="CJ37" t="str">
            <v>C1</v>
          </cell>
          <cell r="CK37" t="str">
            <v>20141C</v>
          </cell>
          <cell r="CL37" t="str">
            <v>C</v>
          </cell>
          <cell r="CM37" t="str">
            <v>C</v>
          </cell>
          <cell r="CN37" t="str">
            <v>ECRosemont — La Petite-Patrie</v>
          </cell>
          <cell r="CO37" t="str">
            <v>BSQECRosemont — La Petite-Patrie</v>
          </cell>
          <cell r="CP37" t="str">
            <v>BSQRosemont — La Petite-Patrie</v>
          </cell>
          <cell r="CQ37" t="str">
            <v>BSQRosemont — La Petite-Patrie</v>
          </cell>
          <cell r="CR37" t="str">
            <v>Rosemont — La Petite-Patrie</v>
          </cell>
          <cell r="CS37" t="str">
            <v>1Rosemont — La Petite-Patrie</v>
          </cell>
          <cell r="CT37" t="str">
            <v>CRosemont — La Petite-Patrie</v>
          </cell>
          <cell r="CU37" t="str">
            <v>Rosemont — La Petite-Patrie2019C</v>
          </cell>
          <cell r="CV37">
            <v>0</v>
          </cell>
          <cell r="CW37" t="str">
            <v>1EC</v>
          </cell>
          <cell r="CX37" t="str">
            <v>ACL1EC</v>
          </cell>
          <cell r="CY37">
            <v>3</v>
          </cell>
          <cell r="CZ37" t="str">
            <v>2014ACL</v>
          </cell>
          <cell r="DA37" t="str">
            <v xml:space="preserve"> </v>
          </cell>
          <cell r="DB37" t="str">
            <v xml:space="preserve"> </v>
          </cell>
          <cell r="DC37" t="str">
            <v xml:space="preserve"> </v>
          </cell>
          <cell r="DD37" t="str">
            <v>1900ACLEC</v>
          </cell>
          <cell r="DE37" t="str">
            <v>ACL 2019ed</v>
          </cell>
          <cell r="DF37" t="str">
            <v xml:space="preserve"> </v>
          </cell>
          <cell r="DG37" t="str">
            <v xml:space="preserve"> </v>
          </cell>
          <cell r="DH37" t="str">
            <v>2014ec</v>
          </cell>
          <cell r="DI37" t="str">
            <v>2014ap</v>
          </cell>
          <cell r="DJ37" t="str">
            <v xml:space="preserve"> </v>
          </cell>
          <cell r="DK37" t="str">
            <v>2014ec</v>
          </cell>
          <cell r="DL37" t="str">
            <v>1EC</v>
          </cell>
          <cell r="DM37" t="b">
            <v>0</v>
          </cell>
          <cell r="DN37" t="str">
            <v>2015</v>
          </cell>
          <cell r="DO37" t="str">
            <v>2014</v>
          </cell>
          <cell r="DP37" t="str">
            <v>ACLED 2015 from ec 2014</v>
          </cell>
          <cell r="DQ37" t="str">
            <v>2014ec1Chambre</v>
          </cell>
          <cell r="DR37" t="str">
            <v>2014</v>
          </cell>
          <cell r="DS37" t="str">
            <v>ACL</v>
          </cell>
          <cell r="DT37" t="str">
            <v xml:space="preserve"> </v>
          </cell>
          <cell r="DU37" t="str">
            <v xml:space="preserve"> </v>
          </cell>
          <cell r="DV37" t="str">
            <v xml:space="preserve"> </v>
          </cell>
          <cell r="DW37" t="str">
            <v xml:space="preserve"> </v>
          </cell>
          <cell r="DX37" t="str">
            <v xml:space="preserve"> </v>
          </cell>
          <cell r="DY37" t="str">
            <v xml:space="preserve"> </v>
          </cell>
          <cell r="DZ37" t="str">
            <v xml:space="preserve"> </v>
          </cell>
          <cell r="EA37" t="str">
            <v xml:space="preserve"> </v>
          </cell>
          <cell r="EB37" t="str">
            <v>1Chambre</v>
          </cell>
          <cell r="EC37" t="str">
            <v>1studio</v>
          </cell>
          <cell r="ED37" t="str">
            <v>11CC</v>
          </cell>
          <cell r="EE37" t="str">
            <v>12CC</v>
          </cell>
          <cell r="EF37" t="str">
            <v>13CC</v>
          </cell>
          <cell r="EG37" t="str">
            <v>14CC</v>
          </cell>
          <cell r="EH37" t="str">
            <v>15CC</v>
          </cell>
          <cell r="EI37" t="str">
            <v>COOP-1</v>
          </cell>
          <cell r="EJ37" t="str">
            <v>BSQ-1</v>
          </cell>
          <cell r="EK37" t="str">
            <v>C1</v>
          </cell>
          <cell r="EL37" t="str">
            <v>ACL12014</v>
          </cell>
          <cell r="EM37" t="str">
            <v>COOPRosemont — La Petite-Patrie</v>
          </cell>
          <cell r="EN37" t="str">
            <v>C1</v>
          </cell>
          <cell r="EO37" t="str">
            <v>C1</v>
          </cell>
          <cell r="EP37" t="str">
            <v xml:space="preserve"> </v>
          </cell>
          <cell r="EQ37" t="str">
            <v xml:space="preserve"> </v>
          </cell>
          <cell r="ES37" t="str">
            <v xml:space="preserve"> </v>
          </cell>
          <cell r="EU37" t="str">
            <v xml:space="preserve"> </v>
          </cell>
          <cell r="EX37" t="str">
            <v>2014-09UTHIBVK</v>
          </cell>
          <cell r="EZ37" t="str">
            <v>2019-07UTHIBVK</v>
          </cell>
          <cell r="FB37">
            <v>63</v>
          </cell>
          <cell r="FC37">
            <v>13</v>
          </cell>
          <cell r="FF37" t="str">
            <v>0EC</v>
          </cell>
          <cell r="FI37" t="str">
            <v>1Chambre</v>
          </cell>
          <cell r="FJ37" t="str">
            <v>1studio</v>
          </cell>
          <cell r="FK37" t="str">
            <v>11CC</v>
          </cell>
          <cell r="FL37" t="str">
            <v>12CC</v>
          </cell>
          <cell r="FM37" t="str">
            <v>13CC</v>
          </cell>
          <cell r="FN37" t="str">
            <v>14CC</v>
          </cell>
          <cell r="FO37" t="str">
            <v>15CC</v>
          </cell>
          <cell r="FQ37" t="str">
            <v>COOPC1</v>
          </cell>
          <cell r="FR37" t="str">
            <v>ECACL1</v>
          </cell>
          <cell r="FS37" t="str">
            <v>ECACLC</v>
          </cell>
          <cell r="FT37" t="str">
            <v xml:space="preserve"> </v>
          </cell>
          <cell r="FU37">
            <v>0</v>
          </cell>
          <cell r="FV37" t="str">
            <v>BSQEC</v>
          </cell>
        </row>
        <row r="38">
          <cell r="B38" t="str">
            <v>ACL-5475</v>
          </cell>
          <cell r="C38" t="str">
            <v>960037501</v>
          </cell>
          <cell r="D38" t="str">
            <v>HABITATION TERRASSE ST-MICHEL</v>
          </cell>
          <cell r="E38" t="str">
            <v>4121-4131 55e Rue (MTL)</v>
          </cell>
          <cell r="F38">
            <v>9</v>
          </cell>
          <cell r="G38">
            <v>3</v>
          </cell>
          <cell r="K38" t="str">
            <v>ROMEL</v>
          </cell>
          <cell r="L38" t="str">
            <v>OBNL</v>
          </cell>
          <cell r="M38" t="str">
            <v>R</v>
          </cell>
          <cell r="N38" t="str">
            <v>2014</v>
          </cell>
          <cell r="O38" t="str">
            <v>DA</v>
          </cell>
          <cell r="P38" t="str">
            <v>OC</v>
          </cell>
          <cell r="Q38" t="str">
            <v>UBOIVJA</v>
          </cell>
          <cell r="R38" t="str">
            <v>UTREMXU</v>
          </cell>
          <cell r="S38">
            <v>43082</v>
          </cell>
          <cell r="U38">
            <v>41877.488298611112</v>
          </cell>
          <cell r="V38">
            <v>42062.544594907406</v>
          </cell>
          <cell r="W38">
            <v>42361.419247685182</v>
          </cell>
          <cell r="X38">
            <v>42494</v>
          </cell>
          <cell r="Y38">
            <v>42809</v>
          </cell>
          <cell r="Z38">
            <v>43070</v>
          </cell>
          <cell r="AA38">
            <v>0</v>
          </cell>
          <cell r="AB38">
            <v>9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 t="str">
            <v>PAH15-20</v>
          </cell>
          <cell r="AL38" t="str">
            <v>OBNL</v>
          </cell>
          <cell r="AM38" t="str">
            <v>ACL-5475</v>
          </cell>
          <cell r="AN38" t="str">
            <v>ACLOC</v>
          </cell>
          <cell r="AO38" t="str">
            <v>2014-3</v>
          </cell>
          <cell r="AP38" t="str">
            <v>3Chambre</v>
          </cell>
          <cell r="AQ38" t="str">
            <v>3studio</v>
          </cell>
          <cell r="AR38" t="str">
            <v>31CC</v>
          </cell>
          <cell r="AS38" t="str">
            <v>32CC</v>
          </cell>
          <cell r="AT38" t="str">
            <v>33CC</v>
          </cell>
          <cell r="AU38" t="str">
            <v>34CC</v>
          </cell>
          <cell r="AV38" t="str">
            <v>35CC</v>
          </cell>
          <cell r="AW38" t="str">
            <v>3Chambre</v>
          </cell>
          <cell r="AX38" t="str">
            <v>3studio</v>
          </cell>
          <cell r="AY38" t="str">
            <v>31CC</v>
          </cell>
          <cell r="AZ38" t="str">
            <v>32CC</v>
          </cell>
          <cell r="BA38" t="str">
            <v>33CC</v>
          </cell>
          <cell r="BB38" t="str">
            <v>34CC</v>
          </cell>
          <cell r="BC38" t="str">
            <v>35CC</v>
          </cell>
          <cell r="BD38" t="str">
            <v>engagé</v>
          </cell>
          <cell r="BE38" t="str">
            <v>20153chambre</v>
          </cell>
          <cell r="BF38" t="str">
            <v>20153STUDIO</v>
          </cell>
          <cell r="BG38" t="str">
            <v>201531CC</v>
          </cell>
          <cell r="BH38" t="str">
            <v>201532CC</v>
          </cell>
          <cell r="BI38" t="str">
            <v>201533CC</v>
          </cell>
          <cell r="BJ38" t="str">
            <v>201534CC</v>
          </cell>
          <cell r="BK38" t="str">
            <v>201535CC</v>
          </cell>
          <cell r="BL38" t="str">
            <v>2014</v>
          </cell>
          <cell r="BM38" t="str">
            <v>acl2014-3</v>
          </cell>
          <cell r="BN38" t="str">
            <v>ACL2014-3</v>
          </cell>
          <cell r="BO38" t="str">
            <v>OBNL-3</v>
          </cell>
          <cell r="BP38" t="str">
            <v>OBNL-3</v>
          </cell>
          <cell r="BQ38" t="str">
            <v xml:space="preserve"> </v>
          </cell>
          <cell r="BR38" t="str">
            <v xml:space="preserve"> </v>
          </cell>
          <cell r="BS38" t="str">
            <v>OBNL</v>
          </cell>
          <cell r="BT38" t="str">
            <v>OBNL</v>
          </cell>
          <cell r="BU38" t="str">
            <v>20153OBNL</v>
          </cell>
          <cell r="BV38" t="str">
            <v>OBNL-3</v>
          </cell>
          <cell r="BW38" t="str">
            <v>OBNL-3</v>
          </cell>
          <cell r="BX38" t="str">
            <v>OBNL-3</v>
          </cell>
          <cell r="BY38" t="str">
            <v>2014ROMEL</v>
          </cell>
          <cell r="BZ38" t="str">
            <v>2015ROMEL</v>
          </cell>
          <cell r="CA38" t="str">
            <v>ROMEL-3</v>
          </cell>
          <cell r="CB38" t="str">
            <v>ROMEL-3</v>
          </cell>
          <cell r="CC38" t="str">
            <v>20153ROMEL</v>
          </cell>
          <cell r="CD38" t="str">
            <v>ROMEL</v>
          </cell>
          <cell r="CE38" t="str">
            <v>ROMEL</v>
          </cell>
          <cell r="CF38" t="str">
            <v>ROMEL-3</v>
          </cell>
          <cell r="CG38" t="str">
            <v>ROMEL-3</v>
          </cell>
          <cell r="CH38" t="str">
            <v>R3</v>
          </cell>
          <cell r="CI38" t="str">
            <v>R3</v>
          </cell>
          <cell r="CJ38" t="str">
            <v>R3</v>
          </cell>
          <cell r="CK38" t="str">
            <v>20153R</v>
          </cell>
          <cell r="CL38" t="str">
            <v>R</v>
          </cell>
          <cell r="CM38" t="str">
            <v>R</v>
          </cell>
          <cell r="CN38" t="str">
            <v>OCVilleray — Saint-Michel — Parc-Extension</v>
          </cell>
          <cell r="CO38" t="str">
            <v>ROMELOCVilleray — Saint-Michel — Parc-Extension</v>
          </cell>
          <cell r="CP38" t="str">
            <v>ROMELVilleray — Saint-Michel — Parc-Extension</v>
          </cell>
          <cell r="CQ38" t="str">
            <v>ROMELVilleray — Saint-Michel — Parc-Extension</v>
          </cell>
          <cell r="CR38" t="str">
            <v>Villeray — Saint-Michel — Parc-Extension</v>
          </cell>
          <cell r="CS38" t="str">
            <v>3Villeray — Saint-Michel — Parc-Extension</v>
          </cell>
          <cell r="CT38" t="str">
            <v>RVilleray — Saint-Michel — Parc-Extension</v>
          </cell>
          <cell r="CU38" t="str">
            <v>Villeray — Saint-Michel — Parc-Extension2016R</v>
          </cell>
          <cell r="CV38">
            <v>0</v>
          </cell>
          <cell r="CW38" t="str">
            <v>3OC</v>
          </cell>
          <cell r="CX38" t="str">
            <v>ACL3OC</v>
          </cell>
          <cell r="CY38">
            <v>1</v>
          </cell>
          <cell r="CZ38" t="str">
            <v xml:space="preserve"> </v>
          </cell>
          <cell r="DA38" t="str">
            <v>2015</v>
          </cell>
          <cell r="DB38" t="str">
            <v>2017ACL</v>
          </cell>
          <cell r="DC38" t="str">
            <v xml:space="preserve"> </v>
          </cell>
          <cell r="DD38" t="str">
            <v>1900ACLOC</v>
          </cell>
          <cell r="DE38" t="str">
            <v>ACL2017oc2015ed</v>
          </cell>
          <cell r="DF38" t="str">
            <v>2017oc</v>
          </cell>
          <cell r="DG38" t="str">
            <v>2015ed</v>
          </cell>
          <cell r="DH38" t="str">
            <v>2015ec</v>
          </cell>
          <cell r="DI38" t="str">
            <v>2014ap</v>
          </cell>
          <cell r="DJ38" t="str">
            <v>2015ed</v>
          </cell>
          <cell r="DK38" t="str">
            <v xml:space="preserve"> </v>
          </cell>
          <cell r="DL38" t="str">
            <v>3OC</v>
          </cell>
          <cell r="DM38" t="str">
            <v>20153OC</v>
          </cell>
          <cell r="DN38" t="str">
            <v>2015</v>
          </cell>
          <cell r="DO38" t="str">
            <v>2014</v>
          </cell>
          <cell r="DP38" t="str">
            <v>ACLED 2015 from ec 2014</v>
          </cell>
          <cell r="DQ38" t="str">
            <v>2015ec3Chambre</v>
          </cell>
          <cell r="DR38" t="str">
            <v>2015</v>
          </cell>
          <cell r="DS38" t="str">
            <v>ACL</v>
          </cell>
          <cell r="DT38" t="str">
            <v>2015ROMEL</v>
          </cell>
          <cell r="DU38" t="str">
            <v>3Chambre</v>
          </cell>
          <cell r="DV38" t="str">
            <v>3Studio</v>
          </cell>
          <cell r="DW38" t="str">
            <v>31CC</v>
          </cell>
          <cell r="DX38" t="str">
            <v>32CC</v>
          </cell>
          <cell r="DY38" t="str">
            <v>33CC</v>
          </cell>
          <cell r="DZ38" t="str">
            <v>34CC</v>
          </cell>
          <cell r="EA38" t="str">
            <v>35CC</v>
          </cell>
          <cell r="EB38" t="str">
            <v>3Chambre</v>
          </cell>
          <cell r="EC38" t="str">
            <v>3studio</v>
          </cell>
          <cell r="ED38" t="str">
            <v>31CC</v>
          </cell>
          <cell r="EE38" t="str">
            <v>32CC</v>
          </cell>
          <cell r="EF38" t="str">
            <v>33CC</v>
          </cell>
          <cell r="EG38" t="str">
            <v>34CC</v>
          </cell>
          <cell r="EH38" t="str">
            <v>35CC</v>
          </cell>
          <cell r="EI38" t="str">
            <v>OBNL-3</v>
          </cell>
          <cell r="EJ38" t="str">
            <v>ROMEL-3</v>
          </cell>
          <cell r="EK38" t="str">
            <v>R3</v>
          </cell>
          <cell r="EL38" t="str">
            <v>ACL32014</v>
          </cell>
          <cell r="EM38" t="str">
            <v>OBNLVilleray — Saint-Michel — Parc-Extension</v>
          </cell>
          <cell r="EN38" t="str">
            <v>R3</v>
          </cell>
          <cell r="EO38" t="str">
            <v>R3</v>
          </cell>
          <cell r="EP38" t="str">
            <v>20173</v>
          </cell>
          <cell r="EQ38" t="str">
            <v>2017</v>
          </cell>
          <cell r="ES38" t="str">
            <v>2015Villeray — Saint-Michel — Parc-ExtensionR</v>
          </cell>
          <cell r="EU38" t="str">
            <v>ROMEL</v>
          </cell>
          <cell r="EX38" t="str">
            <v>2015-02UBOIVJA</v>
          </cell>
          <cell r="EZ38" t="str">
            <v>2015-12UBOIVJA</v>
          </cell>
          <cell r="FB38">
            <v>0</v>
          </cell>
          <cell r="FC38">
            <v>0</v>
          </cell>
          <cell r="FF38" t="str">
            <v>0OC</v>
          </cell>
          <cell r="FI38" t="str">
            <v>3Chambre</v>
          </cell>
          <cell r="FJ38" t="str">
            <v>3studio</v>
          </cell>
          <cell r="FK38" t="str">
            <v>31CC</v>
          </cell>
          <cell r="FL38" t="str">
            <v>32CC</v>
          </cell>
          <cell r="FM38" t="str">
            <v>33CC</v>
          </cell>
          <cell r="FN38" t="str">
            <v>34CC</v>
          </cell>
          <cell r="FO38" t="str">
            <v>35CC</v>
          </cell>
          <cell r="FQ38" t="str">
            <v>OBNLR3</v>
          </cell>
          <cell r="FR38" t="str">
            <v>DAACL3</v>
          </cell>
          <cell r="FS38" t="str">
            <v>DAACLR</v>
          </cell>
          <cell r="FT38" t="str">
            <v>Villeray — Saint-Michel — Parc-ExtensionR2016</v>
          </cell>
          <cell r="FU38" t="str">
            <v>3Villeray — Saint-Michel — Parc-Extension</v>
          </cell>
          <cell r="FV38" t="str">
            <v>ROMELOC</v>
          </cell>
        </row>
        <row r="39">
          <cell r="B39" t="str">
            <v>ACL-5475a</v>
          </cell>
          <cell r="C39" t="str">
            <v>960037501</v>
          </cell>
          <cell r="D39" t="str">
            <v>HABITATION TERRASSE ST-MICHEL</v>
          </cell>
          <cell r="E39" t="str">
            <v>4121-4131 55e Rue (MTL)</v>
          </cell>
          <cell r="F39">
            <v>8</v>
          </cell>
          <cell r="G39">
            <v>1</v>
          </cell>
          <cell r="K39" t="str">
            <v>ROMEL</v>
          </cell>
          <cell r="L39" t="str">
            <v>OBNL</v>
          </cell>
          <cell r="M39" t="str">
            <v>R</v>
          </cell>
          <cell r="N39" t="str">
            <v>2014</v>
          </cell>
          <cell r="O39" t="str">
            <v>DA</v>
          </cell>
          <cell r="P39" t="str">
            <v>OC</v>
          </cell>
          <cell r="Q39" t="str">
            <v>UBOIVJA</v>
          </cell>
          <cell r="R39" t="str">
            <v>UTREMXU</v>
          </cell>
          <cell r="S39">
            <v>43082</v>
          </cell>
          <cell r="U39">
            <v>41877.488298611112</v>
          </cell>
          <cell r="V39">
            <v>42062.544594907406</v>
          </cell>
          <cell r="W39">
            <v>42361.419247685182</v>
          </cell>
          <cell r="X39">
            <v>42494</v>
          </cell>
          <cell r="Y39">
            <v>42809</v>
          </cell>
          <cell r="Z39">
            <v>43070</v>
          </cell>
          <cell r="AA39">
            <v>0</v>
          </cell>
          <cell r="AB39">
            <v>0</v>
          </cell>
          <cell r="AC39">
            <v>0</v>
          </cell>
          <cell r="AD39">
            <v>8</v>
          </cell>
          <cell r="AE39">
            <v>0</v>
          </cell>
          <cell r="AF39">
            <v>0</v>
          </cell>
          <cell r="AG39">
            <v>0</v>
          </cell>
          <cell r="AH39" t="str">
            <v>PAH15-20</v>
          </cell>
          <cell r="AL39" t="str">
            <v>OBNL</v>
          </cell>
          <cell r="AM39" t="str">
            <v>ACL-5475a</v>
          </cell>
          <cell r="AN39" t="str">
            <v>ACLOC</v>
          </cell>
          <cell r="AO39" t="str">
            <v>2014-1</v>
          </cell>
          <cell r="AP39" t="str">
            <v>1Chambre</v>
          </cell>
          <cell r="AQ39" t="str">
            <v>1studio</v>
          </cell>
          <cell r="AR39" t="str">
            <v>11CC</v>
          </cell>
          <cell r="AS39" t="str">
            <v>12CC</v>
          </cell>
          <cell r="AT39" t="str">
            <v>13CC</v>
          </cell>
          <cell r="AU39" t="str">
            <v>14CC</v>
          </cell>
          <cell r="AV39" t="str">
            <v>15CC</v>
          </cell>
          <cell r="AW39" t="str">
            <v>1Chambre</v>
          </cell>
          <cell r="AX39" t="str">
            <v>1studio</v>
          </cell>
          <cell r="AY39" t="str">
            <v>11CC</v>
          </cell>
          <cell r="AZ39" t="str">
            <v>12CC</v>
          </cell>
          <cell r="BA39" t="str">
            <v>13CC</v>
          </cell>
          <cell r="BB39" t="str">
            <v>14CC</v>
          </cell>
          <cell r="BC39" t="str">
            <v>15CC</v>
          </cell>
          <cell r="BD39" t="str">
            <v>engagé</v>
          </cell>
          <cell r="BE39" t="str">
            <v>20151chambre</v>
          </cell>
          <cell r="BF39" t="str">
            <v>20151STUDIO</v>
          </cell>
          <cell r="BG39" t="str">
            <v>201511CC</v>
          </cell>
          <cell r="BH39" t="str">
            <v>201512CC</v>
          </cell>
          <cell r="BI39" t="str">
            <v>201513CC</v>
          </cell>
          <cell r="BJ39" t="str">
            <v>201514CC</v>
          </cell>
          <cell r="BK39" t="str">
            <v>201515CC</v>
          </cell>
          <cell r="BL39" t="str">
            <v>2014</v>
          </cell>
          <cell r="BM39" t="str">
            <v>acl2014-1</v>
          </cell>
          <cell r="BN39" t="str">
            <v>ACL2014-1</v>
          </cell>
          <cell r="BO39" t="str">
            <v>OBNL-1</v>
          </cell>
          <cell r="BP39" t="str">
            <v>OBNL-1</v>
          </cell>
          <cell r="BQ39" t="str">
            <v xml:space="preserve"> </v>
          </cell>
          <cell r="BR39" t="str">
            <v xml:space="preserve"> </v>
          </cell>
          <cell r="BS39" t="str">
            <v>OBNL</v>
          </cell>
          <cell r="BT39" t="str">
            <v>OBNL</v>
          </cell>
          <cell r="BU39" t="str">
            <v>20151OBNL</v>
          </cell>
          <cell r="BV39" t="str">
            <v>OBNL-1</v>
          </cell>
          <cell r="BW39" t="str">
            <v>OBNL-1</v>
          </cell>
          <cell r="BX39" t="str">
            <v>OBNL-1</v>
          </cell>
          <cell r="BY39" t="str">
            <v>2014ROMEL</v>
          </cell>
          <cell r="BZ39" t="str">
            <v>2015ROMEL</v>
          </cell>
          <cell r="CA39" t="str">
            <v>ROMEL-1</v>
          </cell>
          <cell r="CB39" t="str">
            <v>ROMEL-1</v>
          </cell>
          <cell r="CC39" t="str">
            <v>20151ROMEL</v>
          </cell>
          <cell r="CD39" t="str">
            <v>ROMEL</v>
          </cell>
          <cell r="CE39" t="str">
            <v>ROMEL</v>
          </cell>
          <cell r="CF39" t="str">
            <v>ROMEL-1</v>
          </cell>
          <cell r="CG39" t="str">
            <v>ROMEL-1</v>
          </cell>
          <cell r="CH39" t="str">
            <v>R1</v>
          </cell>
          <cell r="CI39" t="str">
            <v>R1</v>
          </cell>
          <cell r="CJ39" t="str">
            <v>R1</v>
          </cell>
          <cell r="CK39" t="str">
            <v>20151R</v>
          </cell>
          <cell r="CL39" t="str">
            <v>R</v>
          </cell>
          <cell r="CM39" t="str">
            <v>R</v>
          </cell>
          <cell r="CN39" t="str">
            <v>OCVilleray — Saint-Michel — Parc-Extension</v>
          </cell>
          <cell r="CO39" t="str">
            <v>ROMELOCVilleray — Saint-Michel — Parc-Extension</v>
          </cell>
          <cell r="CP39" t="str">
            <v>ROMELVilleray — Saint-Michel — Parc-Extension</v>
          </cell>
          <cell r="CQ39" t="str">
            <v>ROMELVilleray — Saint-Michel — Parc-Extension</v>
          </cell>
          <cell r="CR39" t="str">
            <v>Villeray — Saint-Michel — Parc-Extension</v>
          </cell>
          <cell r="CS39" t="str">
            <v>1Villeray — Saint-Michel — Parc-Extension</v>
          </cell>
          <cell r="CT39" t="str">
            <v>RVilleray — Saint-Michel — Parc-Extension</v>
          </cell>
          <cell r="CU39" t="str">
            <v>Villeray — Saint-Michel — Parc-Extension2016R</v>
          </cell>
          <cell r="CV39">
            <v>0</v>
          </cell>
          <cell r="CW39" t="str">
            <v>1OC</v>
          </cell>
          <cell r="CX39" t="str">
            <v>ACL1OC</v>
          </cell>
          <cell r="CY39">
            <v>1</v>
          </cell>
          <cell r="CZ39" t="str">
            <v xml:space="preserve"> </v>
          </cell>
          <cell r="DA39" t="str">
            <v>2015</v>
          </cell>
          <cell r="DB39" t="str">
            <v>2017ACL</v>
          </cell>
          <cell r="DC39" t="str">
            <v xml:space="preserve"> </v>
          </cell>
          <cell r="DD39" t="str">
            <v>1900ACLOC</v>
          </cell>
          <cell r="DE39" t="str">
            <v>ACL2017oc2015ed</v>
          </cell>
          <cell r="DF39" t="str">
            <v>2017oc</v>
          </cell>
          <cell r="DG39" t="str">
            <v>2015ed</v>
          </cell>
          <cell r="DH39" t="str">
            <v>2015ec</v>
          </cell>
          <cell r="DI39" t="str">
            <v>2014ap</v>
          </cell>
          <cell r="DJ39" t="str">
            <v>2015ed</v>
          </cell>
          <cell r="DK39" t="str">
            <v xml:space="preserve"> </v>
          </cell>
          <cell r="DL39" t="str">
            <v>1OC</v>
          </cell>
          <cell r="DM39" t="str">
            <v>20151OC</v>
          </cell>
          <cell r="DN39" t="str">
            <v>2015</v>
          </cell>
          <cell r="DO39" t="str">
            <v>2014</v>
          </cell>
          <cell r="DP39" t="str">
            <v>ACLED 2015 from ec 2014</v>
          </cell>
          <cell r="DQ39" t="str">
            <v>2015ec1Chambre</v>
          </cell>
          <cell r="DR39" t="str">
            <v>2015</v>
          </cell>
          <cell r="DS39" t="str">
            <v>ACL</v>
          </cell>
          <cell r="DT39" t="str">
            <v>2015ROMEL</v>
          </cell>
          <cell r="DU39" t="str">
            <v>1Chambre</v>
          </cell>
          <cell r="DV39" t="str">
            <v>1Studio</v>
          </cell>
          <cell r="DW39" t="str">
            <v>11CC</v>
          </cell>
          <cell r="DX39" t="str">
            <v>12CC</v>
          </cell>
          <cell r="DY39" t="str">
            <v>13CC</v>
          </cell>
          <cell r="DZ39" t="str">
            <v>14CC</v>
          </cell>
          <cell r="EA39" t="str">
            <v>15CC</v>
          </cell>
          <cell r="EB39" t="str">
            <v>1Chambre</v>
          </cell>
          <cell r="EC39" t="str">
            <v>1studio</v>
          </cell>
          <cell r="ED39" t="str">
            <v>11CC</v>
          </cell>
          <cell r="EE39" t="str">
            <v>12CC</v>
          </cell>
          <cell r="EF39" t="str">
            <v>13CC</v>
          </cell>
          <cell r="EG39" t="str">
            <v>14CC</v>
          </cell>
          <cell r="EH39" t="str">
            <v>15CC</v>
          </cell>
          <cell r="EI39" t="str">
            <v>OBNL-1</v>
          </cell>
          <cell r="EJ39" t="str">
            <v>ROMEL-1</v>
          </cell>
          <cell r="EK39" t="str">
            <v>R1</v>
          </cell>
          <cell r="EL39" t="str">
            <v>ACL12014</v>
          </cell>
          <cell r="EM39" t="str">
            <v>OBNLVilleray — Saint-Michel — Parc-Extension</v>
          </cell>
          <cell r="EN39" t="str">
            <v>R1</v>
          </cell>
          <cell r="EO39" t="str">
            <v>R1</v>
          </cell>
          <cell r="EP39" t="str">
            <v>20171</v>
          </cell>
          <cell r="EQ39" t="str">
            <v>2017</v>
          </cell>
          <cell r="ES39" t="str">
            <v>2015Villeray — Saint-Michel — Parc-ExtensionR</v>
          </cell>
          <cell r="EU39" t="str">
            <v>ROMEL</v>
          </cell>
          <cell r="EX39" t="str">
            <v>2015-02UBOIVJA</v>
          </cell>
          <cell r="EZ39" t="str">
            <v>2015-12UBOIVJA</v>
          </cell>
          <cell r="FB39">
            <v>0</v>
          </cell>
          <cell r="FC39">
            <v>0</v>
          </cell>
          <cell r="FF39" t="str">
            <v>0OC</v>
          </cell>
          <cell r="FI39" t="str">
            <v>1Chambre</v>
          </cell>
          <cell r="FJ39" t="str">
            <v>1studio</v>
          </cell>
          <cell r="FK39" t="str">
            <v>11CC</v>
          </cell>
          <cell r="FL39" t="str">
            <v>12CC</v>
          </cell>
          <cell r="FM39" t="str">
            <v>13CC</v>
          </cell>
          <cell r="FN39" t="str">
            <v>14CC</v>
          </cell>
          <cell r="FO39" t="str">
            <v>15CC</v>
          </cell>
          <cell r="FQ39" t="str">
            <v>OBNLR1</v>
          </cell>
          <cell r="FR39" t="str">
            <v>DAACL1</v>
          </cell>
          <cell r="FS39" t="str">
            <v>DAACLR</v>
          </cell>
          <cell r="FT39" t="str">
            <v>Villeray — Saint-Michel — Parc-ExtensionR2016</v>
          </cell>
          <cell r="FU39" t="str">
            <v>1Villeray — Saint-Michel — Parc-Extension</v>
          </cell>
          <cell r="FV39" t="str">
            <v>ROMELOC</v>
          </cell>
        </row>
        <row r="40">
          <cell r="B40" t="str">
            <v>ACL-5477</v>
          </cell>
          <cell r="C40" t="str">
            <v>960044722</v>
          </cell>
          <cell r="D40" t="str">
            <v>H.C. CÔTE-DES-NEIGES</v>
          </cell>
          <cell r="E40" t="str">
            <v>2955 rue Goyer (MTL)</v>
          </cell>
          <cell r="F40">
            <v>37</v>
          </cell>
          <cell r="G40">
            <v>3</v>
          </cell>
          <cell r="K40" t="str">
            <v>ROMEL</v>
          </cell>
          <cell r="L40" t="str">
            <v>OBNL</v>
          </cell>
          <cell r="M40" t="str">
            <v>R</v>
          </cell>
          <cell r="N40" t="str">
            <v>2015</v>
          </cell>
          <cell r="O40" t="str">
            <v>DA</v>
          </cell>
          <cell r="P40" t="str">
            <v>OC</v>
          </cell>
          <cell r="Q40" t="str">
            <v>UGOULFR</v>
          </cell>
          <cell r="S40">
            <v>42717.513287037036</v>
          </cell>
          <cell r="U40">
            <v>41907.643425925926</v>
          </cell>
          <cell r="V40">
            <v>41991.664594907408</v>
          </cell>
          <cell r="W40">
            <v>42361.419733796298</v>
          </cell>
          <cell r="X40">
            <v>42417</v>
          </cell>
          <cell r="Y40">
            <v>42661</v>
          </cell>
          <cell r="Z40">
            <v>42705</v>
          </cell>
          <cell r="AA40">
            <v>37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 t="str">
            <v>PAH15-20</v>
          </cell>
          <cell r="AL40" t="str">
            <v>OBNL</v>
          </cell>
          <cell r="AM40" t="str">
            <v>ACL-5477</v>
          </cell>
          <cell r="AN40" t="str">
            <v>ACLOC</v>
          </cell>
          <cell r="AO40" t="str">
            <v>2015-3</v>
          </cell>
          <cell r="AP40" t="str">
            <v>3Chambre</v>
          </cell>
          <cell r="AQ40" t="str">
            <v>3studio</v>
          </cell>
          <cell r="AR40" t="str">
            <v>31CC</v>
          </cell>
          <cell r="AS40" t="str">
            <v>32CC</v>
          </cell>
          <cell r="AT40" t="str">
            <v>33CC</v>
          </cell>
          <cell r="AU40" t="str">
            <v>34CC</v>
          </cell>
          <cell r="AV40" t="str">
            <v>35CC</v>
          </cell>
          <cell r="AW40" t="str">
            <v>3Chambre</v>
          </cell>
          <cell r="AX40" t="str">
            <v>3studio</v>
          </cell>
          <cell r="AY40" t="str">
            <v>31CC</v>
          </cell>
          <cell r="AZ40" t="str">
            <v>32CC</v>
          </cell>
          <cell r="BA40" t="str">
            <v>33CC</v>
          </cell>
          <cell r="BB40" t="str">
            <v>34CC</v>
          </cell>
          <cell r="BC40" t="str">
            <v>35CC</v>
          </cell>
          <cell r="BD40" t="str">
            <v>engagé</v>
          </cell>
          <cell r="BE40" t="str">
            <v>20143chambre</v>
          </cell>
          <cell r="BF40" t="str">
            <v>20143STUDIO</v>
          </cell>
          <cell r="BG40" t="str">
            <v>201431CC</v>
          </cell>
          <cell r="BH40" t="str">
            <v>201432CC</v>
          </cell>
          <cell r="BI40" t="str">
            <v>201433CC</v>
          </cell>
          <cell r="BJ40" t="str">
            <v>201434CC</v>
          </cell>
          <cell r="BK40" t="str">
            <v>201435CC</v>
          </cell>
          <cell r="BL40" t="str">
            <v>2015</v>
          </cell>
          <cell r="BM40" t="str">
            <v>acl2015-3</v>
          </cell>
          <cell r="BN40" t="str">
            <v>ACL2015-3</v>
          </cell>
          <cell r="BO40" t="str">
            <v>OBNL-3</v>
          </cell>
          <cell r="BP40" t="str">
            <v>OBNL-3</v>
          </cell>
          <cell r="BQ40" t="str">
            <v xml:space="preserve"> </v>
          </cell>
          <cell r="BR40" t="str">
            <v xml:space="preserve"> </v>
          </cell>
          <cell r="BS40" t="str">
            <v>OBNL</v>
          </cell>
          <cell r="BT40" t="str">
            <v>OBNL</v>
          </cell>
          <cell r="BU40" t="str">
            <v>20143OBNL</v>
          </cell>
          <cell r="BV40" t="str">
            <v>OBNL-3</v>
          </cell>
          <cell r="BW40" t="str">
            <v>OBNL-3</v>
          </cell>
          <cell r="BX40" t="str">
            <v>OBNL-3</v>
          </cell>
          <cell r="BY40" t="str">
            <v>2014ROMEL</v>
          </cell>
          <cell r="BZ40" t="str">
            <v>2014ROMEL</v>
          </cell>
          <cell r="CA40" t="str">
            <v>ROMEL-3</v>
          </cell>
          <cell r="CB40" t="str">
            <v>ROMEL-3</v>
          </cell>
          <cell r="CC40" t="str">
            <v>20143ROMEL</v>
          </cell>
          <cell r="CD40" t="str">
            <v>ROMEL</v>
          </cell>
          <cell r="CE40" t="str">
            <v>ROMEL</v>
          </cell>
          <cell r="CF40" t="str">
            <v>ROMEL-3</v>
          </cell>
          <cell r="CG40" t="str">
            <v>ROMEL-3</v>
          </cell>
          <cell r="CH40" t="str">
            <v>R3</v>
          </cell>
          <cell r="CI40" t="str">
            <v>R3</v>
          </cell>
          <cell r="CJ40" t="str">
            <v>R3</v>
          </cell>
          <cell r="CK40" t="str">
            <v>20143R</v>
          </cell>
          <cell r="CL40" t="str">
            <v>R</v>
          </cell>
          <cell r="CM40" t="str">
            <v>R</v>
          </cell>
          <cell r="CN40" t="str">
            <v>OCCôte-des-Neiges — Notre-Dame-de-Grâce</v>
          </cell>
          <cell r="CO40" t="str">
            <v>ROMELOCCôte-des-Neiges — Notre-Dame-de-Grâce</v>
          </cell>
          <cell r="CP40" t="str">
            <v>ROMELCôte-des-Neiges — Notre-Dame-de-Grâce</v>
          </cell>
          <cell r="CQ40" t="str">
            <v>ROMELCôte-des-Neiges — Notre-Dame-de-Grâce</v>
          </cell>
          <cell r="CR40" t="str">
            <v>Côte-des-Neiges — Notre-Dame-de-Grâce</v>
          </cell>
          <cell r="CS40" t="str">
            <v>3Côte-des-Neiges — Notre-Dame-de-Grâce</v>
          </cell>
          <cell r="CT40" t="str">
            <v>RCôte-des-Neiges — Notre-Dame-de-Grâce</v>
          </cell>
          <cell r="CU40" t="str">
            <v>Côte-des-Neiges — Notre-Dame-de-Grâce2016R</v>
          </cell>
          <cell r="CV40">
            <v>0</v>
          </cell>
          <cell r="CW40" t="str">
            <v>3OC</v>
          </cell>
          <cell r="CX40" t="str">
            <v>ACL3OC</v>
          </cell>
          <cell r="CY40">
            <v>1</v>
          </cell>
          <cell r="CZ40" t="str">
            <v xml:space="preserve"> </v>
          </cell>
          <cell r="DA40" t="str">
            <v>2015</v>
          </cell>
          <cell r="DB40" t="str">
            <v>2016ACL</v>
          </cell>
          <cell r="DC40" t="str">
            <v xml:space="preserve"> </v>
          </cell>
          <cell r="DD40" t="str">
            <v>1900ACLOC</v>
          </cell>
          <cell r="DE40" t="str">
            <v>ACL2016oc2015ed</v>
          </cell>
          <cell r="DF40" t="str">
            <v>2016oc</v>
          </cell>
          <cell r="DG40" t="str">
            <v>2015ed</v>
          </cell>
          <cell r="DH40" t="str">
            <v>2014ec</v>
          </cell>
          <cell r="DI40" t="str">
            <v>2014ap</v>
          </cell>
          <cell r="DJ40" t="str">
            <v>2015ed</v>
          </cell>
          <cell r="DK40" t="str">
            <v>2014ec</v>
          </cell>
          <cell r="DL40" t="str">
            <v>3OC</v>
          </cell>
          <cell r="DM40" t="str">
            <v>20153OC</v>
          </cell>
          <cell r="DN40" t="str">
            <v>2015</v>
          </cell>
          <cell r="DO40" t="str">
            <v>2014</v>
          </cell>
          <cell r="DP40" t="str">
            <v>ACLED 2015 from ec 2014</v>
          </cell>
          <cell r="DQ40" t="str">
            <v>2014ec3Chambre</v>
          </cell>
          <cell r="DR40" t="str">
            <v>2014</v>
          </cell>
          <cell r="DS40" t="str">
            <v>ACL</v>
          </cell>
          <cell r="DT40" t="str">
            <v>2015ROMEL</v>
          </cell>
          <cell r="DU40" t="str">
            <v>3Chambre</v>
          </cell>
          <cell r="DV40" t="str">
            <v>3Studio</v>
          </cell>
          <cell r="DW40" t="str">
            <v>31CC</v>
          </cell>
          <cell r="DX40" t="str">
            <v>32CC</v>
          </cell>
          <cell r="DY40" t="str">
            <v>33CC</v>
          </cell>
          <cell r="DZ40" t="str">
            <v>34CC</v>
          </cell>
          <cell r="EA40" t="str">
            <v>35CC</v>
          </cell>
          <cell r="EB40" t="str">
            <v>3Chambre</v>
          </cell>
          <cell r="EC40" t="str">
            <v>3studio</v>
          </cell>
          <cell r="ED40" t="str">
            <v>31CC</v>
          </cell>
          <cell r="EE40" t="str">
            <v>32CC</v>
          </cell>
          <cell r="EF40" t="str">
            <v>33CC</v>
          </cell>
          <cell r="EG40" t="str">
            <v>34CC</v>
          </cell>
          <cell r="EH40" t="str">
            <v>35CC</v>
          </cell>
          <cell r="EI40" t="str">
            <v>OBNL-3</v>
          </cell>
          <cell r="EJ40" t="str">
            <v>ROMEL-3</v>
          </cell>
          <cell r="EK40" t="str">
            <v>R3</v>
          </cell>
          <cell r="EL40" t="str">
            <v>ACL32015</v>
          </cell>
          <cell r="EM40" t="str">
            <v>OBNLCôte-des-Neiges — Notre-Dame-de-Grâce</v>
          </cell>
          <cell r="EN40" t="str">
            <v>R3</v>
          </cell>
          <cell r="EO40" t="str">
            <v>R3</v>
          </cell>
          <cell r="EP40" t="str">
            <v>20163</v>
          </cell>
          <cell r="EQ40" t="str">
            <v>2016</v>
          </cell>
          <cell r="ES40" t="str">
            <v>2015Côte-des-Neiges — Notre-Dame-de-GrâceR</v>
          </cell>
          <cell r="EU40" t="str">
            <v>ROMEL</v>
          </cell>
          <cell r="EX40" t="str">
            <v>2014-12UGOULFR</v>
          </cell>
          <cell r="EZ40" t="str">
            <v>2015-12UGOULFR</v>
          </cell>
          <cell r="FB40">
            <v>0</v>
          </cell>
          <cell r="FC40">
            <v>0</v>
          </cell>
          <cell r="FF40" t="str">
            <v>0OC</v>
          </cell>
          <cell r="FI40" t="str">
            <v>3Chambre</v>
          </cell>
          <cell r="FJ40" t="str">
            <v>3studio</v>
          </cell>
          <cell r="FK40" t="str">
            <v>31CC</v>
          </cell>
          <cell r="FL40" t="str">
            <v>32CC</v>
          </cell>
          <cell r="FM40" t="str">
            <v>33CC</v>
          </cell>
          <cell r="FN40" t="str">
            <v>34CC</v>
          </cell>
          <cell r="FO40" t="str">
            <v>35CC</v>
          </cell>
          <cell r="FQ40" t="str">
            <v>OBNLR3</v>
          </cell>
          <cell r="FR40" t="str">
            <v>DAACL3</v>
          </cell>
          <cell r="FS40" t="str">
            <v>DAACLR</v>
          </cell>
          <cell r="FT40" t="str">
            <v>Côte-des-Neiges — Notre-Dame-de-GrâceR2016</v>
          </cell>
          <cell r="FU40" t="str">
            <v>3Côte-des-Neiges — Notre-Dame-de-Grâce</v>
          </cell>
          <cell r="FV40" t="str">
            <v>ROMELOC</v>
          </cell>
        </row>
        <row r="41">
          <cell r="B41" t="str">
            <v>ACL-5477a</v>
          </cell>
          <cell r="C41" t="str">
            <v>960044722</v>
          </cell>
          <cell r="D41" t="str">
            <v>H.C. CÔTE-DES-NEIGES</v>
          </cell>
          <cell r="E41" t="str">
            <v>2955 rue Goyer (MTL)</v>
          </cell>
          <cell r="F41">
            <v>1</v>
          </cell>
          <cell r="G41">
            <v>1</v>
          </cell>
          <cell r="K41" t="str">
            <v>ROMEL</v>
          </cell>
          <cell r="L41" t="str">
            <v>OBNL</v>
          </cell>
          <cell r="M41" t="str">
            <v>R</v>
          </cell>
          <cell r="N41" t="str">
            <v>2015</v>
          </cell>
          <cell r="O41" t="str">
            <v>DA</v>
          </cell>
          <cell r="P41" t="str">
            <v>OC</v>
          </cell>
          <cell r="Q41" t="str">
            <v>UGOULFR</v>
          </cell>
          <cell r="S41">
            <v>42717.513287037036</v>
          </cell>
          <cell r="U41">
            <v>41907.643425925926</v>
          </cell>
          <cell r="V41">
            <v>41991.664594907408</v>
          </cell>
          <cell r="W41">
            <v>42361.419733796298</v>
          </cell>
          <cell r="X41">
            <v>42417</v>
          </cell>
          <cell r="Y41">
            <v>42661</v>
          </cell>
          <cell r="Z41">
            <v>42705</v>
          </cell>
          <cell r="AA41">
            <v>0</v>
          </cell>
          <cell r="AB41">
            <v>0</v>
          </cell>
          <cell r="AC41">
            <v>0</v>
          </cell>
          <cell r="AD41">
            <v>1</v>
          </cell>
          <cell r="AE41">
            <v>0</v>
          </cell>
          <cell r="AF41">
            <v>0</v>
          </cell>
          <cell r="AG41">
            <v>0</v>
          </cell>
          <cell r="AH41" t="str">
            <v>PAH15-20</v>
          </cell>
          <cell r="AL41" t="str">
            <v>OBNL</v>
          </cell>
          <cell r="AM41" t="str">
            <v>ACL-5477a</v>
          </cell>
          <cell r="AN41" t="str">
            <v>ACLOC</v>
          </cell>
          <cell r="AO41" t="str">
            <v>2015-1</v>
          </cell>
          <cell r="AP41" t="str">
            <v>1Chambre</v>
          </cell>
          <cell r="AQ41" t="str">
            <v>1studio</v>
          </cell>
          <cell r="AR41" t="str">
            <v>11CC</v>
          </cell>
          <cell r="AS41" t="str">
            <v>12CC</v>
          </cell>
          <cell r="AT41" t="str">
            <v>13CC</v>
          </cell>
          <cell r="AU41" t="str">
            <v>14CC</v>
          </cell>
          <cell r="AV41" t="str">
            <v>15CC</v>
          </cell>
          <cell r="AW41" t="str">
            <v>1Chambre</v>
          </cell>
          <cell r="AX41" t="str">
            <v>1studio</v>
          </cell>
          <cell r="AY41" t="str">
            <v>11CC</v>
          </cell>
          <cell r="AZ41" t="str">
            <v>12CC</v>
          </cell>
          <cell r="BA41" t="str">
            <v>13CC</v>
          </cell>
          <cell r="BB41" t="str">
            <v>14CC</v>
          </cell>
          <cell r="BC41" t="str">
            <v>15CC</v>
          </cell>
          <cell r="BD41" t="str">
            <v>engagé</v>
          </cell>
          <cell r="BE41" t="str">
            <v>20141chambre</v>
          </cell>
          <cell r="BF41" t="str">
            <v>20141STUDIO</v>
          </cell>
          <cell r="BG41" t="str">
            <v>201411CC</v>
          </cell>
          <cell r="BH41" t="str">
            <v>201412CC</v>
          </cell>
          <cell r="BI41" t="str">
            <v>201413CC</v>
          </cell>
          <cell r="BJ41" t="str">
            <v>201414CC</v>
          </cell>
          <cell r="BK41" t="str">
            <v>201415CC</v>
          </cell>
          <cell r="BL41" t="str">
            <v>2015</v>
          </cell>
          <cell r="BM41" t="str">
            <v>acl2015-1</v>
          </cell>
          <cell r="BN41" t="str">
            <v>ACL2015-1</v>
          </cell>
          <cell r="BO41" t="str">
            <v>OBNL-1</v>
          </cell>
          <cell r="BP41" t="str">
            <v>OBNL-1</v>
          </cell>
          <cell r="BQ41" t="str">
            <v xml:space="preserve"> </v>
          </cell>
          <cell r="BR41" t="str">
            <v xml:space="preserve"> </v>
          </cell>
          <cell r="BS41" t="str">
            <v>OBNL</v>
          </cell>
          <cell r="BT41" t="str">
            <v>OBNL</v>
          </cell>
          <cell r="BU41" t="str">
            <v>20141OBNL</v>
          </cell>
          <cell r="BV41" t="str">
            <v>OBNL-1</v>
          </cell>
          <cell r="BW41" t="str">
            <v>OBNL-1</v>
          </cell>
          <cell r="BX41" t="str">
            <v>OBNL-1</v>
          </cell>
          <cell r="BY41" t="str">
            <v>2014ROMEL</v>
          </cell>
          <cell r="BZ41" t="str">
            <v>2014ROMEL</v>
          </cell>
          <cell r="CA41" t="str">
            <v>ROMEL-1</v>
          </cell>
          <cell r="CB41" t="str">
            <v>ROMEL-1</v>
          </cell>
          <cell r="CC41" t="str">
            <v>20141ROMEL</v>
          </cell>
          <cell r="CD41" t="str">
            <v>ROMEL</v>
          </cell>
          <cell r="CE41" t="str">
            <v>ROMEL</v>
          </cell>
          <cell r="CF41" t="str">
            <v>ROMEL-1</v>
          </cell>
          <cell r="CG41" t="str">
            <v>ROMEL-1</v>
          </cell>
          <cell r="CH41" t="str">
            <v>R1</v>
          </cell>
          <cell r="CI41" t="str">
            <v>R1</v>
          </cell>
          <cell r="CJ41" t="str">
            <v>R1</v>
          </cell>
          <cell r="CK41" t="str">
            <v>20141R</v>
          </cell>
          <cell r="CL41" t="str">
            <v>R</v>
          </cell>
          <cell r="CM41" t="str">
            <v>R</v>
          </cell>
          <cell r="CN41" t="str">
            <v>OCCôte-des-Neiges — Notre-Dame-de-Grâce</v>
          </cell>
          <cell r="CO41" t="str">
            <v>ROMELOCCôte-des-Neiges — Notre-Dame-de-Grâce</v>
          </cell>
          <cell r="CP41" t="str">
            <v>ROMELCôte-des-Neiges — Notre-Dame-de-Grâce</v>
          </cell>
          <cell r="CQ41" t="str">
            <v>ROMELCôte-des-Neiges — Notre-Dame-de-Grâce</v>
          </cell>
          <cell r="CR41" t="str">
            <v>Côte-des-Neiges — Notre-Dame-de-Grâce</v>
          </cell>
          <cell r="CS41" t="str">
            <v>1Côte-des-Neiges — Notre-Dame-de-Grâce</v>
          </cell>
          <cell r="CT41" t="str">
            <v>RCôte-des-Neiges — Notre-Dame-de-Grâce</v>
          </cell>
          <cell r="CU41" t="str">
            <v>Côte-des-Neiges — Notre-Dame-de-Grâce2016R</v>
          </cell>
          <cell r="CV41">
            <v>0</v>
          </cell>
          <cell r="CW41" t="str">
            <v>1OC</v>
          </cell>
          <cell r="CX41" t="str">
            <v>ACL1OC</v>
          </cell>
          <cell r="CY41">
            <v>1</v>
          </cell>
          <cell r="CZ41" t="str">
            <v xml:space="preserve"> </v>
          </cell>
          <cell r="DA41" t="str">
            <v>2015</v>
          </cell>
          <cell r="DB41" t="str">
            <v>2016ACL</v>
          </cell>
          <cell r="DC41" t="str">
            <v xml:space="preserve"> </v>
          </cell>
          <cell r="DD41" t="str">
            <v>1900ACLOC</v>
          </cell>
          <cell r="DE41" t="str">
            <v>ACL2016oc2015ed</v>
          </cell>
          <cell r="DF41" t="str">
            <v>2016oc</v>
          </cell>
          <cell r="DG41" t="str">
            <v>2015ed</v>
          </cell>
          <cell r="DH41" t="str">
            <v>2014ec</v>
          </cell>
          <cell r="DI41" t="str">
            <v>2014ap</v>
          </cell>
          <cell r="DJ41" t="str">
            <v>2015ed</v>
          </cell>
          <cell r="DK41" t="str">
            <v>2014ec</v>
          </cell>
          <cell r="DL41" t="str">
            <v>1OC</v>
          </cell>
          <cell r="DM41" t="str">
            <v>20151OC</v>
          </cell>
          <cell r="DN41" t="str">
            <v>2015</v>
          </cell>
          <cell r="DO41" t="str">
            <v>2014</v>
          </cell>
          <cell r="DP41" t="str">
            <v>ACLED 2015 from ec 2014</v>
          </cell>
          <cell r="DQ41" t="str">
            <v>2014ec1Chambre</v>
          </cell>
          <cell r="DR41" t="str">
            <v>2014</v>
          </cell>
          <cell r="DS41" t="str">
            <v>ACL</v>
          </cell>
          <cell r="DT41" t="str">
            <v>2015ROMEL</v>
          </cell>
          <cell r="DU41" t="str">
            <v>1Chambre</v>
          </cell>
          <cell r="DV41" t="str">
            <v>1Studio</v>
          </cell>
          <cell r="DW41" t="str">
            <v>11CC</v>
          </cell>
          <cell r="DX41" t="str">
            <v>12CC</v>
          </cell>
          <cell r="DY41" t="str">
            <v>13CC</v>
          </cell>
          <cell r="DZ41" t="str">
            <v>14CC</v>
          </cell>
          <cell r="EA41" t="str">
            <v>15CC</v>
          </cell>
          <cell r="EB41" t="str">
            <v>1Chambre</v>
          </cell>
          <cell r="EC41" t="str">
            <v>1studio</v>
          </cell>
          <cell r="ED41" t="str">
            <v>11CC</v>
          </cell>
          <cell r="EE41" t="str">
            <v>12CC</v>
          </cell>
          <cell r="EF41" t="str">
            <v>13CC</v>
          </cell>
          <cell r="EG41" t="str">
            <v>14CC</v>
          </cell>
          <cell r="EH41" t="str">
            <v>15CC</v>
          </cell>
          <cell r="EI41" t="str">
            <v>OBNL-1</v>
          </cell>
          <cell r="EJ41" t="str">
            <v>ROMEL-1</v>
          </cell>
          <cell r="EK41" t="str">
            <v>R1</v>
          </cell>
          <cell r="EL41" t="str">
            <v>ACL12015</v>
          </cell>
          <cell r="EM41" t="str">
            <v>OBNLCôte-des-Neiges — Notre-Dame-de-Grâce</v>
          </cell>
          <cell r="EN41" t="str">
            <v>R1</v>
          </cell>
          <cell r="EO41" t="str">
            <v>R1</v>
          </cell>
          <cell r="EP41" t="str">
            <v>20161</v>
          </cell>
          <cell r="EQ41" t="str">
            <v>2016</v>
          </cell>
          <cell r="ES41" t="str">
            <v>2015Côte-des-Neiges — Notre-Dame-de-GrâceR</v>
          </cell>
          <cell r="EU41" t="str">
            <v>ROMEL</v>
          </cell>
          <cell r="EX41" t="str">
            <v>2014-12UGOULFR</v>
          </cell>
          <cell r="EZ41" t="str">
            <v>2015-12UGOULFR</v>
          </cell>
          <cell r="FB41">
            <v>0</v>
          </cell>
          <cell r="FC41">
            <v>0</v>
          </cell>
          <cell r="FF41" t="str">
            <v>0OC</v>
          </cell>
          <cell r="FI41" t="str">
            <v>1Chambre</v>
          </cell>
          <cell r="FJ41" t="str">
            <v>1studio</v>
          </cell>
          <cell r="FK41" t="str">
            <v>11CC</v>
          </cell>
          <cell r="FL41" t="str">
            <v>12CC</v>
          </cell>
          <cell r="FM41" t="str">
            <v>13CC</v>
          </cell>
          <cell r="FN41" t="str">
            <v>14CC</v>
          </cell>
          <cell r="FO41" t="str">
            <v>15CC</v>
          </cell>
          <cell r="FQ41" t="str">
            <v>OBNLR1</v>
          </cell>
          <cell r="FR41" t="str">
            <v>DAACL1</v>
          </cell>
          <cell r="FS41" t="str">
            <v>DAACLR</v>
          </cell>
          <cell r="FT41" t="str">
            <v>Côte-des-Neiges — Notre-Dame-de-GrâceR2016</v>
          </cell>
          <cell r="FU41" t="str">
            <v>1Côte-des-Neiges — Notre-Dame-de-Grâce</v>
          </cell>
          <cell r="FV41" t="str">
            <v>ROMELOC</v>
          </cell>
        </row>
        <row r="42">
          <cell r="B42" t="str">
            <v>ACL-5478</v>
          </cell>
          <cell r="C42" t="str">
            <v>960037241</v>
          </cell>
          <cell r="D42" t="str">
            <v>C.H. VILLAGE CLOVERDALE</v>
          </cell>
          <cell r="E42" t="str">
            <v>4674-4678 rue Alexander (PFD)</v>
          </cell>
          <cell r="F42">
            <v>68</v>
          </cell>
          <cell r="G42" t="str">
            <v>1</v>
          </cell>
          <cell r="K42" t="str">
            <v>CDH</v>
          </cell>
          <cell r="L42" t="str">
            <v>COOP</v>
          </cell>
          <cell r="M42" t="str">
            <v>R</v>
          </cell>
          <cell r="N42" t="str">
            <v>2013</v>
          </cell>
          <cell r="O42" t="str">
            <v>ED</v>
          </cell>
          <cell r="P42" t="str">
            <v>OC</v>
          </cell>
          <cell r="Q42" t="str">
            <v>ULESA91</v>
          </cell>
          <cell r="R42" t="str">
            <v>UTREMXU</v>
          </cell>
          <cell r="S42">
            <v>42164</v>
          </cell>
          <cell r="U42">
            <v>41928.654363425929</v>
          </cell>
          <cell r="V42">
            <v>41991.664861111109</v>
          </cell>
          <cell r="W42">
            <v>42164</v>
          </cell>
          <cell r="X42">
            <v>42299</v>
          </cell>
          <cell r="Y42">
            <v>42769</v>
          </cell>
          <cell r="Z42">
            <v>43344</v>
          </cell>
          <cell r="AA42">
            <v>0</v>
          </cell>
          <cell r="AB42">
            <v>0</v>
          </cell>
          <cell r="AC42">
            <v>4</v>
          </cell>
          <cell r="AD42">
            <v>60</v>
          </cell>
          <cell r="AE42">
            <v>4</v>
          </cell>
          <cell r="AF42">
            <v>0</v>
          </cell>
          <cell r="AG42">
            <v>0</v>
          </cell>
          <cell r="AH42" t="str">
            <v>PAH15-20</v>
          </cell>
          <cell r="AI42">
            <v>12</v>
          </cell>
          <cell r="AJ42">
            <v>0</v>
          </cell>
          <cell r="AK42" t="str">
            <v>0</v>
          </cell>
          <cell r="AL42" t="str">
            <v>COOP</v>
          </cell>
          <cell r="AM42" t="str">
            <v>ACL-5478</v>
          </cell>
          <cell r="AN42" t="str">
            <v>ACLOC</v>
          </cell>
          <cell r="AO42" t="str">
            <v>2013-1</v>
          </cell>
          <cell r="AP42" t="str">
            <v>1Chambre</v>
          </cell>
          <cell r="AQ42" t="str">
            <v>1studio</v>
          </cell>
          <cell r="AR42" t="str">
            <v>11CC</v>
          </cell>
          <cell r="AS42" t="str">
            <v>12CC</v>
          </cell>
          <cell r="AT42" t="str">
            <v>13CC</v>
          </cell>
          <cell r="AU42" t="str">
            <v>14CC</v>
          </cell>
          <cell r="AV42" t="str">
            <v>15CC</v>
          </cell>
          <cell r="AW42" t="str">
            <v>1Chambre</v>
          </cell>
          <cell r="AX42" t="str">
            <v>1studio</v>
          </cell>
          <cell r="AY42" t="str">
            <v>11CC</v>
          </cell>
          <cell r="AZ42" t="str">
            <v>12CC</v>
          </cell>
          <cell r="BA42" t="str">
            <v>13CC</v>
          </cell>
          <cell r="BB42" t="str">
            <v>14CC</v>
          </cell>
          <cell r="BC42" t="str">
            <v>15CC</v>
          </cell>
          <cell r="BD42" t="str">
            <v>engagé</v>
          </cell>
          <cell r="BE42" t="str">
            <v>20141chambre</v>
          </cell>
          <cell r="BF42" t="str">
            <v>20141STUDIO</v>
          </cell>
          <cell r="BG42" t="str">
            <v>201411CC</v>
          </cell>
          <cell r="BH42" t="str">
            <v>201412CC</v>
          </cell>
          <cell r="BI42" t="str">
            <v>201413CC</v>
          </cell>
          <cell r="BJ42" t="str">
            <v>201414CC</v>
          </cell>
          <cell r="BK42" t="str">
            <v>201415CC</v>
          </cell>
          <cell r="BL42" t="str">
            <v>2013</v>
          </cell>
          <cell r="BM42" t="str">
            <v>acl2013-1</v>
          </cell>
          <cell r="BN42" t="str">
            <v>ACL2013-1</v>
          </cell>
          <cell r="BO42" t="str">
            <v>COOP-1</v>
          </cell>
          <cell r="BP42" t="str">
            <v>COOP-1</v>
          </cell>
          <cell r="BQ42" t="str">
            <v xml:space="preserve"> </v>
          </cell>
          <cell r="BR42" t="str">
            <v xml:space="preserve"> </v>
          </cell>
          <cell r="BS42" t="str">
            <v>COOP</v>
          </cell>
          <cell r="BT42" t="str">
            <v>COOP</v>
          </cell>
          <cell r="BU42" t="str">
            <v>20141COOP</v>
          </cell>
          <cell r="BV42" t="str">
            <v>COOP-1</v>
          </cell>
          <cell r="BW42" t="str">
            <v>COOP-1</v>
          </cell>
          <cell r="BX42" t="str">
            <v>COOP-1</v>
          </cell>
          <cell r="BY42" t="str">
            <v>2014CDH</v>
          </cell>
          <cell r="BZ42" t="str">
            <v>2014CDH</v>
          </cell>
          <cell r="CA42" t="str">
            <v>CDH-1</v>
          </cell>
          <cell r="CB42" t="str">
            <v>CDH-1</v>
          </cell>
          <cell r="CC42" t="str">
            <v>20141CDH</v>
          </cell>
          <cell r="CD42" t="str">
            <v>CDH</v>
          </cell>
          <cell r="CE42" t="str">
            <v>CDH</v>
          </cell>
          <cell r="CF42" t="str">
            <v>CDH-1</v>
          </cell>
          <cell r="CG42" t="str">
            <v>CDH-1</v>
          </cell>
          <cell r="CH42" t="str">
            <v>R1</v>
          </cell>
          <cell r="CI42" t="str">
            <v>R1</v>
          </cell>
          <cell r="CJ42" t="str">
            <v>R1</v>
          </cell>
          <cell r="CK42" t="str">
            <v>20141R</v>
          </cell>
          <cell r="CL42" t="str">
            <v>R</v>
          </cell>
          <cell r="CM42" t="str">
            <v>R</v>
          </cell>
          <cell r="CN42" t="str">
            <v>OCPierrefonds — Roxboro</v>
          </cell>
          <cell r="CO42" t="str">
            <v>CDHOCPierrefonds — Roxboro</v>
          </cell>
          <cell r="CP42" t="str">
            <v>CDHPierrefonds — Roxboro</v>
          </cell>
          <cell r="CQ42" t="str">
            <v>CDHPierrefonds — Roxboro</v>
          </cell>
          <cell r="CR42" t="str">
            <v>Pierrefonds — Roxboro</v>
          </cell>
          <cell r="CS42" t="str">
            <v>1Pierrefonds — Roxboro</v>
          </cell>
          <cell r="CT42" t="str">
            <v>RPierrefonds — Roxboro</v>
          </cell>
          <cell r="CU42" t="str">
            <v>Pierrefonds — Roxboro2015R</v>
          </cell>
          <cell r="CV42">
            <v>0</v>
          </cell>
          <cell r="CW42" t="str">
            <v>1OC</v>
          </cell>
          <cell r="CX42" t="str">
            <v>ACL1OC</v>
          </cell>
          <cell r="CY42">
            <v>1</v>
          </cell>
          <cell r="CZ42" t="str">
            <v xml:space="preserve"> </v>
          </cell>
          <cell r="DA42" t="str">
            <v>2015</v>
          </cell>
          <cell r="DB42" t="str">
            <v>2017ACL</v>
          </cell>
          <cell r="DC42" t="str">
            <v xml:space="preserve"> </v>
          </cell>
          <cell r="DD42" t="str">
            <v>1900ACLOC</v>
          </cell>
          <cell r="DE42" t="str">
            <v>ACL2017oc2015ed</v>
          </cell>
          <cell r="DF42" t="str">
            <v>2017oc</v>
          </cell>
          <cell r="DG42" t="str">
            <v>2015ed</v>
          </cell>
          <cell r="DH42" t="str">
            <v>2014ec</v>
          </cell>
          <cell r="DI42" t="str">
            <v>2014ap</v>
          </cell>
          <cell r="DJ42" t="str">
            <v>2015ed</v>
          </cell>
          <cell r="DK42" t="str">
            <v>2014ec</v>
          </cell>
          <cell r="DL42" t="str">
            <v>1OC</v>
          </cell>
          <cell r="DM42" t="str">
            <v>20151OC</v>
          </cell>
          <cell r="DN42" t="str">
            <v>2015</v>
          </cell>
          <cell r="DO42" t="str">
            <v>2014</v>
          </cell>
          <cell r="DP42" t="str">
            <v>ACLED 2015 from ec 2014</v>
          </cell>
          <cell r="DQ42" t="str">
            <v>2014ec1Chambre</v>
          </cell>
          <cell r="DR42" t="str">
            <v>2014</v>
          </cell>
          <cell r="DS42" t="str">
            <v>ACL</v>
          </cell>
          <cell r="DT42" t="str">
            <v>2015CDH</v>
          </cell>
          <cell r="DU42" t="str">
            <v>1Chambre</v>
          </cell>
          <cell r="DV42" t="str">
            <v>1Studio</v>
          </cell>
          <cell r="DW42" t="str">
            <v>11CC</v>
          </cell>
          <cell r="DX42" t="str">
            <v>12CC</v>
          </cell>
          <cell r="DY42" t="str">
            <v>13CC</v>
          </cell>
          <cell r="DZ42" t="str">
            <v>14CC</v>
          </cell>
          <cell r="EA42" t="str">
            <v>15CC</v>
          </cell>
          <cell r="EB42" t="str">
            <v>1Chambre</v>
          </cell>
          <cell r="EC42" t="str">
            <v>1studio</v>
          </cell>
          <cell r="ED42" t="str">
            <v>11CC</v>
          </cell>
          <cell r="EE42" t="str">
            <v>12CC</v>
          </cell>
          <cell r="EF42" t="str">
            <v>13CC</v>
          </cell>
          <cell r="EG42" t="str">
            <v>14CC</v>
          </cell>
          <cell r="EH42" t="str">
            <v>15CC</v>
          </cell>
          <cell r="EI42" t="str">
            <v>COOP-1</v>
          </cell>
          <cell r="EJ42" t="str">
            <v>CDH-1</v>
          </cell>
          <cell r="EK42" t="str">
            <v>R1</v>
          </cell>
          <cell r="EL42" t="str">
            <v>ACL12013</v>
          </cell>
          <cell r="EM42" t="str">
            <v>COOPPierrefonds — Roxboro</v>
          </cell>
          <cell r="EN42" t="str">
            <v>R1</v>
          </cell>
          <cell r="EO42" t="str">
            <v>R1</v>
          </cell>
          <cell r="EP42" t="str">
            <v>20171</v>
          </cell>
          <cell r="EQ42" t="str">
            <v>2017</v>
          </cell>
          <cell r="ES42" t="str">
            <v>2015Pierrefonds — RoxboroR</v>
          </cell>
          <cell r="EU42" t="str">
            <v>CDH</v>
          </cell>
          <cell r="EX42" t="str">
            <v>2014-12ULESA91</v>
          </cell>
          <cell r="EZ42" t="str">
            <v>2015-06ULESA91</v>
          </cell>
          <cell r="FB42">
            <v>12</v>
          </cell>
          <cell r="FC42">
            <v>12</v>
          </cell>
          <cell r="FF42" t="str">
            <v>0OC</v>
          </cell>
          <cell r="FI42" t="str">
            <v>1Chambre</v>
          </cell>
          <cell r="FJ42" t="str">
            <v>1studio</v>
          </cell>
          <cell r="FK42" t="str">
            <v>11CC</v>
          </cell>
          <cell r="FL42" t="str">
            <v>12CC</v>
          </cell>
          <cell r="FM42" t="str">
            <v>13CC</v>
          </cell>
          <cell r="FN42" t="str">
            <v>14CC</v>
          </cell>
          <cell r="FO42" t="str">
            <v>15CC</v>
          </cell>
          <cell r="FQ42" t="str">
            <v>COOPR1</v>
          </cell>
          <cell r="FR42" t="str">
            <v>EDACL1</v>
          </cell>
          <cell r="FS42" t="str">
            <v>EDACLR</v>
          </cell>
          <cell r="FT42" t="str">
            <v>Pierrefonds — RoxboroR2015</v>
          </cell>
          <cell r="FU42" t="str">
            <v>1Pierrefonds — Roxboro</v>
          </cell>
          <cell r="FV42" t="str">
            <v>CDHOC</v>
          </cell>
        </row>
        <row r="43">
          <cell r="B43" t="str">
            <v>ACL-5479</v>
          </cell>
          <cell r="C43" t="str">
            <v>960037194</v>
          </cell>
          <cell r="D43" t="str">
            <v>LOGIS - 12+</v>
          </cell>
          <cell r="E43" t="str">
            <v xml:space="preserve">7510 boulevard Maurice-Duplessis </v>
          </cell>
          <cell r="F43">
            <v>12</v>
          </cell>
          <cell r="G43" t="str">
            <v>3</v>
          </cell>
          <cell r="H43" t="str">
            <v>X</v>
          </cell>
          <cell r="K43" t="str">
            <v>BSQ</v>
          </cell>
          <cell r="L43" t="str">
            <v>OBNL</v>
          </cell>
          <cell r="M43" t="str">
            <v>C</v>
          </cell>
          <cell r="N43" t="str">
            <v>2014</v>
          </cell>
          <cell r="O43" t="str">
            <v>EC</v>
          </cell>
          <cell r="P43" t="str">
            <v>EC</v>
          </cell>
          <cell r="Q43" t="str">
            <v>UDESP9K</v>
          </cell>
          <cell r="R43" t="str">
            <v>ULABADE</v>
          </cell>
          <cell r="S43">
            <v>41932</v>
          </cell>
          <cell r="U43">
            <v>41935.371446759258</v>
          </cell>
          <cell r="V43">
            <v>42062.543576388889</v>
          </cell>
          <cell r="W43">
            <v>43419</v>
          </cell>
          <cell r="X43">
            <v>43449</v>
          </cell>
          <cell r="Y43">
            <v>43814</v>
          </cell>
          <cell r="Z43">
            <v>43831</v>
          </cell>
          <cell r="AA43">
            <v>0</v>
          </cell>
          <cell r="AB43">
            <v>10</v>
          </cell>
          <cell r="AC43">
            <v>2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 t="str">
            <v>PAH15-20</v>
          </cell>
          <cell r="AL43" t="str">
            <v>OBNL</v>
          </cell>
          <cell r="AM43" t="str">
            <v>ACL-5479</v>
          </cell>
          <cell r="AN43" t="str">
            <v xml:space="preserve"> </v>
          </cell>
          <cell r="AO43" t="str">
            <v>2014-3</v>
          </cell>
          <cell r="AP43" t="str">
            <v>3Chambre</v>
          </cell>
          <cell r="AQ43" t="str">
            <v>3studio</v>
          </cell>
          <cell r="AR43" t="str">
            <v>31CC</v>
          </cell>
          <cell r="AS43" t="str">
            <v>32CC</v>
          </cell>
          <cell r="AT43" t="str">
            <v>33CC</v>
          </cell>
          <cell r="AU43" t="str">
            <v>34CC</v>
          </cell>
          <cell r="AV43" t="str">
            <v>35CC</v>
          </cell>
          <cell r="AW43" t="str">
            <v>3Chambre</v>
          </cell>
          <cell r="AX43" t="str">
            <v>3studio</v>
          </cell>
          <cell r="AY43" t="str">
            <v>31CC</v>
          </cell>
          <cell r="AZ43" t="str">
            <v>32CC</v>
          </cell>
          <cell r="BA43" t="str">
            <v>33CC</v>
          </cell>
          <cell r="BB43" t="str">
            <v>34CC</v>
          </cell>
          <cell r="BC43" t="str">
            <v>35CC</v>
          </cell>
          <cell r="BD43" t="str">
            <v>engagé</v>
          </cell>
          <cell r="BE43" t="str">
            <v>20153chambre</v>
          </cell>
          <cell r="BF43" t="str">
            <v>20153STUDIO</v>
          </cell>
          <cell r="BG43" t="str">
            <v>201531CC</v>
          </cell>
          <cell r="BH43" t="str">
            <v>201532CC</v>
          </cell>
          <cell r="BI43" t="str">
            <v>201533CC</v>
          </cell>
          <cell r="BJ43" t="str">
            <v>201534CC</v>
          </cell>
          <cell r="BK43" t="str">
            <v>201535CC</v>
          </cell>
          <cell r="BL43" t="str">
            <v>2014</v>
          </cell>
          <cell r="BM43" t="str">
            <v>acl2014-3</v>
          </cell>
          <cell r="BN43" t="str">
            <v>ACL2014-3</v>
          </cell>
          <cell r="BO43" t="str">
            <v>OBNL-3</v>
          </cell>
          <cell r="BP43" t="str">
            <v xml:space="preserve"> </v>
          </cell>
          <cell r="BQ43" t="str">
            <v>OBNL-3</v>
          </cell>
          <cell r="BR43" t="str">
            <v xml:space="preserve"> </v>
          </cell>
          <cell r="BS43" t="str">
            <v>OBNL</v>
          </cell>
          <cell r="BT43" t="str">
            <v>OBNL</v>
          </cell>
          <cell r="BU43" t="str">
            <v>20153OBNL</v>
          </cell>
          <cell r="BV43" t="str">
            <v>OBNL-3</v>
          </cell>
          <cell r="BW43" t="str">
            <v>OBNL-3</v>
          </cell>
          <cell r="BX43" t="str">
            <v>OBNL-3</v>
          </cell>
          <cell r="BY43" t="str">
            <v>2014BSQ</v>
          </cell>
          <cell r="BZ43" t="str">
            <v>2015BSQ</v>
          </cell>
          <cell r="CA43" t="str">
            <v>BSQ-3</v>
          </cell>
          <cell r="CB43" t="str">
            <v xml:space="preserve"> </v>
          </cell>
          <cell r="CC43" t="str">
            <v>20153BSQ</v>
          </cell>
          <cell r="CD43" t="str">
            <v>BSQ</v>
          </cell>
          <cell r="CE43" t="str">
            <v>BSQ</v>
          </cell>
          <cell r="CF43" t="str">
            <v>BSQ-3</v>
          </cell>
          <cell r="CG43" t="str">
            <v>BSQ-3</v>
          </cell>
          <cell r="CH43" t="str">
            <v>C3</v>
          </cell>
          <cell r="CI43" t="str">
            <v xml:space="preserve"> </v>
          </cell>
          <cell r="CJ43" t="str">
            <v>C3</v>
          </cell>
          <cell r="CK43" t="str">
            <v>20153C</v>
          </cell>
          <cell r="CL43" t="str">
            <v>C</v>
          </cell>
          <cell r="CM43" t="str">
            <v>C</v>
          </cell>
          <cell r="CN43" t="str">
            <v>ECRivière-des-Prairies — Pointe-aux-Trembles</v>
          </cell>
          <cell r="CO43" t="str">
            <v>BSQECRivière-des-Prairies — Pointe-aux-Trembles</v>
          </cell>
          <cell r="CP43" t="str">
            <v>BSQRivière-des-Prairies — Pointe-aux-Trembles</v>
          </cell>
          <cell r="CQ43" t="str">
            <v>BSQRivière-des-Prairies — Pointe-aux-Trembles</v>
          </cell>
          <cell r="CR43" t="str">
            <v>Rivière-des-Prairies — Pointe-aux-Trembles</v>
          </cell>
          <cell r="CS43" t="str">
            <v>3Rivière-des-Prairies — Pointe-aux-Trembles</v>
          </cell>
          <cell r="CT43" t="str">
            <v>CRivière-des-Prairies — Pointe-aux-Trembles</v>
          </cell>
          <cell r="CU43" t="str">
            <v>Rivière-des-Prairies — Pointe-aux-Trembles2018C</v>
          </cell>
          <cell r="CV43">
            <v>0</v>
          </cell>
          <cell r="CW43" t="str">
            <v>3EC</v>
          </cell>
          <cell r="CX43" t="str">
            <v>ACL3EC</v>
          </cell>
          <cell r="CY43">
            <v>3</v>
          </cell>
          <cell r="CZ43" t="str">
            <v>2015ACL</v>
          </cell>
          <cell r="DA43" t="str">
            <v xml:space="preserve"> </v>
          </cell>
          <cell r="DB43" t="str">
            <v xml:space="preserve"> </v>
          </cell>
          <cell r="DC43" t="str">
            <v xml:space="preserve"> </v>
          </cell>
          <cell r="DD43" t="str">
            <v>1900ACLEC</v>
          </cell>
          <cell r="DE43" t="str">
            <v>ACL 2018ed</v>
          </cell>
          <cell r="DF43" t="str">
            <v xml:space="preserve"> </v>
          </cell>
          <cell r="DG43" t="str">
            <v xml:space="preserve"> </v>
          </cell>
          <cell r="DH43" t="str">
            <v>2015ec</v>
          </cell>
          <cell r="DI43" t="str">
            <v>2014ap</v>
          </cell>
          <cell r="DJ43" t="str">
            <v xml:space="preserve"> </v>
          </cell>
          <cell r="DK43" t="str">
            <v>2015ec</v>
          </cell>
          <cell r="DL43" t="str">
            <v>3EC</v>
          </cell>
          <cell r="DM43" t="b">
            <v>0</v>
          </cell>
          <cell r="DN43" t="str">
            <v>2015</v>
          </cell>
          <cell r="DO43" t="str">
            <v>2014</v>
          </cell>
          <cell r="DP43" t="str">
            <v>ACLED 2015 from ec 2014</v>
          </cell>
          <cell r="DQ43" t="str">
            <v>2015ec3Chambre</v>
          </cell>
          <cell r="DR43" t="str">
            <v>2015</v>
          </cell>
          <cell r="DS43" t="str">
            <v>ACL</v>
          </cell>
          <cell r="DT43" t="str">
            <v xml:space="preserve"> </v>
          </cell>
          <cell r="DU43" t="str">
            <v xml:space="preserve"> </v>
          </cell>
          <cell r="DV43" t="str">
            <v xml:space="preserve"> </v>
          </cell>
          <cell r="DW43" t="str">
            <v xml:space="preserve"> </v>
          </cell>
          <cell r="DX43" t="str">
            <v xml:space="preserve"> </v>
          </cell>
          <cell r="DY43" t="str">
            <v xml:space="preserve"> </v>
          </cell>
          <cell r="DZ43" t="str">
            <v xml:space="preserve"> </v>
          </cell>
          <cell r="EA43" t="str">
            <v xml:space="preserve"> </v>
          </cell>
          <cell r="EB43" t="str">
            <v>3Chambre</v>
          </cell>
          <cell r="EC43" t="str">
            <v>3studio</v>
          </cell>
          <cell r="ED43" t="str">
            <v>31CC</v>
          </cell>
          <cell r="EE43" t="str">
            <v>32CC</v>
          </cell>
          <cell r="EF43" t="str">
            <v>33CC</v>
          </cell>
          <cell r="EG43" t="str">
            <v>34CC</v>
          </cell>
          <cell r="EH43" t="str">
            <v>35CC</v>
          </cell>
          <cell r="EI43" t="str">
            <v>OBNL-3</v>
          </cell>
          <cell r="EJ43" t="str">
            <v>BSQ-3</v>
          </cell>
          <cell r="EK43" t="str">
            <v>C3</v>
          </cell>
          <cell r="EL43" t="str">
            <v>ACL32014</v>
          </cell>
          <cell r="EM43" t="str">
            <v>OBNLRivière-des-Prairies — Pointe-aux-Trembles</v>
          </cell>
          <cell r="EN43" t="str">
            <v>C3</v>
          </cell>
          <cell r="EO43" t="str">
            <v>C3</v>
          </cell>
          <cell r="EP43" t="str">
            <v xml:space="preserve"> </v>
          </cell>
          <cell r="EQ43" t="str">
            <v xml:space="preserve"> </v>
          </cell>
          <cell r="ES43" t="str">
            <v xml:space="preserve"> </v>
          </cell>
          <cell r="EU43" t="str">
            <v xml:space="preserve"> </v>
          </cell>
          <cell r="EX43" t="str">
            <v>2015-02UDESP9K</v>
          </cell>
          <cell r="EZ43" t="str">
            <v>2018-11UDESP9K</v>
          </cell>
          <cell r="FB43">
            <v>0</v>
          </cell>
          <cell r="FC43">
            <v>0</v>
          </cell>
          <cell r="FF43" t="str">
            <v>0EC</v>
          </cell>
          <cell r="FI43" t="str">
            <v>3Chambre</v>
          </cell>
          <cell r="FJ43" t="str">
            <v>3studio</v>
          </cell>
          <cell r="FK43" t="str">
            <v>31CC</v>
          </cell>
          <cell r="FL43" t="str">
            <v>32CC</v>
          </cell>
          <cell r="FM43" t="str">
            <v>33CC</v>
          </cell>
          <cell r="FN43" t="str">
            <v>34CC</v>
          </cell>
          <cell r="FO43" t="str">
            <v>35CC</v>
          </cell>
          <cell r="FQ43" t="str">
            <v>OBNLC3</v>
          </cell>
          <cell r="FR43" t="str">
            <v>ECACL3</v>
          </cell>
          <cell r="FS43" t="str">
            <v>ECACLC</v>
          </cell>
          <cell r="FT43" t="str">
            <v xml:space="preserve"> </v>
          </cell>
          <cell r="FU43">
            <v>0</v>
          </cell>
          <cell r="FV43" t="str">
            <v>BSQEC</v>
          </cell>
        </row>
        <row r="44">
          <cell r="B44" t="str">
            <v>ACL-5480</v>
          </cell>
          <cell r="C44" t="str">
            <v>960046143</v>
          </cell>
          <cell r="D44" t="str">
            <v>LES HABITATIONS DU RÉSEAU DE L'ACADÉMIE</v>
          </cell>
          <cell r="E44" t="str">
            <v>1959 avenue Papineau (MTL)</v>
          </cell>
          <cell r="F44">
            <v>14</v>
          </cell>
          <cell r="G44" t="str">
            <v>3</v>
          </cell>
          <cell r="H44" t="str">
            <v>X</v>
          </cell>
          <cell r="J44" t="str">
            <v>X</v>
          </cell>
          <cell r="K44" t="str">
            <v>AHM</v>
          </cell>
          <cell r="L44" t="str">
            <v>OBNL</v>
          </cell>
          <cell r="M44" t="str">
            <v>C</v>
          </cell>
          <cell r="N44" t="str">
            <v>2015</v>
          </cell>
          <cell r="O44" t="str">
            <v>DA</v>
          </cell>
          <cell r="P44" t="str">
            <v>OC</v>
          </cell>
          <cell r="R44" t="str">
            <v>UTREMXU</v>
          </cell>
          <cell r="S44">
            <v>43082</v>
          </cell>
          <cell r="U44">
            <v>41936.382997685185</v>
          </cell>
          <cell r="V44">
            <v>42062.545381944445</v>
          </cell>
          <cell r="W44">
            <v>42542.615555555552</v>
          </cell>
          <cell r="X44">
            <v>42566</v>
          </cell>
          <cell r="Y44">
            <v>42914</v>
          </cell>
          <cell r="Z44">
            <v>42979</v>
          </cell>
          <cell r="AA44">
            <v>0</v>
          </cell>
          <cell r="AB44">
            <v>14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 t="str">
            <v>PAH15-20</v>
          </cell>
          <cell r="AL44" t="str">
            <v>OBNL</v>
          </cell>
          <cell r="AM44" t="str">
            <v>ACL-5480</v>
          </cell>
          <cell r="AN44" t="str">
            <v>ACLOC</v>
          </cell>
          <cell r="AO44" t="str">
            <v>2015-3</v>
          </cell>
          <cell r="AP44" t="str">
            <v>3Chambre</v>
          </cell>
          <cell r="AQ44" t="str">
            <v>3studio</v>
          </cell>
          <cell r="AR44" t="str">
            <v>31CC</v>
          </cell>
          <cell r="AS44" t="str">
            <v>32CC</v>
          </cell>
          <cell r="AT44" t="str">
            <v>33CC</v>
          </cell>
          <cell r="AU44" t="str">
            <v>34CC</v>
          </cell>
          <cell r="AV44" t="str">
            <v>35CC</v>
          </cell>
          <cell r="AW44" t="str">
            <v>3Chambre</v>
          </cell>
          <cell r="AX44" t="str">
            <v>3studio</v>
          </cell>
          <cell r="AY44" t="str">
            <v>31CC</v>
          </cell>
          <cell r="AZ44" t="str">
            <v>32CC</v>
          </cell>
          <cell r="BA44" t="str">
            <v>33CC</v>
          </cell>
          <cell r="BB44" t="str">
            <v>34CC</v>
          </cell>
          <cell r="BC44" t="str">
            <v>35CC</v>
          </cell>
          <cell r="BD44" t="str">
            <v>engagé</v>
          </cell>
          <cell r="BE44" t="str">
            <v>20153chambre</v>
          </cell>
          <cell r="BF44" t="str">
            <v>20153STUDIO</v>
          </cell>
          <cell r="BG44" t="str">
            <v>201531CC</v>
          </cell>
          <cell r="BH44" t="str">
            <v>201532CC</v>
          </cell>
          <cell r="BI44" t="str">
            <v>201533CC</v>
          </cell>
          <cell r="BJ44" t="str">
            <v>201534CC</v>
          </cell>
          <cell r="BK44" t="str">
            <v>201535CC</v>
          </cell>
          <cell r="BL44" t="str">
            <v>2015</v>
          </cell>
          <cell r="BM44" t="str">
            <v>acl2015-3</v>
          </cell>
          <cell r="BN44" t="str">
            <v>ACL2015-3</v>
          </cell>
          <cell r="BO44" t="str">
            <v>OBNL-3</v>
          </cell>
          <cell r="BP44" t="str">
            <v>OBNL-3</v>
          </cell>
          <cell r="BQ44" t="str">
            <v xml:space="preserve"> </v>
          </cell>
          <cell r="BR44" t="str">
            <v xml:space="preserve"> </v>
          </cell>
          <cell r="BS44" t="str">
            <v>OBNL</v>
          </cell>
          <cell r="BT44" t="str">
            <v>OBNL</v>
          </cell>
          <cell r="BU44" t="str">
            <v>20153OBNL</v>
          </cell>
          <cell r="BV44" t="str">
            <v>OBNL-3</v>
          </cell>
          <cell r="BW44" t="str">
            <v>OBNL-3</v>
          </cell>
          <cell r="BX44" t="str">
            <v>OBNL-3</v>
          </cell>
          <cell r="BY44" t="str">
            <v>2014AHM</v>
          </cell>
          <cell r="BZ44" t="str">
            <v>2015AHM</v>
          </cell>
          <cell r="CA44" t="str">
            <v>AHM-3</v>
          </cell>
          <cell r="CB44" t="str">
            <v>AHM-3</v>
          </cell>
          <cell r="CC44" t="str">
            <v>20153AHM</v>
          </cell>
          <cell r="CD44" t="str">
            <v>AHM</v>
          </cell>
          <cell r="CE44" t="str">
            <v>AHM</v>
          </cell>
          <cell r="CF44" t="str">
            <v>AHM-3</v>
          </cell>
          <cell r="CG44" t="str">
            <v>AHM-3</v>
          </cell>
          <cell r="CH44" t="str">
            <v>C3</v>
          </cell>
          <cell r="CI44" t="str">
            <v>C3</v>
          </cell>
          <cell r="CJ44" t="str">
            <v>C3</v>
          </cell>
          <cell r="CK44" t="str">
            <v>20153C</v>
          </cell>
          <cell r="CL44" t="str">
            <v>C</v>
          </cell>
          <cell r="CM44" t="str">
            <v>C</v>
          </cell>
          <cell r="CN44" t="str">
            <v>OCVille-Marie</v>
          </cell>
          <cell r="CO44" t="str">
            <v>AHMOCVille-Marie</v>
          </cell>
          <cell r="CP44" t="str">
            <v>AHMVille-Marie</v>
          </cell>
          <cell r="CQ44" t="str">
            <v>AHMVille-Marie</v>
          </cell>
          <cell r="CR44" t="str">
            <v>Ville-Marie</v>
          </cell>
          <cell r="CS44" t="str">
            <v>3Ville-Marie</v>
          </cell>
          <cell r="CT44" t="str">
            <v>CVille-Marie</v>
          </cell>
          <cell r="CU44" t="str">
            <v>Ville-Marie2016C</v>
          </cell>
          <cell r="CV44">
            <v>0</v>
          </cell>
          <cell r="CW44" t="str">
            <v>3OC</v>
          </cell>
          <cell r="CX44" t="str">
            <v>ACL3OC</v>
          </cell>
          <cell r="CY44">
            <v>1</v>
          </cell>
          <cell r="CZ44" t="str">
            <v xml:space="preserve"> </v>
          </cell>
          <cell r="DA44" t="str">
            <v>2016</v>
          </cell>
          <cell r="DB44" t="str">
            <v>2017ACL</v>
          </cell>
          <cell r="DC44" t="str">
            <v xml:space="preserve"> </v>
          </cell>
          <cell r="DD44" t="str">
            <v>1900ACLOC</v>
          </cell>
          <cell r="DE44" t="str">
            <v>ACL2017oc2016ed</v>
          </cell>
          <cell r="DF44" t="str">
            <v>2017oc</v>
          </cell>
          <cell r="DG44" t="str">
            <v>2016ed</v>
          </cell>
          <cell r="DH44" t="str">
            <v>2015ec</v>
          </cell>
          <cell r="DI44" t="str">
            <v>2014ap</v>
          </cell>
          <cell r="DJ44" t="str">
            <v>2016ed</v>
          </cell>
          <cell r="DK44" t="str">
            <v>2015ec</v>
          </cell>
          <cell r="DL44" t="str">
            <v>3OC</v>
          </cell>
          <cell r="DM44" t="str">
            <v>20163OC</v>
          </cell>
          <cell r="DN44" t="str">
            <v>2016</v>
          </cell>
          <cell r="DO44" t="str">
            <v>2014</v>
          </cell>
          <cell r="DP44" t="str">
            <v>ACLED 2016 from ec 2014</v>
          </cell>
          <cell r="DQ44" t="str">
            <v>2015ec3Chambre</v>
          </cell>
          <cell r="DR44" t="str">
            <v>2015</v>
          </cell>
          <cell r="DS44" t="str">
            <v>ACL</v>
          </cell>
          <cell r="DT44" t="str">
            <v>2016AHM</v>
          </cell>
          <cell r="DU44" t="str">
            <v>3Chambre</v>
          </cell>
          <cell r="DV44" t="str">
            <v>3Studio</v>
          </cell>
          <cell r="DW44" t="str">
            <v>31CC</v>
          </cell>
          <cell r="DX44" t="str">
            <v>32CC</v>
          </cell>
          <cell r="DY44" t="str">
            <v>33CC</v>
          </cell>
          <cell r="DZ44" t="str">
            <v>34CC</v>
          </cell>
          <cell r="EA44" t="str">
            <v>35CC</v>
          </cell>
          <cell r="EB44" t="str">
            <v>3Chambre</v>
          </cell>
          <cell r="EC44" t="str">
            <v>3studio</v>
          </cell>
          <cell r="ED44" t="str">
            <v>31CC</v>
          </cell>
          <cell r="EE44" t="str">
            <v>32CC</v>
          </cell>
          <cell r="EF44" t="str">
            <v>33CC</v>
          </cell>
          <cell r="EG44" t="str">
            <v>34CC</v>
          </cell>
          <cell r="EH44" t="str">
            <v>35CC</v>
          </cell>
          <cell r="EI44" t="str">
            <v>OBNL-3</v>
          </cell>
          <cell r="EJ44" t="str">
            <v>AHM-3</v>
          </cell>
          <cell r="EK44" t="str">
            <v>C3</v>
          </cell>
          <cell r="EL44" t="str">
            <v>ACL32015</v>
          </cell>
          <cell r="EM44" t="str">
            <v>OBNLVille-Marie</v>
          </cell>
          <cell r="EN44" t="str">
            <v>C3</v>
          </cell>
          <cell r="EO44" t="str">
            <v>C3</v>
          </cell>
          <cell r="EP44" t="str">
            <v>20173</v>
          </cell>
          <cell r="EQ44" t="str">
            <v>2017</v>
          </cell>
          <cell r="ES44" t="str">
            <v>2016Ville-MarieC</v>
          </cell>
          <cell r="EU44" t="str">
            <v>AHM</v>
          </cell>
          <cell r="EX44" t="str">
            <v>2015-02</v>
          </cell>
          <cell r="EZ44" t="str">
            <v>2016-06</v>
          </cell>
          <cell r="FB44">
            <v>0</v>
          </cell>
          <cell r="FC44">
            <v>0</v>
          </cell>
          <cell r="FF44" t="str">
            <v>0OC</v>
          </cell>
          <cell r="FI44" t="str">
            <v>3Chambre</v>
          </cell>
          <cell r="FJ44" t="str">
            <v>3studio</v>
          </cell>
          <cell r="FK44" t="str">
            <v>31CC</v>
          </cell>
          <cell r="FL44" t="str">
            <v>32CC</v>
          </cell>
          <cell r="FM44" t="str">
            <v>33CC</v>
          </cell>
          <cell r="FN44" t="str">
            <v>34CC</v>
          </cell>
          <cell r="FO44" t="str">
            <v>35CC</v>
          </cell>
          <cell r="FQ44" t="str">
            <v>OBNLC3</v>
          </cell>
          <cell r="FR44" t="str">
            <v>DAACL3</v>
          </cell>
          <cell r="FS44" t="str">
            <v>DAACLC</v>
          </cell>
          <cell r="FT44" t="str">
            <v>Ville-MarieC2016</v>
          </cell>
          <cell r="FU44" t="str">
            <v>3Ville-Marie</v>
          </cell>
          <cell r="FV44" t="str">
            <v>AHMOC</v>
          </cell>
        </row>
        <row r="45">
          <cell r="B45" t="str">
            <v>ACL-5481</v>
          </cell>
          <cell r="C45" t="str">
            <v>960044861</v>
          </cell>
          <cell r="D45" t="str">
            <v>LE GROUPE KEHILLA MONTRÉAL I</v>
          </cell>
          <cell r="E45" t="str">
            <v>(5791) avenue Caldwell (CSL)</v>
          </cell>
          <cell r="F45">
            <v>68</v>
          </cell>
          <cell r="G45" t="str">
            <v>1</v>
          </cell>
          <cell r="K45" t="str">
            <v>CDH</v>
          </cell>
          <cell r="L45" t="str">
            <v>OBNL</v>
          </cell>
          <cell r="M45" t="str">
            <v>C</v>
          </cell>
          <cell r="N45" t="str">
            <v>2014</v>
          </cell>
          <cell r="O45" t="str">
            <v>ED</v>
          </cell>
          <cell r="P45" t="str">
            <v>ED</v>
          </cell>
          <cell r="Q45" t="str">
            <v>UBERU9I</v>
          </cell>
          <cell r="R45" t="str">
            <v>ULABADE</v>
          </cell>
          <cell r="S45">
            <v>43145</v>
          </cell>
          <cell r="U45">
            <v>41960.618541666663</v>
          </cell>
          <cell r="V45">
            <v>42485.597141203703</v>
          </cell>
          <cell r="W45">
            <v>43145</v>
          </cell>
          <cell r="X45">
            <v>43235</v>
          </cell>
          <cell r="Y45">
            <v>43692</v>
          </cell>
          <cell r="Z45">
            <v>43709</v>
          </cell>
          <cell r="AA45">
            <v>0</v>
          </cell>
          <cell r="AB45">
            <v>0</v>
          </cell>
          <cell r="AC45">
            <v>30</v>
          </cell>
          <cell r="AD45">
            <v>19</v>
          </cell>
          <cell r="AE45">
            <v>19</v>
          </cell>
          <cell r="AF45">
            <v>0</v>
          </cell>
          <cell r="AG45">
            <v>0</v>
          </cell>
          <cell r="AH45" t="str">
            <v>PAH15-20</v>
          </cell>
          <cell r="AL45" t="str">
            <v>OBNL</v>
          </cell>
          <cell r="AM45" t="str">
            <v>ACL-5481</v>
          </cell>
          <cell r="AN45" t="str">
            <v>ACLED</v>
          </cell>
          <cell r="AO45" t="str">
            <v>2014-1</v>
          </cell>
          <cell r="AP45" t="str">
            <v>1Chambre</v>
          </cell>
          <cell r="AQ45" t="str">
            <v>1studio</v>
          </cell>
          <cell r="AR45" t="str">
            <v>11CC</v>
          </cell>
          <cell r="AS45" t="str">
            <v>12CC</v>
          </cell>
          <cell r="AT45" t="str">
            <v>13CC</v>
          </cell>
          <cell r="AU45" t="str">
            <v>14CC</v>
          </cell>
          <cell r="AV45" t="str">
            <v>15CC</v>
          </cell>
          <cell r="AW45" t="str">
            <v>1Chambre</v>
          </cell>
          <cell r="AX45" t="str">
            <v>1studio</v>
          </cell>
          <cell r="AY45" t="str">
            <v>11CC</v>
          </cell>
          <cell r="AZ45" t="str">
            <v>12CC</v>
          </cell>
          <cell r="BA45" t="str">
            <v>13CC</v>
          </cell>
          <cell r="BB45" t="str">
            <v>14CC</v>
          </cell>
          <cell r="BC45" t="str">
            <v>15CC</v>
          </cell>
          <cell r="BD45" t="str">
            <v>engagé</v>
          </cell>
          <cell r="BE45" t="str">
            <v>20161chambre</v>
          </cell>
          <cell r="BF45" t="str">
            <v>20161STUDIO</v>
          </cell>
          <cell r="BG45" t="str">
            <v>201611CC</v>
          </cell>
          <cell r="BH45" t="str">
            <v>201612CC</v>
          </cell>
          <cell r="BI45" t="str">
            <v>201613CC</v>
          </cell>
          <cell r="BJ45" t="str">
            <v>201614CC</v>
          </cell>
          <cell r="BK45" t="str">
            <v>201615CC</v>
          </cell>
          <cell r="BL45" t="str">
            <v>2014</v>
          </cell>
          <cell r="BM45" t="str">
            <v>acl2014-1</v>
          </cell>
          <cell r="BN45" t="str">
            <v>ACL2014-1</v>
          </cell>
          <cell r="BO45" t="str">
            <v>OBNL-1</v>
          </cell>
          <cell r="BP45" t="str">
            <v>OBNL-1</v>
          </cell>
          <cell r="BQ45" t="str">
            <v xml:space="preserve"> </v>
          </cell>
          <cell r="BR45" t="str">
            <v xml:space="preserve"> </v>
          </cell>
          <cell r="BS45" t="str">
            <v>OBNL</v>
          </cell>
          <cell r="BT45" t="str">
            <v>OBNL</v>
          </cell>
          <cell r="BU45" t="str">
            <v>20161OBNL</v>
          </cell>
          <cell r="BV45" t="str">
            <v>OBNL-1</v>
          </cell>
          <cell r="BW45" t="str">
            <v>OBNL-1</v>
          </cell>
          <cell r="BX45" t="str">
            <v>OBNL-1</v>
          </cell>
          <cell r="BY45" t="str">
            <v>2014CDH</v>
          </cell>
          <cell r="BZ45" t="str">
            <v>2016CDH</v>
          </cell>
          <cell r="CA45" t="str">
            <v>CDH-1</v>
          </cell>
          <cell r="CB45" t="str">
            <v>CDH-1</v>
          </cell>
          <cell r="CC45" t="str">
            <v>20161CDH</v>
          </cell>
          <cell r="CD45" t="str">
            <v>CDH</v>
          </cell>
          <cell r="CE45" t="str">
            <v>CDH</v>
          </cell>
          <cell r="CF45" t="str">
            <v>CDH-1</v>
          </cell>
          <cell r="CG45" t="str">
            <v>CDH-1</v>
          </cell>
          <cell r="CH45" t="str">
            <v>C1</v>
          </cell>
          <cell r="CI45" t="str">
            <v>C1</v>
          </cell>
          <cell r="CJ45" t="str">
            <v>C1</v>
          </cell>
          <cell r="CK45" t="str">
            <v>20161C</v>
          </cell>
          <cell r="CL45" t="str">
            <v>C</v>
          </cell>
          <cell r="CM45" t="str">
            <v>C</v>
          </cell>
          <cell r="CN45" t="str">
            <v>EDCôte Saint-Luc</v>
          </cell>
          <cell r="CO45" t="str">
            <v>CDHEDCôte Saint-Luc</v>
          </cell>
          <cell r="CP45" t="str">
            <v>CDHCôte Saint-Luc</v>
          </cell>
          <cell r="CQ45" t="str">
            <v>CDHCôte Saint-Luc</v>
          </cell>
          <cell r="CR45" t="str">
            <v>Côte Saint-Luc</v>
          </cell>
          <cell r="CS45" t="str">
            <v>1Côte Saint-Luc</v>
          </cell>
          <cell r="CT45" t="str">
            <v>CCôte Saint-Luc</v>
          </cell>
          <cell r="CU45" t="str">
            <v>Côte Saint-Luc2018C</v>
          </cell>
          <cell r="CV45">
            <v>0</v>
          </cell>
          <cell r="CW45" t="str">
            <v>1ED</v>
          </cell>
          <cell r="CX45" t="str">
            <v>ACL1ED</v>
          </cell>
          <cell r="CY45">
            <v>2</v>
          </cell>
          <cell r="CZ45" t="str">
            <v xml:space="preserve"> </v>
          </cell>
          <cell r="DA45" t="str">
            <v>2018</v>
          </cell>
          <cell r="DB45" t="str">
            <v xml:space="preserve"> </v>
          </cell>
          <cell r="DC45" t="str">
            <v xml:space="preserve"> </v>
          </cell>
          <cell r="DD45" t="str">
            <v>1900ACLED</v>
          </cell>
          <cell r="DE45" t="str">
            <v>ACL 2018ed</v>
          </cell>
          <cell r="DF45" t="str">
            <v xml:space="preserve"> </v>
          </cell>
          <cell r="DG45" t="str">
            <v>2018ed</v>
          </cell>
          <cell r="DH45" t="str">
            <v>2016ec</v>
          </cell>
          <cell r="DI45" t="str">
            <v>2014ap</v>
          </cell>
          <cell r="DJ45" t="str">
            <v>2018ed</v>
          </cell>
          <cell r="DK45" t="str">
            <v>2016ec</v>
          </cell>
          <cell r="DL45" t="str">
            <v>1ED</v>
          </cell>
          <cell r="DM45" t="b">
            <v>0</v>
          </cell>
          <cell r="DN45" t="str">
            <v>2018</v>
          </cell>
          <cell r="DO45" t="str">
            <v>2014</v>
          </cell>
          <cell r="DP45" t="str">
            <v>ACLED 2018 from ec 2014</v>
          </cell>
          <cell r="DQ45" t="str">
            <v>2016ec1Chambre</v>
          </cell>
          <cell r="DR45" t="str">
            <v>2016</v>
          </cell>
          <cell r="DS45" t="str">
            <v>ACL</v>
          </cell>
          <cell r="DT45" t="str">
            <v>2018CDH</v>
          </cell>
          <cell r="DU45" t="str">
            <v>1Chambre</v>
          </cell>
          <cell r="DV45" t="str">
            <v>1Studio</v>
          </cell>
          <cell r="DW45" t="str">
            <v>11CC</v>
          </cell>
          <cell r="DX45" t="str">
            <v>12CC</v>
          </cell>
          <cell r="DY45" t="str">
            <v>13CC</v>
          </cell>
          <cell r="DZ45" t="str">
            <v>14CC</v>
          </cell>
          <cell r="EA45" t="str">
            <v>15CC</v>
          </cell>
          <cell r="EB45" t="str">
            <v>1Chambre</v>
          </cell>
          <cell r="EC45" t="str">
            <v>1studio</v>
          </cell>
          <cell r="ED45" t="str">
            <v>11CC</v>
          </cell>
          <cell r="EE45" t="str">
            <v>12CC</v>
          </cell>
          <cell r="EF45" t="str">
            <v>13CC</v>
          </cell>
          <cell r="EG45" t="str">
            <v>14CC</v>
          </cell>
          <cell r="EH45" t="str">
            <v>15CC</v>
          </cell>
          <cell r="EI45" t="str">
            <v>OBNL-1</v>
          </cell>
          <cell r="EJ45" t="str">
            <v>CDH-1</v>
          </cell>
          <cell r="EK45" t="str">
            <v>C1</v>
          </cell>
          <cell r="EL45" t="str">
            <v>ACL12014</v>
          </cell>
          <cell r="EM45" t="str">
            <v>OBNLCôte Saint-Luc</v>
          </cell>
          <cell r="EN45" t="str">
            <v>C1</v>
          </cell>
          <cell r="EO45" t="str">
            <v>C1</v>
          </cell>
          <cell r="EP45" t="str">
            <v xml:space="preserve"> </v>
          </cell>
          <cell r="EQ45" t="str">
            <v xml:space="preserve"> </v>
          </cell>
          <cell r="ES45" t="str">
            <v>2018Côte Saint-LucC</v>
          </cell>
          <cell r="EU45" t="str">
            <v>CDH</v>
          </cell>
          <cell r="EX45" t="str">
            <v>2016-04UBERU9I</v>
          </cell>
          <cell r="EZ45" t="str">
            <v>2018-02UBERU9I</v>
          </cell>
          <cell r="FB45">
            <v>0</v>
          </cell>
          <cell r="FC45">
            <v>0</v>
          </cell>
          <cell r="FF45" t="str">
            <v>0ED</v>
          </cell>
          <cell r="FI45" t="str">
            <v>1Chambre</v>
          </cell>
          <cell r="FJ45" t="str">
            <v>1studio</v>
          </cell>
          <cell r="FK45" t="str">
            <v>11CC</v>
          </cell>
          <cell r="FL45" t="str">
            <v>12CC</v>
          </cell>
          <cell r="FM45" t="str">
            <v>13CC</v>
          </cell>
          <cell r="FN45" t="str">
            <v>14CC</v>
          </cell>
          <cell r="FO45" t="str">
            <v>15CC</v>
          </cell>
          <cell r="FQ45" t="str">
            <v>OBNLC1</v>
          </cell>
          <cell r="FR45" t="str">
            <v>EDACL1</v>
          </cell>
          <cell r="FS45" t="str">
            <v>EDACLC</v>
          </cell>
          <cell r="FT45" t="str">
            <v>Côte Saint-LucC2018</v>
          </cell>
          <cell r="FU45" t="str">
            <v>1Côte Saint-Luc</v>
          </cell>
          <cell r="FV45" t="str">
            <v>CDHED</v>
          </cell>
        </row>
        <row r="46">
          <cell r="B46" t="str">
            <v>ACL-5482</v>
          </cell>
          <cell r="C46" t="str">
            <v>960046381</v>
          </cell>
          <cell r="D46" t="str">
            <v>CHÂTEAU B'NAI BRITH</v>
          </cell>
          <cell r="E46" t="str">
            <v xml:space="preserve">(7171) chemin de la Côte-Saint-Luc </v>
          </cell>
          <cell r="F46">
            <v>129</v>
          </cell>
          <cell r="G46" t="str">
            <v>2</v>
          </cell>
          <cell r="J46" t="str">
            <v>X</v>
          </cell>
          <cell r="K46" t="str">
            <v>BSQ</v>
          </cell>
          <cell r="L46" t="str">
            <v>OBNL</v>
          </cell>
          <cell r="M46" t="str">
            <v>C</v>
          </cell>
          <cell r="N46" t="str">
            <v>2014</v>
          </cell>
          <cell r="O46" t="str">
            <v>ED</v>
          </cell>
          <cell r="P46" t="str">
            <v>ED</v>
          </cell>
          <cell r="Q46" t="str">
            <v>ULESA91</v>
          </cell>
          <cell r="R46" t="str">
            <v>UTREMXU</v>
          </cell>
          <cell r="S46">
            <v>42628</v>
          </cell>
          <cell r="U46">
            <v>41969.593761574077</v>
          </cell>
          <cell r="V46">
            <v>42397.612546296295</v>
          </cell>
          <cell r="W46">
            <v>42628</v>
          </cell>
          <cell r="X46">
            <v>42719</v>
          </cell>
          <cell r="Y46">
            <v>43327</v>
          </cell>
          <cell r="Z46">
            <v>43374</v>
          </cell>
          <cell r="AA46">
            <v>0</v>
          </cell>
          <cell r="AB46">
            <v>0</v>
          </cell>
          <cell r="AC46">
            <v>117</v>
          </cell>
          <cell r="AD46">
            <v>12</v>
          </cell>
          <cell r="AE46">
            <v>0</v>
          </cell>
          <cell r="AF46">
            <v>0</v>
          </cell>
          <cell r="AG46">
            <v>0</v>
          </cell>
          <cell r="AH46" t="str">
            <v>PAH15-20</v>
          </cell>
          <cell r="AL46" t="str">
            <v>OBNL</v>
          </cell>
          <cell r="AM46" t="str">
            <v>ACL-5482</v>
          </cell>
          <cell r="AN46" t="str">
            <v>ACLED</v>
          </cell>
          <cell r="AO46" t="str">
            <v>2014-2</v>
          </cell>
          <cell r="AP46" t="str">
            <v>2Chambre</v>
          </cell>
          <cell r="AQ46" t="str">
            <v>2studio</v>
          </cell>
          <cell r="AR46" t="str">
            <v>21CC</v>
          </cell>
          <cell r="AS46" t="str">
            <v>22CC</v>
          </cell>
          <cell r="AT46" t="str">
            <v>23CC</v>
          </cell>
          <cell r="AU46" t="str">
            <v>24CC</v>
          </cell>
          <cell r="AV46" t="str">
            <v>25CC</v>
          </cell>
          <cell r="AW46" t="str">
            <v>2Chambre</v>
          </cell>
          <cell r="AX46" t="str">
            <v>2studio</v>
          </cell>
          <cell r="AY46" t="str">
            <v>21CC</v>
          </cell>
          <cell r="AZ46" t="str">
            <v>22CC</v>
          </cell>
          <cell r="BA46" t="str">
            <v>23CC</v>
          </cell>
          <cell r="BB46" t="str">
            <v>24CC</v>
          </cell>
          <cell r="BC46" t="str">
            <v>25CC</v>
          </cell>
          <cell r="BD46" t="str">
            <v>engagé</v>
          </cell>
          <cell r="BE46" t="str">
            <v>20162chambre</v>
          </cell>
          <cell r="BF46" t="str">
            <v>20162STUDIO</v>
          </cell>
          <cell r="BG46" t="str">
            <v>201621CC</v>
          </cell>
          <cell r="BH46" t="str">
            <v>201622CC</v>
          </cell>
          <cell r="BI46" t="str">
            <v>201623CC</v>
          </cell>
          <cell r="BJ46" t="str">
            <v>201624CC</v>
          </cell>
          <cell r="BK46" t="str">
            <v>201625CC</v>
          </cell>
          <cell r="BL46" t="str">
            <v>2014</v>
          </cell>
          <cell r="BM46" t="str">
            <v>acl2014-2</v>
          </cell>
          <cell r="BN46" t="str">
            <v>ACL2014-2</v>
          </cell>
          <cell r="BO46" t="str">
            <v>OBNL-2</v>
          </cell>
          <cell r="BP46" t="str">
            <v>OBNL-2</v>
          </cell>
          <cell r="BQ46" t="str">
            <v xml:space="preserve"> </v>
          </cell>
          <cell r="BR46" t="str">
            <v xml:space="preserve"> </v>
          </cell>
          <cell r="BS46" t="str">
            <v>OBNL</v>
          </cell>
          <cell r="BT46" t="str">
            <v>OBNL</v>
          </cell>
          <cell r="BU46" t="str">
            <v>20162OBNL</v>
          </cell>
          <cell r="BV46" t="str">
            <v>OBNL-2</v>
          </cell>
          <cell r="BW46" t="str">
            <v>OBNL-2</v>
          </cell>
          <cell r="BX46" t="str">
            <v>OBNL-2</v>
          </cell>
          <cell r="BY46" t="str">
            <v>2014BSQ</v>
          </cell>
          <cell r="BZ46" t="str">
            <v>2016BSQ</v>
          </cell>
          <cell r="CA46" t="str">
            <v>BSQ-2</v>
          </cell>
          <cell r="CB46" t="str">
            <v>BSQ-2</v>
          </cell>
          <cell r="CC46" t="str">
            <v>20162BSQ</v>
          </cell>
          <cell r="CD46" t="str">
            <v>BSQ</v>
          </cell>
          <cell r="CE46" t="str">
            <v>BSQ</v>
          </cell>
          <cell r="CF46" t="str">
            <v>BSQ-2</v>
          </cell>
          <cell r="CG46" t="str">
            <v>BSQ-2</v>
          </cell>
          <cell r="CH46" t="str">
            <v>C2</v>
          </cell>
          <cell r="CI46" t="str">
            <v>C2</v>
          </cell>
          <cell r="CJ46" t="str">
            <v>C2</v>
          </cell>
          <cell r="CK46" t="str">
            <v>20162C</v>
          </cell>
          <cell r="CL46" t="str">
            <v>C</v>
          </cell>
          <cell r="CM46" t="str">
            <v>C</v>
          </cell>
          <cell r="CN46" t="str">
            <v>EDCôte Saint-Luc</v>
          </cell>
          <cell r="CO46" t="str">
            <v>BSQEDCôte Saint-Luc</v>
          </cell>
          <cell r="CP46" t="str">
            <v>BSQCôte Saint-Luc</v>
          </cell>
          <cell r="CQ46" t="str">
            <v>BSQCôte Saint-Luc</v>
          </cell>
          <cell r="CR46" t="str">
            <v>Côte Saint-Luc</v>
          </cell>
          <cell r="CS46" t="str">
            <v>2Côte Saint-Luc</v>
          </cell>
          <cell r="CT46" t="str">
            <v>CCôte Saint-Luc</v>
          </cell>
          <cell r="CU46" t="str">
            <v>Côte Saint-Luc2016C</v>
          </cell>
          <cell r="CV46">
            <v>0</v>
          </cell>
          <cell r="CW46" t="str">
            <v>2ED</v>
          </cell>
          <cell r="CX46" t="str">
            <v>ACL2ED</v>
          </cell>
          <cell r="CY46">
            <v>2</v>
          </cell>
          <cell r="CZ46" t="str">
            <v xml:space="preserve"> </v>
          </cell>
          <cell r="DA46" t="str">
            <v>2016</v>
          </cell>
          <cell r="DB46" t="str">
            <v xml:space="preserve"> </v>
          </cell>
          <cell r="DC46" t="str">
            <v xml:space="preserve"> </v>
          </cell>
          <cell r="DD46" t="str">
            <v>1900ACLED</v>
          </cell>
          <cell r="DE46" t="str">
            <v>ACL 2016ed</v>
          </cell>
          <cell r="DF46" t="str">
            <v xml:space="preserve"> </v>
          </cell>
          <cell r="DG46" t="str">
            <v>2016ed</v>
          </cell>
          <cell r="DH46" t="str">
            <v>2016ec</v>
          </cell>
          <cell r="DI46" t="str">
            <v>2014ap</v>
          </cell>
          <cell r="DJ46" t="str">
            <v>2016ed</v>
          </cell>
          <cell r="DK46" t="str">
            <v xml:space="preserve"> </v>
          </cell>
          <cell r="DL46" t="str">
            <v>2ED</v>
          </cell>
          <cell r="DM46" t="str">
            <v>20162ED</v>
          </cell>
          <cell r="DN46" t="str">
            <v>2016</v>
          </cell>
          <cell r="DO46" t="str">
            <v>2014</v>
          </cell>
          <cell r="DP46" t="str">
            <v>ACLED 2016 from ec 2014</v>
          </cell>
          <cell r="DQ46" t="str">
            <v>2016ec2Chambre</v>
          </cell>
          <cell r="DR46" t="str">
            <v>2016</v>
          </cell>
          <cell r="DS46" t="str">
            <v>ACL</v>
          </cell>
          <cell r="DT46" t="str">
            <v>2016BSQ</v>
          </cell>
          <cell r="DU46" t="str">
            <v>2Chambre</v>
          </cell>
          <cell r="DV46" t="str">
            <v>2Studio</v>
          </cell>
          <cell r="DW46" t="str">
            <v>21CC</v>
          </cell>
          <cell r="DX46" t="str">
            <v>22CC</v>
          </cell>
          <cell r="DY46" t="str">
            <v>23CC</v>
          </cell>
          <cell r="DZ46" t="str">
            <v>24CC</v>
          </cell>
          <cell r="EA46" t="str">
            <v>25CC</v>
          </cell>
          <cell r="EB46" t="str">
            <v>2Chambre</v>
          </cell>
          <cell r="EC46" t="str">
            <v>2studio</v>
          </cell>
          <cell r="ED46" t="str">
            <v>21CC</v>
          </cell>
          <cell r="EE46" t="str">
            <v>22CC</v>
          </cell>
          <cell r="EF46" t="str">
            <v>23CC</v>
          </cell>
          <cell r="EG46" t="str">
            <v>24CC</v>
          </cell>
          <cell r="EH46" t="str">
            <v>25CC</v>
          </cell>
          <cell r="EI46" t="str">
            <v>OBNL-2</v>
          </cell>
          <cell r="EJ46" t="str">
            <v>BSQ-2</v>
          </cell>
          <cell r="EK46" t="str">
            <v>C2</v>
          </cell>
          <cell r="EL46" t="str">
            <v>ACL22014</v>
          </cell>
          <cell r="EM46" t="str">
            <v>OBNLCôte Saint-Luc</v>
          </cell>
          <cell r="EN46" t="str">
            <v>C2</v>
          </cell>
          <cell r="EO46" t="str">
            <v>C2</v>
          </cell>
          <cell r="EP46" t="str">
            <v xml:space="preserve"> </v>
          </cell>
          <cell r="EQ46" t="str">
            <v xml:space="preserve"> </v>
          </cell>
          <cell r="ES46" t="str">
            <v>2016Côte Saint-LucC</v>
          </cell>
          <cell r="EU46" t="str">
            <v>BSQ</v>
          </cell>
          <cell r="EX46" t="str">
            <v>2016-01ULESA91</v>
          </cell>
          <cell r="EZ46" t="str">
            <v>2016-09ULESA91</v>
          </cell>
          <cell r="FB46">
            <v>0</v>
          </cell>
          <cell r="FC46">
            <v>0</v>
          </cell>
          <cell r="FF46" t="str">
            <v>0ED</v>
          </cell>
          <cell r="FI46" t="str">
            <v>2Chambre</v>
          </cell>
          <cell r="FJ46" t="str">
            <v>2studio</v>
          </cell>
          <cell r="FK46" t="str">
            <v>21CC</v>
          </cell>
          <cell r="FL46" t="str">
            <v>22CC</v>
          </cell>
          <cell r="FM46" t="str">
            <v>23CC</v>
          </cell>
          <cell r="FN46" t="str">
            <v>24CC</v>
          </cell>
          <cell r="FO46" t="str">
            <v>25CC</v>
          </cell>
          <cell r="FQ46" t="str">
            <v>OBNLC2</v>
          </cell>
          <cell r="FR46" t="str">
            <v>EDACL2</v>
          </cell>
          <cell r="FS46" t="str">
            <v>EDACLC</v>
          </cell>
          <cell r="FT46" t="str">
            <v>Côte Saint-LucC2016</v>
          </cell>
          <cell r="FU46" t="str">
            <v>2Côte Saint-Luc</v>
          </cell>
          <cell r="FV46" t="str">
            <v>BSQED</v>
          </cell>
        </row>
        <row r="47">
          <cell r="B47" t="str">
            <v>ACL-5485</v>
          </cell>
          <cell r="C47" t="str">
            <v>960046301</v>
          </cell>
          <cell r="D47" t="str">
            <v>LOGEMENTS COMM ET SOLIDAIRES GRAND</v>
          </cell>
          <cell r="E47" t="str">
            <v>2160 Grand Boulevard (MTL)</v>
          </cell>
          <cell r="F47">
            <v>32</v>
          </cell>
          <cell r="G47">
            <v>1</v>
          </cell>
          <cell r="K47" t="str">
            <v>ROMEL</v>
          </cell>
          <cell r="L47" t="str">
            <v>OBNL</v>
          </cell>
          <cell r="M47" t="str">
            <v>R</v>
          </cell>
          <cell r="N47" t="str">
            <v>2012</v>
          </cell>
          <cell r="O47" t="str">
            <v>ED</v>
          </cell>
          <cell r="P47" t="str">
            <v>OC</v>
          </cell>
          <cell r="Q47" t="str">
            <v>UABBA97</v>
          </cell>
          <cell r="R47" t="str">
            <v>ULABADE</v>
          </cell>
          <cell r="S47">
            <v>42584</v>
          </cell>
          <cell r="U47">
            <v>42040.391226851854</v>
          </cell>
          <cell r="V47">
            <v>42207.387754629628</v>
          </cell>
          <cell r="W47">
            <v>42584</v>
          </cell>
          <cell r="X47">
            <v>42750</v>
          </cell>
          <cell r="Y47">
            <v>43040</v>
          </cell>
          <cell r="Z47">
            <v>43313</v>
          </cell>
          <cell r="AA47">
            <v>0</v>
          </cell>
          <cell r="AB47">
            <v>32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 t="str">
            <v>PAH15-20</v>
          </cell>
          <cell r="AL47" t="str">
            <v>OBNL</v>
          </cell>
          <cell r="AM47" t="str">
            <v>ACL-5485</v>
          </cell>
          <cell r="AN47" t="str">
            <v>ACLOC</v>
          </cell>
          <cell r="AO47" t="str">
            <v>2012-1</v>
          </cell>
          <cell r="AP47" t="str">
            <v>1Chambre</v>
          </cell>
          <cell r="AQ47" t="str">
            <v>1studio</v>
          </cell>
          <cell r="AR47" t="str">
            <v>11CC</v>
          </cell>
          <cell r="AS47" t="str">
            <v>12CC</v>
          </cell>
          <cell r="AT47" t="str">
            <v>13CC</v>
          </cell>
          <cell r="AU47" t="str">
            <v>14CC</v>
          </cell>
          <cell r="AV47" t="str">
            <v>15CC</v>
          </cell>
          <cell r="AW47" t="str">
            <v>1Chambre</v>
          </cell>
          <cell r="AX47" t="str">
            <v>1studio</v>
          </cell>
          <cell r="AY47" t="str">
            <v>11CC</v>
          </cell>
          <cell r="AZ47" t="str">
            <v>12CC</v>
          </cell>
          <cell r="BA47" t="str">
            <v>13CC</v>
          </cell>
          <cell r="BB47" t="str">
            <v>14CC</v>
          </cell>
          <cell r="BC47" t="str">
            <v>15CC</v>
          </cell>
          <cell r="BD47" t="str">
            <v>engagé</v>
          </cell>
          <cell r="BE47" t="str">
            <v>20151chambre</v>
          </cell>
          <cell r="BF47" t="str">
            <v>20151STUDIO</v>
          </cell>
          <cell r="BG47" t="str">
            <v>201511CC</v>
          </cell>
          <cell r="BH47" t="str">
            <v>201512CC</v>
          </cell>
          <cell r="BI47" t="str">
            <v>201513CC</v>
          </cell>
          <cell r="BJ47" t="str">
            <v>201514CC</v>
          </cell>
          <cell r="BK47" t="str">
            <v>201515CC</v>
          </cell>
          <cell r="BL47" t="str">
            <v>2012</v>
          </cell>
          <cell r="BM47" t="str">
            <v>acl2012-1</v>
          </cell>
          <cell r="BN47" t="str">
            <v>ACL2012-1</v>
          </cell>
          <cell r="BO47" t="str">
            <v>OBNL-1</v>
          </cell>
          <cell r="BP47" t="str">
            <v>OBNL-1</v>
          </cell>
          <cell r="BQ47" t="str">
            <v xml:space="preserve"> </v>
          </cell>
          <cell r="BR47" t="str">
            <v xml:space="preserve"> </v>
          </cell>
          <cell r="BS47" t="str">
            <v>OBNL</v>
          </cell>
          <cell r="BT47" t="str">
            <v>OBNL</v>
          </cell>
          <cell r="BU47" t="str">
            <v>20151OBNL</v>
          </cell>
          <cell r="BV47" t="str">
            <v>OBNL-1</v>
          </cell>
          <cell r="BW47" t="str">
            <v>OBNL-1</v>
          </cell>
          <cell r="BX47" t="str">
            <v>OBNL-1</v>
          </cell>
          <cell r="BY47" t="str">
            <v>2015ROMEL</v>
          </cell>
          <cell r="BZ47" t="str">
            <v>2015ROMEL</v>
          </cell>
          <cell r="CA47" t="str">
            <v>ROMEL-1</v>
          </cell>
          <cell r="CB47" t="str">
            <v>ROMEL-1</v>
          </cell>
          <cell r="CC47" t="str">
            <v>20151ROMEL</v>
          </cell>
          <cell r="CD47" t="str">
            <v>ROMEL</v>
          </cell>
          <cell r="CE47" t="str">
            <v>ROMEL</v>
          </cell>
          <cell r="CF47" t="str">
            <v>ROMEL-1</v>
          </cell>
          <cell r="CG47" t="str">
            <v>ROMEL-1</v>
          </cell>
          <cell r="CH47" t="str">
            <v>R1</v>
          </cell>
          <cell r="CI47" t="str">
            <v>R1</v>
          </cell>
          <cell r="CJ47" t="str">
            <v>R1</v>
          </cell>
          <cell r="CK47" t="str">
            <v>20151R</v>
          </cell>
          <cell r="CL47" t="str">
            <v>R</v>
          </cell>
          <cell r="CM47" t="str">
            <v>R</v>
          </cell>
          <cell r="CN47" t="str">
            <v>OCCôte-des-Neiges — Notre-Dame-de-Grâce</v>
          </cell>
          <cell r="CO47" t="str">
            <v>ROMELOCCôte-des-Neiges — Notre-Dame-de-Grâce</v>
          </cell>
          <cell r="CP47" t="str">
            <v>ROMELCôte-des-Neiges — Notre-Dame-de-Grâce</v>
          </cell>
          <cell r="CQ47" t="str">
            <v>ROMELCôte-des-Neiges — Notre-Dame-de-Grâce</v>
          </cell>
          <cell r="CR47" t="str">
            <v>Côte-des-Neiges — Notre-Dame-de-Grâce</v>
          </cell>
          <cell r="CS47" t="str">
            <v>1Côte-des-Neiges — Notre-Dame-de-Grâce</v>
          </cell>
          <cell r="CT47" t="str">
            <v>RCôte-des-Neiges — Notre-Dame-de-Grâce</v>
          </cell>
          <cell r="CU47" t="str">
            <v>Côte-des-Neiges — Notre-Dame-de-Grâce2017R</v>
          </cell>
          <cell r="CV47">
            <v>0</v>
          </cell>
          <cell r="CW47" t="str">
            <v>1OC</v>
          </cell>
          <cell r="CX47" t="str">
            <v>ACL1OC</v>
          </cell>
          <cell r="CY47">
            <v>1</v>
          </cell>
          <cell r="CZ47" t="str">
            <v xml:space="preserve"> </v>
          </cell>
          <cell r="DA47" t="str">
            <v>2016</v>
          </cell>
          <cell r="DB47" t="str">
            <v>2017ACL</v>
          </cell>
          <cell r="DC47" t="str">
            <v xml:space="preserve"> </v>
          </cell>
          <cell r="DD47" t="str">
            <v>1900ACLOC</v>
          </cell>
          <cell r="DE47" t="str">
            <v>ACL2017oc2016ed</v>
          </cell>
          <cell r="DF47" t="str">
            <v>2017oc</v>
          </cell>
          <cell r="DG47" t="str">
            <v>2016ed</v>
          </cell>
          <cell r="DH47" t="str">
            <v>2015ec</v>
          </cell>
          <cell r="DI47" t="str">
            <v>2015ap</v>
          </cell>
          <cell r="DJ47" t="str">
            <v>2016ed</v>
          </cell>
          <cell r="DK47" t="str">
            <v>2015ec</v>
          </cell>
          <cell r="DL47" t="str">
            <v>1OC</v>
          </cell>
          <cell r="DM47" t="str">
            <v>20161OC</v>
          </cell>
          <cell r="DN47" t="str">
            <v>2016</v>
          </cell>
          <cell r="DO47" t="str">
            <v>2014</v>
          </cell>
          <cell r="DP47" t="str">
            <v>ACLED 2016 from ec 2014</v>
          </cell>
          <cell r="DQ47" t="str">
            <v>2015ec1Chambre</v>
          </cell>
          <cell r="DR47" t="str">
            <v>2015</v>
          </cell>
          <cell r="DS47" t="str">
            <v>ACL</v>
          </cell>
          <cell r="DT47" t="str">
            <v>2016ROMEL</v>
          </cell>
          <cell r="DU47" t="str">
            <v>1Chambre</v>
          </cell>
          <cell r="DV47" t="str">
            <v>1Studio</v>
          </cell>
          <cell r="DW47" t="str">
            <v>11CC</v>
          </cell>
          <cell r="DX47" t="str">
            <v>12CC</v>
          </cell>
          <cell r="DY47" t="str">
            <v>13CC</v>
          </cell>
          <cell r="DZ47" t="str">
            <v>14CC</v>
          </cell>
          <cell r="EA47" t="str">
            <v>15CC</v>
          </cell>
          <cell r="EB47" t="str">
            <v>1Chambre</v>
          </cell>
          <cell r="EC47" t="str">
            <v>1studio</v>
          </cell>
          <cell r="ED47" t="str">
            <v>11CC</v>
          </cell>
          <cell r="EE47" t="str">
            <v>12CC</v>
          </cell>
          <cell r="EF47" t="str">
            <v>13CC</v>
          </cell>
          <cell r="EG47" t="str">
            <v>14CC</v>
          </cell>
          <cell r="EH47" t="str">
            <v>15CC</v>
          </cell>
          <cell r="EI47" t="str">
            <v>OBNL-1</v>
          </cell>
          <cell r="EJ47" t="str">
            <v>ROMEL-1</v>
          </cell>
          <cell r="EK47" t="str">
            <v>R1</v>
          </cell>
          <cell r="EL47" t="str">
            <v>ACL12012</v>
          </cell>
          <cell r="EM47" t="str">
            <v>OBNLCôte-des-Neiges — Notre-Dame-de-Grâce</v>
          </cell>
          <cell r="EN47" t="str">
            <v>R1</v>
          </cell>
          <cell r="EO47" t="str">
            <v>R1</v>
          </cell>
          <cell r="EP47" t="str">
            <v>20171</v>
          </cell>
          <cell r="EQ47" t="str">
            <v>2017</v>
          </cell>
          <cell r="ES47" t="str">
            <v>2016Côte-des-Neiges — Notre-Dame-de-GrâceR</v>
          </cell>
          <cell r="EU47" t="str">
            <v>ROMEL</v>
          </cell>
          <cell r="EX47" t="str">
            <v>2015-07UABBA97</v>
          </cell>
          <cell r="EZ47" t="str">
            <v>2016-08UABBA97</v>
          </cell>
          <cell r="FB47">
            <v>0</v>
          </cell>
          <cell r="FC47">
            <v>0</v>
          </cell>
          <cell r="FF47" t="str">
            <v>0OC</v>
          </cell>
          <cell r="FI47" t="str">
            <v>1Chambre</v>
          </cell>
          <cell r="FJ47" t="str">
            <v>1studio</v>
          </cell>
          <cell r="FK47" t="str">
            <v>11CC</v>
          </cell>
          <cell r="FL47" t="str">
            <v>12CC</v>
          </cell>
          <cell r="FM47" t="str">
            <v>13CC</v>
          </cell>
          <cell r="FN47" t="str">
            <v>14CC</v>
          </cell>
          <cell r="FO47" t="str">
            <v>15CC</v>
          </cell>
          <cell r="FQ47" t="str">
            <v>OBNLR1</v>
          </cell>
          <cell r="FR47" t="str">
            <v>EDACL1</v>
          </cell>
          <cell r="FS47" t="str">
            <v>EDACLR</v>
          </cell>
          <cell r="FT47" t="str">
            <v>Côte-des-Neiges — Notre-Dame-de-GrâceR2017</v>
          </cell>
          <cell r="FU47" t="str">
            <v>1Côte-des-Neiges — Notre-Dame-de-Grâce</v>
          </cell>
          <cell r="FV47" t="str">
            <v>ROMELOC</v>
          </cell>
        </row>
        <row r="48">
          <cell r="B48" t="str">
            <v>ACL-5485A</v>
          </cell>
          <cell r="C48" t="str">
            <v>960046301</v>
          </cell>
          <cell r="D48" t="str">
            <v>LOGEMENTS COMM ET SOLIDAIRES GRAND</v>
          </cell>
          <cell r="E48" t="str">
            <v>2160 Grand Boulevard (MTL)</v>
          </cell>
          <cell r="F48">
            <v>12</v>
          </cell>
          <cell r="G48">
            <v>3</v>
          </cell>
          <cell r="K48" t="str">
            <v>ROMEL</v>
          </cell>
          <cell r="L48" t="str">
            <v>OBNL</v>
          </cell>
          <cell r="M48" t="str">
            <v>R</v>
          </cell>
          <cell r="N48" t="str">
            <v>2012</v>
          </cell>
          <cell r="O48" t="str">
            <v>ED</v>
          </cell>
          <cell r="P48" t="str">
            <v>OC</v>
          </cell>
          <cell r="Q48" t="str">
            <v>UABBA97</v>
          </cell>
          <cell r="R48" t="str">
            <v>ULABADE</v>
          </cell>
          <cell r="S48">
            <v>42584</v>
          </cell>
          <cell r="U48">
            <v>42040.391226851854</v>
          </cell>
          <cell r="V48">
            <v>42207.387754629628</v>
          </cell>
          <cell r="W48">
            <v>42584</v>
          </cell>
          <cell r="X48">
            <v>42750</v>
          </cell>
          <cell r="Y48">
            <v>43040</v>
          </cell>
          <cell r="Z48">
            <v>43313</v>
          </cell>
          <cell r="AA48">
            <v>0</v>
          </cell>
          <cell r="AB48">
            <v>12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 t="str">
            <v>PAH15-20</v>
          </cell>
          <cell r="AL48" t="str">
            <v>OBNL</v>
          </cell>
          <cell r="AM48" t="str">
            <v>ACL-5485A</v>
          </cell>
          <cell r="AN48" t="str">
            <v>ACLOC</v>
          </cell>
          <cell r="AO48" t="str">
            <v>2012-3</v>
          </cell>
          <cell r="AP48" t="str">
            <v>3Chambre</v>
          </cell>
          <cell r="AQ48" t="str">
            <v>3studio</v>
          </cell>
          <cell r="AR48" t="str">
            <v>31CC</v>
          </cell>
          <cell r="AS48" t="str">
            <v>32CC</v>
          </cell>
          <cell r="AT48" t="str">
            <v>33CC</v>
          </cell>
          <cell r="AU48" t="str">
            <v>34CC</v>
          </cell>
          <cell r="AV48" t="str">
            <v>35CC</v>
          </cell>
          <cell r="AW48" t="str">
            <v>3Chambre</v>
          </cell>
          <cell r="AX48" t="str">
            <v>3studio</v>
          </cell>
          <cell r="AY48" t="str">
            <v>31CC</v>
          </cell>
          <cell r="AZ48" t="str">
            <v>32CC</v>
          </cell>
          <cell r="BA48" t="str">
            <v>33CC</v>
          </cell>
          <cell r="BB48" t="str">
            <v>34CC</v>
          </cell>
          <cell r="BC48" t="str">
            <v>35CC</v>
          </cell>
          <cell r="BD48" t="str">
            <v>engagé</v>
          </cell>
          <cell r="BE48" t="str">
            <v>20153chambre</v>
          </cell>
          <cell r="BF48" t="str">
            <v>20153STUDIO</v>
          </cell>
          <cell r="BG48" t="str">
            <v>201531CC</v>
          </cell>
          <cell r="BH48" t="str">
            <v>201532CC</v>
          </cell>
          <cell r="BI48" t="str">
            <v>201533CC</v>
          </cell>
          <cell r="BJ48" t="str">
            <v>201534CC</v>
          </cell>
          <cell r="BK48" t="str">
            <v>201535CC</v>
          </cell>
          <cell r="BL48" t="str">
            <v>2012</v>
          </cell>
          <cell r="BM48" t="str">
            <v>acl2012-3</v>
          </cell>
          <cell r="BN48" t="str">
            <v>ACL2012-3</v>
          </cell>
          <cell r="BO48" t="str">
            <v>OBNL-3</v>
          </cell>
          <cell r="BP48" t="str">
            <v>OBNL-3</v>
          </cell>
          <cell r="BQ48" t="str">
            <v xml:space="preserve"> </v>
          </cell>
          <cell r="BR48" t="str">
            <v xml:space="preserve"> </v>
          </cell>
          <cell r="BS48" t="str">
            <v>OBNL</v>
          </cell>
          <cell r="BT48" t="str">
            <v>OBNL</v>
          </cell>
          <cell r="BU48" t="str">
            <v>20153OBNL</v>
          </cell>
          <cell r="BV48" t="str">
            <v>OBNL-3</v>
          </cell>
          <cell r="BW48" t="str">
            <v>OBNL-3</v>
          </cell>
          <cell r="BX48" t="str">
            <v>OBNL-3</v>
          </cell>
          <cell r="BY48" t="str">
            <v>2015ROMEL</v>
          </cell>
          <cell r="BZ48" t="str">
            <v>2015ROMEL</v>
          </cell>
          <cell r="CA48" t="str">
            <v>ROMEL-3</v>
          </cell>
          <cell r="CB48" t="str">
            <v>ROMEL-3</v>
          </cell>
          <cell r="CC48" t="str">
            <v>20153ROMEL</v>
          </cell>
          <cell r="CD48" t="str">
            <v>ROMEL</v>
          </cell>
          <cell r="CE48" t="str">
            <v>ROMEL</v>
          </cell>
          <cell r="CF48" t="str">
            <v>ROMEL-3</v>
          </cell>
          <cell r="CG48" t="str">
            <v>ROMEL-3</v>
          </cell>
          <cell r="CH48" t="str">
            <v>R3</v>
          </cell>
          <cell r="CI48" t="str">
            <v>R3</v>
          </cell>
          <cell r="CJ48" t="str">
            <v>R3</v>
          </cell>
          <cell r="CK48" t="str">
            <v>20153R</v>
          </cell>
          <cell r="CL48" t="str">
            <v>R</v>
          </cell>
          <cell r="CM48" t="str">
            <v>R</v>
          </cell>
          <cell r="CN48" t="str">
            <v>OCCôte-des-Neiges — Notre-Dame-de-Grâce</v>
          </cell>
          <cell r="CO48" t="str">
            <v>ROMELOCCôte-des-Neiges — Notre-Dame-de-Grâce</v>
          </cell>
          <cell r="CP48" t="str">
            <v>ROMELCôte-des-Neiges — Notre-Dame-de-Grâce</v>
          </cell>
          <cell r="CQ48" t="str">
            <v>ROMELCôte-des-Neiges — Notre-Dame-de-Grâce</v>
          </cell>
          <cell r="CR48" t="str">
            <v>Côte-des-Neiges — Notre-Dame-de-Grâce</v>
          </cell>
          <cell r="CS48" t="str">
            <v>3Côte-des-Neiges — Notre-Dame-de-Grâce</v>
          </cell>
          <cell r="CT48" t="str">
            <v>RCôte-des-Neiges — Notre-Dame-de-Grâce</v>
          </cell>
          <cell r="CU48" t="str">
            <v>Côte-des-Neiges — Notre-Dame-de-Grâce2017R</v>
          </cell>
          <cell r="CV48">
            <v>0</v>
          </cell>
          <cell r="CW48" t="str">
            <v>3OC</v>
          </cell>
          <cell r="CX48" t="str">
            <v>ACL3OC</v>
          </cell>
          <cell r="CY48">
            <v>1</v>
          </cell>
          <cell r="CZ48" t="str">
            <v xml:space="preserve"> </v>
          </cell>
          <cell r="DA48" t="str">
            <v>2016</v>
          </cell>
          <cell r="DB48" t="str">
            <v>2017ACL</v>
          </cell>
          <cell r="DC48" t="str">
            <v xml:space="preserve"> </v>
          </cell>
          <cell r="DD48" t="str">
            <v>1900ACLOC</v>
          </cell>
          <cell r="DE48" t="str">
            <v>ACL2017oc2016ed</v>
          </cell>
          <cell r="DF48" t="str">
            <v>2017oc</v>
          </cell>
          <cell r="DG48" t="str">
            <v>2016ed</v>
          </cell>
          <cell r="DH48" t="str">
            <v>2015ec</v>
          </cell>
          <cell r="DI48" t="str">
            <v>2015ap</v>
          </cell>
          <cell r="DJ48" t="str">
            <v>2016ed</v>
          </cell>
          <cell r="DK48" t="str">
            <v>2015ec</v>
          </cell>
          <cell r="DL48" t="str">
            <v>3OC</v>
          </cell>
          <cell r="DM48" t="str">
            <v>20163OC</v>
          </cell>
          <cell r="DN48" t="str">
            <v>2016</v>
          </cell>
          <cell r="DO48" t="str">
            <v>2014</v>
          </cell>
          <cell r="DP48" t="str">
            <v>ACLED 2016 from ec 2014</v>
          </cell>
          <cell r="DQ48" t="str">
            <v>2015ec3Chambre</v>
          </cell>
          <cell r="DR48" t="str">
            <v>2015</v>
          </cell>
          <cell r="DS48" t="str">
            <v>ACL</v>
          </cell>
          <cell r="DT48" t="str">
            <v>2016ROMEL</v>
          </cell>
          <cell r="DU48" t="str">
            <v>3Chambre</v>
          </cell>
          <cell r="DV48" t="str">
            <v>3Studio</v>
          </cell>
          <cell r="DW48" t="str">
            <v>31CC</v>
          </cell>
          <cell r="DX48" t="str">
            <v>32CC</v>
          </cell>
          <cell r="DY48" t="str">
            <v>33CC</v>
          </cell>
          <cell r="DZ48" t="str">
            <v>34CC</v>
          </cell>
          <cell r="EA48" t="str">
            <v>35CC</v>
          </cell>
          <cell r="EB48" t="str">
            <v>3Chambre</v>
          </cell>
          <cell r="EC48" t="str">
            <v>3studio</v>
          </cell>
          <cell r="ED48" t="str">
            <v>31CC</v>
          </cell>
          <cell r="EE48" t="str">
            <v>32CC</v>
          </cell>
          <cell r="EF48" t="str">
            <v>33CC</v>
          </cell>
          <cell r="EG48" t="str">
            <v>34CC</v>
          </cell>
          <cell r="EH48" t="str">
            <v>35CC</v>
          </cell>
          <cell r="EI48" t="str">
            <v>OBNL-3</v>
          </cell>
          <cell r="EJ48" t="str">
            <v>ROMEL-3</v>
          </cell>
          <cell r="EK48" t="str">
            <v>R3</v>
          </cell>
          <cell r="EL48" t="str">
            <v>ACL32012</v>
          </cell>
          <cell r="EM48" t="str">
            <v>OBNLCôte-des-Neiges — Notre-Dame-de-Grâce</v>
          </cell>
          <cell r="EN48" t="str">
            <v>R3</v>
          </cell>
          <cell r="EO48" t="str">
            <v>R3</v>
          </cell>
          <cell r="EP48" t="str">
            <v>20173</v>
          </cell>
          <cell r="EQ48" t="str">
            <v>2017</v>
          </cell>
          <cell r="ES48" t="str">
            <v>2016Côte-des-Neiges — Notre-Dame-de-GrâceR</v>
          </cell>
          <cell r="EU48" t="str">
            <v>ROMEL</v>
          </cell>
          <cell r="EX48" t="str">
            <v>2015-07UABBA97</v>
          </cell>
          <cell r="EZ48" t="str">
            <v>2016-08UABBA97</v>
          </cell>
          <cell r="FB48">
            <v>0</v>
          </cell>
          <cell r="FC48">
            <v>0</v>
          </cell>
          <cell r="FF48" t="str">
            <v>0OC</v>
          </cell>
          <cell r="FI48" t="str">
            <v>3Chambre</v>
          </cell>
          <cell r="FJ48" t="str">
            <v>3studio</v>
          </cell>
          <cell r="FK48" t="str">
            <v>31CC</v>
          </cell>
          <cell r="FL48" t="str">
            <v>32CC</v>
          </cell>
          <cell r="FM48" t="str">
            <v>33CC</v>
          </cell>
          <cell r="FN48" t="str">
            <v>34CC</v>
          </cell>
          <cell r="FO48" t="str">
            <v>35CC</v>
          </cell>
          <cell r="FQ48" t="str">
            <v>OBNLR3</v>
          </cell>
          <cell r="FR48" t="str">
            <v>EDACL3</v>
          </cell>
          <cell r="FS48" t="str">
            <v>EDACLR</v>
          </cell>
          <cell r="FT48" t="str">
            <v>Côte-des-Neiges — Notre-Dame-de-GrâceR2017</v>
          </cell>
          <cell r="FU48" t="str">
            <v>3Côte-des-Neiges — Notre-Dame-de-Grâce</v>
          </cell>
          <cell r="FV48" t="str">
            <v>ROMELOC</v>
          </cell>
        </row>
        <row r="49">
          <cell r="B49" t="str">
            <v>ACL-5488</v>
          </cell>
          <cell r="C49" t="str">
            <v>930090584</v>
          </cell>
          <cell r="D49" t="str">
            <v>SOLOTECH</v>
          </cell>
          <cell r="E49" t="str">
            <v>(5000) 2e Avenue (MTL)</v>
          </cell>
          <cell r="F49">
            <v>45</v>
          </cell>
          <cell r="G49" t="str">
            <v>1</v>
          </cell>
          <cell r="K49" t="str">
            <v>BSQ</v>
          </cell>
          <cell r="M49" t="str">
            <v>C</v>
          </cell>
          <cell r="P49" t="str">
            <v>EL</v>
          </cell>
          <cell r="Q49" t="str">
            <v>UDESP9K</v>
          </cell>
          <cell r="S49">
            <v>40528</v>
          </cell>
          <cell r="V49">
            <v>43539</v>
          </cell>
          <cell r="W49">
            <v>43814</v>
          </cell>
          <cell r="X49">
            <v>43936</v>
          </cell>
          <cell r="Y49">
            <v>44423</v>
          </cell>
          <cell r="Z49">
            <v>44454</v>
          </cell>
          <cell r="AA49">
            <v>0</v>
          </cell>
          <cell r="AB49">
            <v>0</v>
          </cell>
          <cell r="AC49">
            <v>20</v>
          </cell>
          <cell r="AD49">
            <v>14</v>
          </cell>
          <cell r="AE49">
            <v>9</v>
          </cell>
          <cell r="AF49">
            <v>0</v>
          </cell>
          <cell r="AG49">
            <v>2</v>
          </cell>
          <cell r="AH49" t="str">
            <v>PAH15-20</v>
          </cell>
          <cell r="AL49" t="str">
            <v>coop</v>
          </cell>
          <cell r="AM49" t="str">
            <v>ACL-5488</v>
          </cell>
          <cell r="AN49" t="str">
            <v xml:space="preserve"> </v>
          </cell>
          <cell r="AO49" t="str">
            <v>-1</v>
          </cell>
          <cell r="AP49" t="str">
            <v xml:space="preserve"> </v>
          </cell>
          <cell r="AQ49" t="str">
            <v xml:space="preserve"> </v>
          </cell>
          <cell r="AR49" t="str">
            <v xml:space="preserve"> </v>
          </cell>
          <cell r="AS49" t="str">
            <v xml:space="preserve"> </v>
          </cell>
          <cell r="AT49" t="str">
            <v xml:space="preserve"> </v>
          </cell>
          <cell r="AU49" t="str">
            <v xml:space="preserve"> </v>
          </cell>
          <cell r="AV49" t="str">
            <v xml:space="preserve"> </v>
          </cell>
          <cell r="AW49" t="str">
            <v xml:space="preserve"> </v>
          </cell>
          <cell r="AX49" t="str">
            <v xml:space="preserve"> </v>
          </cell>
          <cell r="AY49" t="str">
            <v xml:space="preserve"> </v>
          </cell>
          <cell r="AZ49" t="str">
            <v xml:space="preserve"> </v>
          </cell>
          <cell r="BA49" t="str">
            <v xml:space="preserve"> </v>
          </cell>
          <cell r="BB49" t="str">
            <v xml:space="preserve"> </v>
          </cell>
          <cell r="BC49" t="str">
            <v xml:space="preserve"> </v>
          </cell>
          <cell r="BD49" t="str">
            <v xml:space="preserve"> </v>
          </cell>
          <cell r="BE49" t="str">
            <v>Non engagé</v>
          </cell>
          <cell r="BF49" t="str">
            <v>Non engagé</v>
          </cell>
          <cell r="BG49" t="str">
            <v>Non engagé</v>
          </cell>
          <cell r="BH49" t="str">
            <v>Non engagé</v>
          </cell>
          <cell r="BI49" t="str">
            <v>Non engagé</v>
          </cell>
          <cell r="BJ49" t="str">
            <v>Non engagé</v>
          </cell>
          <cell r="BK49" t="str">
            <v>Non engagé</v>
          </cell>
          <cell r="BL49">
            <v>0</v>
          </cell>
          <cell r="BM49" t="str">
            <v>acl-1</v>
          </cell>
          <cell r="BN49" t="str">
            <v>ACL2017-1</v>
          </cell>
          <cell r="BO49" t="str">
            <v>coop-1</v>
          </cell>
          <cell r="BP49" t="str">
            <v xml:space="preserve"> </v>
          </cell>
          <cell r="BQ49" t="str">
            <v xml:space="preserve"> </v>
          </cell>
          <cell r="BR49" t="str">
            <v xml:space="preserve"> </v>
          </cell>
          <cell r="BS49" t="str">
            <v xml:space="preserve"> </v>
          </cell>
          <cell r="BT49" t="str">
            <v xml:space="preserve"> </v>
          </cell>
          <cell r="BU49" t="str">
            <v xml:space="preserve">Non engagé </v>
          </cell>
          <cell r="BV49">
            <v>0</v>
          </cell>
          <cell r="BW49" t="str">
            <v xml:space="preserve"> </v>
          </cell>
          <cell r="BX49" t="str">
            <v>coop-1</v>
          </cell>
          <cell r="BY49" t="str">
            <v xml:space="preserve"> </v>
          </cell>
          <cell r="BZ49" t="str">
            <v xml:space="preserve"> </v>
          </cell>
          <cell r="CA49" t="str">
            <v xml:space="preserve"> </v>
          </cell>
          <cell r="CB49" t="str">
            <v xml:space="preserve"> </v>
          </cell>
          <cell r="CC49" t="str">
            <v xml:space="preserve"> </v>
          </cell>
          <cell r="CD49" t="str">
            <v xml:space="preserve"> </v>
          </cell>
          <cell r="CE49" t="str">
            <v xml:space="preserve"> </v>
          </cell>
          <cell r="CF49" t="str">
            <v xml:space="preserve"> </v>
          </cell>
          <cell r="CG49" t="str">
            <v>BSQ-1</v>
          </cell>
          <cell r="CH49" t="str">
            <v xml:space="preserve"> </v>
          </cell>
          <cell r="CI49" t="str">
            <v xml:space="preserve"> </v>
          </cell>
          <cell r="CJ49" t="str">
            <v xml:space="preserve"> </v>
          </cell>
          <cell r="CK49" t="str">
            <v>Non engagé</v>
          </cell>
          <cell r="CL49" t="str">
            <v xml:space="preserve"> </v>
          </cell>
          <cell r="CM49" t="str">
            <v xml:space="preserve"> </v>
          </cell>
          <cell r="CN49" t="str">
            <v>ELRosemont — La Petite-Patrie</v>
          </cell>
          <cell r="CO49" t="str">
            <v>BSQELRosemont — La Petite-Patrie</v>
          </cell>
          <cell r="CP49" t="str">
            <v>BSQRosemont — La Petite-Patrie</v>
          </cell>
          <cell r="CQ49" t="str">
            <v xml:space="preserve"> </v>
          </cell>
          <cell r="CR49" t="str">
            <v>Rosemont — La Petite-Patrie</v>
          </cell>
          <cell r="CS49" t="str">
            <v xml:space="preserve"> </v>
          </cell>
          <cell r="CT49" t="str">
            <v xml:space="preserve"> </v>
          </cell>
          <cell r="CU49" t="str">
            <v>Rosemont — La Petite-Patrie2020C</v>
          </cell>
          <cell r="CV49">
            <v>0</v>
          </cell>
          <cell r="CW49" t="str">
            <v>1ELMtl</v>
          </cell>
          <cell r="CX49" t="str">
            <v>ACL1ELMtl</v>
          </cell>
          <cell r="CY49">
            <v>7</v>
          </cell>
          <cell r="CZ49" t="str">
            <v xml:space="preserve"> </v>
          </cell>
          <cell r="DA49" t="str">
            <v xml:space="preserve"> </v>
          </cell>
          <cell r="DB49" t="str">
            <v xml:space="preserve"> </v>
          </cell>
          <cell r="DC49" t="str">
            <v xml:space="preserve"> </v>
          </cell>
          <cell r="DD49" t="str">
            <v>1900ACLEL</v>
          </cell>
          <cell r="DE49" t="str">
            <v>ACL 2019ed</v>
          </cell>
          <cell r="DF49" t="str">
            <v xml:space="preserve"> </v>
          </cell>
          <cell r="DG49" t="str">
            <v xml:space="preserve"> </v>
          </cell>
          <cell r="DH49" t="str">
            <v xml:space="preserve"> </v>
          </cell>
          <cell r="DI49" t="str">
            <v>1900ap</v>
          </cell>
          <cell r="DJ49" t="str">
            <v xml:space="preserve"> </v>
          </cell>
          <cell r="DK49" t="str">
            <v xml:space="preserve"> </v>
          </cell>
          <cell r="DL49" t="str">
            <v xml:space="preserve"> </v>
          </cell>
          <cell r="DM49" t="str">
            <v xml:space="preserve"> </v>
          </cell>
          <cell r="DN49" t="str">
            <v>2015</v>
          </cell>
          <cell r="DO49" t="str">
            <v xml:space="preserve"> </v>
          </cell>
          <cell r="DP49" t="str">
            <v xml:space="preserve">ACL </v>
          </cell>
          <cell r="DQ49" t="str">
            <v xml:space="preserve">  </v>
          </cell>
          <cell r="DR49" t="str">
            <v xml:space="preserve"> </v>
          </cell>
          <cell r="DS49" t="str">
            <v>ACL</v>
          </cell>
          <cell r="DT49" t="str">
            <v xml:space="preserve"> </v>
          </cell>
          <cell r="DU49" t="str">
            <v xml:space="preserve"> </v>
          </cell>
          <cell r="DV49" t="str">
            <v xml:space="preserve"> </v>
          </cell>
          <cell r="DW49" t="str">
            <v xml:space="preserve"> </v>
          </cell>
          <cell r="DX49" t="str">
            <v xml:space="preserve"> </v>
          </cell>
          <cell r="DY49" t="str">
            <v xml:space="preserve"> </v>
          </cell>
          <cell r="DZ49" t="str">
            <v xml:space="preserve"> </v>
          </cell>
          <cell r="EA49" t="str">
            <v xml:space="preserve"> </v>
          </cell>
          <cell r="EB49" t="str">
            <v xml:space="preserve"> </v>
          </cell>
          <cell r="EC49" t="str">
            <v xml:space="preserve"> </v>
          </cell>
          <cell r="ED49" t="str">
            <v xml:space="preserve"> </v>
          </cell>
          <cell r="EE49" t="str">
            <v xml:space="preserve"> </v>
          </cell>
          <cell r="EF49" t="str">
            <v xml:space="preserve"> </v>
          </cell>
          <cell r="EG49" t="str">
            <v xml:space="preserve"> </v>
          </cell>
          <cell r="EH49" t="str">
            <v xml:space="preserve"> </v>
          </cell>
          <cell r="EI49" t="str">
            <v xml:space="preserve"> </v>
          </cell>
          <cell r="EJ49" t="str">
            <v xml:space="preserve"> </v>
          </cell>
          <cell r="EK49" t="str">
            <v xml:space="preserve"> </v>
          </cell>
          <cell r="EL49" t="str">
            <v>ACL1</v>
          </cell>
          <cell r="EM49" t="str">
            <v xml:space="preserve"> </v>
          </cell>
          <cell r="EN49" t="str">
            <v xml:space="preserve"> </v>
          </cell>
          <cell r="EO49" t="str">
            <v>C1</v>
          </cell>
          <cell r="EP49" t="str">
            <v xml:space="preserve"> </v>
          </cell>
          <cell r="EQ49" t="str">
            <v xml:space="preserve"> </v>
          </cell>
          <cell r="ES49" t="str">
            <v xml:space="preserve"> </v>
          </cell>
          <cell r="EU49" t="str">
            <v xml:space="preserve"> </v>
          </cell>
          <cell r="EX49" t="str">
            <v>2019-03UDESP9K</v>
          </cell>
          <cell r="EZ49" t="str">
            <v>2019-12UDESP9K</v>
          </cell>
          <cell r="FB49">
            <v>0</v>
          </cell>
          <cell r="FC49">
            <v>0</v>
          </cell>
          <cell r="FF49" t="str">
            <v>0EL</v>
          </cell>
          <cell r="FI49" t="str">
            <v>1Chambre</v>
          </cell>
          <cell r="FJ49" t="str">
            <v>1studio</v>
          </cell>
          <cell r="FK49" t="str">
            <v>11CC</v>
          </cell>
          <cell r="FL49" t="str">
            <v>12CC</v>
          </cell>
          <cell r="FM49" t="str">
            <v>13CC</v>
          </cell>
          <cell r="FN49" t="str">
            <v>14CC</v>
          </cell>
          <cell r="FO49" t="str">
            <v>15CC</v>
          </cell>
          <cell r="FQ49">
            <v>0</v>
          </cell>
          <cell r="FR49" t="str">
            <v>ELACL1</v>
          </cell>
          <cell r="FS49" t="str">
            <v>ELACLC</v>
          </cell>
          <cell r="FT49" t="str">
            <v xml:space="preserve"> </v>
          </cell>
          <cell r="FU49">
            <v>0</v>
          </cell>
          <cell r="FV49" t="str">
            <v>BSQEL</v>
          </cell>
        </row>
        <row r="50">
          <cell r="B50" t="str">
            <v>ACL-5489</v>
          </cell>
          <cell r="C50" t="str">
            <v>930090869</v>
          </cell>
          <cell r="D50" t="str">
            <v>HONORÉ-BEAUGRAND</v>
          </cell>
          <cell r="E50" t="str">
            <v xml:space="preserve">7944-7946 rue Hochelaga </v>
          </cell>
          <cell r="F50">
            <v>67</v>
          </cell>
          <cell r="G50" t="str">
            <v>1</v>
          </cell>
          <cell r="H50" t="str">
            <v>X</v>
          </cell>
          <cell r="I50" t="str">
            <v>CM</v>
          </cell>
          <cell r="J50" t="str">
            <v>X</v>
          </cell>
          <cell r="K50" t="str">
            <v>BSQ</v>
          </cell>
          <cell r="L50" t="str">
            <v>COOP</v>
          </cell>
          <cell r="M50" t="str">
            <v>C</v>
          </cell>
          <cell r="N50" t="str">
            <v>2014</v>
          </cell>
          <cell r="O50" t="str">
            <v>AP</v>
          </cell>
          <cell r="P50" t="str">
            <v>AP</v>
          </cell>
          <cell r="Q50" t="str">
            <v>UGOULFR</v>
          </cell>
          <cell r="S50">
            <v>42788.372430555559</v>
          </cell>
          <cell r="U50">
            <v>42157.636365740742</v>
          </cell>
          <cell r="V50">
            <v>43266</v>
          </cell>
          <cell r="W50">
            <v>43419</v>
          </cell>
          <cell r="X50">
            <v>43449</v>
          </cell>
          <cell r="Y50">
            <v>43997</v>
          </cell>
          <cell r="Z50">
            <v>44013</v>
          </cell>
          <cell r="AA50">
            <v>0</v>
          </cell>
          <cell r="AB50">
            <v>0</v>
          </cell>
          <cell r="AC50">
            <v>46</v>
          </cell>
          <cell r="AD50">
            <v>21</v>
          </cell>
          <cell r="AE50">
            <v>0</v>
          </cell>
          <cell r="AF50">
            <v>0</v>
          </cell>
          <cell r="AG50">
            <v>0</v>
          </cell>
          <cell r="AH50" t="str">
            <v>PAH15-20</v>
          </cell>
          <cell r="AL50" t="str">
            <v>COOP</v>
          </cell>
          <cell r="AM50" t="str">
            <v>ACL-5489</v>
          </cell>
          <cell r="AN50" t="str">
            <v xml:space="preserve"> </v>
          </cell>
          <cell r="AO50" t="str">
            <v>2014-1</v>
          </cell>
          <cell r="AP50" t="str">
            <v xml:space="preserve"> </v>
          </cell>
          <cell r="AQ50" t="str">
            <v xml:space="preserve"> </v>
          </cell>
          <cell r="AR50" t="str">
            <v xml:space="preserve"> </v>
          </cell>
          <cell r="AS50" t="str">
            <v xml:space="preserve"> </v>
          </cell>
          <cell r="AT50" t="str">
            <v xml:space="preserve"> </v>
          </cell>
          <cell r="AU50" t="str">
            <v xml:space="preserve"> </v>
          </cell>
          <cell r="AV50" t="str">
            <v xml:space="preserve"> </v>
          </cell>
          <cell r="AW50" t="str">
            <v>1Chambre</v>
          </cell>
          <cell r="AX50" t="str">
            <v>1studio</v>
          </cell>
          <cell r="AY50" t="str">
            <v>11CC</v>
          </cell>
          <cell r="AZ50" t="str">
            <v>12CC</v>
          </cell>
          <cell r="BA50" t="str">
            <v>13CC</v>
          </cell>
          <cell r="BB50" t="str">
            <v>14CC</v>
          </cell>
          <cell r="BC50" t="str">
            <v>15CC</v>
          </cell>
          <cell r="BD50" t="str">
            <v xml:space="preserve"> </v>
          </cell>
          <cell r="BE50" t="str">
            <v>Non engagé</v>
          </cell>
          <cell r="BF50" t="str">
            <v>Non engagé</v>
          </cell>
          <cell r="BG50" t="str">
            <v>Non engagé</v>
          </cell>
          <cell r="BH50" t="str">
            <v>Non engagé</v>
          </cell>
          <cell r="BI50" t="str">
            <v>Non engagé</v>
          </cell>
          <cell r="BJ50" t="str">
            <v>Non engagé</v>
          </cell>
          <cell r="BK50" t="str">
            <v>Non engagé</v>
          </cell>
          <cell r="BL50" t="str">
            <v>2014</v>
          </cell>
          <cell r="BM50" t="str">
            <v xml:space="preserve"> </v>
          </cell>
          <cell r="BN50" t="str">
            <v>ACL2014-1</v>
          </cell>
          <cell r="BO50" t="str">
            <v xml:space="preserve"> </v>
          </cell>
          <cell r="BP50" t="str">
            <v xml:space="preserve"> </v>
          </cell>
          <cell r="BQ50" t="str">
            <v xml:space="preserve"> </v>
          </cell>
          <cell r="BR50" t="str">
            <v>COOP-1</v>
          </cell>
          <cell r="BS50" t="str">
            <v>COOP</v>
          </cell>
          <cell r="BT50" t="str">
            <v>COOP</v>
          </cell>
          <cell r="BU50" t="str">
            <v xml:space="preserve">Non engagé </v>
          </cell>
          <cell r="BV50" t="str">
            <v>COOP-1</v>
          </cell>
          <cell r="BW50" t="str">
            <v xml:space="preserve"> </v>
          </cell>
          <cell r="BX50" t="str">
            <v>COOP-1</v>
          </cell>
          <cell r="BY50" t="str">
            <v>2015BSQ</v>
          </cell>
          <cell r="BZ50" t="str">
            <v>2018BSQ</v>
          </cell>
          <cell r="CA50" t="str">
            <v xml:space="preserve"> </v>
          </cell>
          <cell r="CB50" t="str">
            <v xml:space="preserve"> </v>
          </cell>
          <cell r="CC50" t="str">
            <v xml:space="preserve"> </v>
          </cell>
          <cell r="CD50" t="str">
            <v>BSQ</v>
          </cell>
          <cell r="CE50" t="str">
            <v>BSQ</v>
          </cell>
          <cell r="CF50" t="str">
            <v>BSQ-1</v>
          </cell>
          <cell r="CG50" t="str">
            <v>BSQ-1</v>
          </cell>
          <cell r="CH50" t="str">
            <v xml:space="preserve"> </v>
          </cell>
          <cell r="CI50" t="str">
            <v xml:space="preserve"> </v>
          </cell>
          <cell r="CJ50" t="str">
            <v>C1</v>
          </cell>
          <cell r="CK50" t="str">
            <v>Non engagé</v>
          </cell>
          <cell r="CL50" t="str">
            <v>C</v>
          </cell>
          <cell r="CM50" t="str">
            <v>C</v>
          </cell>
          <cell r="CN50" t="str">
            <v>APMercier — Hochelaga-Maisonneuve</v>
          </cell>
          <cell r="CO50" t="str">
            <v>BSQAPMercier — Hochelaga-Maisonneuve</v>
          </cell>
          <cell r="CP50" t="str">
            <v>BSQMercier — Hochelaga-Maisonneuve</v>
          </cell>
          <cell r="CQ50" t="str">
            <v>BSQMercier — Hochelaga-Maisonneuve</v>
          </cell>
          <cell r="CR50" t="str">
            <v>Mercier — Hochelaga-Maisonneuve</v>
          </cell>
          <cell r="CS50" t="str">
            <v xml:space="preserve"> </v>
          </cell>
          <cell r="CT50" t="str">
            <v xml:space="preserve"> </v>
          </cell>
          <cell r="CU50" t="str">
            <v>Mercier — Hochelaga-Maisonneuve2018C</v>
          </cell>
          <cell r="CV50">
            <v>0</v>
          </cell>
          <cell r="CW50" t="str">
            <v>1AP</v>
          </cell>
          <cell r="CX50" t="str">
            <v>ACL1AP</v>
          </cell>
          <cell r="CY50">
            <v>5</v>
          </cell>
          <cell r="CZ50" t="str">
            <v xml:space="preserve"> </v>
          </cell>
          <cell r="DA50" t="str">
            <v xml:space="preserve"> </v>
          </cell>
          <cell r="DB50" t="str">
            <v xml:space="preserve"> </v>
          </cell>
          <cell r="DC50" t="str">
            <v>2015ACL</v>
          </cell>
          <cell r="DD50" t="str">
            <v>1900ACLAP</v>
          </cell>
          <cell r="DE50" t="str">
            <v>ACL 2018ed</v>
          </cell>
          <cell r="DF50" t="str">
            <v xml:space="preserve"> </v>
          </cell>
          <cell r="DG50" t="str">
            <v xml:space="preserve"> </v>
          </cell>
          <cell r="DH50" t="str">
            <v>2018ec</v>
          </cell>
          <cell r="DI50" t="str">
            <v>2015ap</v>
          </cell>
          <cell r="DJ50" t="str">
            <v xml:space="preserve"> </v>
          </cell>
          <cell r="DK50" t="str">
            <v>2018ec</v>
          </cell>
          <cell r="DL50" t="str">
            <v xml:space="preserve"> </v>
          </cell>
          <cell r="DM50" t="str">
            <v xml:space="preserve"> </v>
          </cell>
          <cell r="DN50" t="str">
            <v>2015</v>
          </cell>
          <cell r="DO50" t="str">
            <v>2014</v>
          </cell>
          <cell r="DP50" t="str">
            <v>ACLED 2015 from ec 2014</v>
          </cell>
          <cell r="DQ50" t="str">
            <v xml:space="preserve">2018ec </v>
          </cell>
          <cell r="DR50" t="str">
            <v>2018</v>
          </cell>
          <cell r="DS50" t="str">
            <v>ACL</v>
          </cell>
          <cell r="DT50" t="str">
            <v xml:space="preserve"> </v>
          </cell>
          <cell r="DU50" t="str">
            <v xml:space="preserve"> </v>
          </cell>
          <cell r="DV50" t="str">
            <v xml:space="preserve"> </v>
          </cell>
          <cell r="DW50" t="str">
            <v xml:space="preserve"> </v>
          </cell>
          <cell r="DX50" t="str">
            <v xml:space="preserve"> </v>
          </cell>
          <cell r="DY50" t="str">
            <v xml:space="preserve"> </v>
          </cell>
          <cell r="DZ50" t="str">
            <v xml:space="preserve"> </v>
          </cell>
          <cell r="EA50" t="str">
            <v xml:space="preserve"> </v>
          </cell>
          <cell r="EB50" t="str">
            <v>1Chambre</v>
          </cell>
          <cell r="EC50" t="str">
            <v>1studio</v>
          </cell>
          <cell r="ED50" t="str">
            <v>11CC</v>
          </cell>
          <cell r="EE50" t="str">
            <v>12CC</v>
          </cell>
          <cell r="EF50" t="str">
            <v>13CC</v>
          </cell>
          <cell r="EG50" t="str">
            <v>14CC</v>
          </cell>
          <cell r="EH50" t="str">
            <v>15CC</v>
          </cell>
          <cell r="EI50" t="str">
            <v>COOP-1</v>
          </cell>
          <cell r="EJ50" t="str">
            <v>BSQ-1</v>
          </cell>
          <cell r="EK50" t="str">
            <v>C1</v>
          </cell>
          <cell r="EL50" t="str">
            <v>ACL12014</v>
          </cell>
          <cell r="EM50" t="str">
            <v xml:space="preserve"> </v>
          </cell>
          <cell r="EN50" t="str">
            <v>C1</v>
          </cell>
          <cell r="EO50" t="str">
            <v>C1</v>
          </cell>
          <cell r="EP50" t="str">
            <v xml:space="preserve"> </v>
          </cell>
          <cell r="EQ50" t="str">
            <v xml:space="preserve"> </v>
          </cell>
          <cell r="ES50" t="str">
            <v xml:space="preserve"> </v>
          </cell>
          <cell r="EU50" t="str">
            <v xml:space="preserve"> </v>
          </cell>
          <cell r="EX50" t="str">
            <v>2018-06UGOULFR</v>
          </cell>
          <cell r="EZ50" t="str">
            <v>2018-11UGOULFR</v>
          </cell>
          <cell r="FB50">
            <v>0</v>
          </cell>
          <cell r="FC50">
            <v>0</v>
          </cell>
          <cell r="FF50" t="str">
            <v>0AP</v>
          </cell>
          <cell r="FI50" t="str">
            <v>1Chambre</v>
          </cell>
          <cell r="FJ50" t="str">
            <v>1studio</v>
          </cell>
          <cell r="FK50" t="str">
            <v>11CC</v>
          </cell>
          <cell r="FL50" t="str">
            <v>12CC</v>
          </cell>
          <cell r="FM50" t="str">
            <v>13CC</v>
          </cell>
          <cell r="FN50" t="str">
            <v>14CC</v>
          </cell>
          <cell r="FO50" t="str">
            <v>15CC</v>
          </cell>
          <cell r="FQ50" t="str">
            <v>COOPC1</v>
          </cell>
          <cell r="FR50" t="str">
            <v>APACL1</v>
          </cell>
          <cell r="FS50" t="str">
            <v>APACLC</v>
          </cell>
          <cell r="FT50" t="str">
            <v xml:space="preserve"> </v>
          </cell>
          <cell r="FU50">
            <v>0</v>
          </cell>
          <cell r="FV50" t="str">
            <v>BSQAP</v>
          </cell>
        </row>
        <row r="51">
          <cell r="B51" t="str">
            <v>ACL-5492</v>
          </cell>
          <cell r="C51" t="str">
            <v>960030438</v>
          </cell>
          <cell r="D51" t="str">
            <v>C.H. LAURENTIENNE</v>
          </cell>
          <cell r="E51" t="str">
            <v>2430 boulevard Marcel-Laurin (SLR)</v>
          </cell>
          <cell r="F51">
            <v>148</v>
          </cell>
          <cell r="G51" t="str">
            <v>1</v>
          </cell>
          <cell r="K51" t="str">
            <v>BSQ</v>
          </cell>
          <cell r="L51" t="str">
            <v>COOP</v>
          </cell>
          <cell r="M51" t="str">
            <v>C</v>
          </cell>
          <cell r="N51" t="str">
            <v>2015</v>
          </cell>
          <cell r="O51" t="str">
            <v>EC</v>
          </cell>
          <cell r="P51" t="str">
            <v>EC</v>
          </cell>
          <cell r="Q51" t="str">
            <v>UGOULFR</v>
          </cell>
          <cell r="S51">
            <v>42667.385625000003</v>
          </cell>
          <cell r="U51">
            <v>42171.40247685185</v>
          </cell>
          <cell r="V51">
            <v>42517.461238425924</v>
          </cell>
          <cell r="W51">
            <v>43449</v>
          </cell>
          <cell r="X51">
            <v>43511</v>
          </cell>
          <cell r="Y51">
            <v>43997</v>
          </cell>
          <cell r="Z51">
            <v>44013</v>
          </cell>
          <cell r="AA51">
            <v>0</v>
          </cell>
          <cell r="AB51">
            <v>0</v>
          </cell>
          <cell r="AC51">
            <v>31</v>
          </cell>
          <cell r="AD51">
            <v>65</v>
          </cell>
          <cell r="AE51">
            <v>40</v>
          </cell>
          <cell r="AF51">
            <v>12</v>
          </cell>
          <cell r="AG51">
            <v>0</v>
          </cell>
          <cell r="AH51" t="str">
            <v>PAH15-20</v>
          </cell>
          <cell r="AL51" t="str">
            <v>COOP</v>
          </cell>
          <cell r="AM51" t="str">
            <v>ACL-5492</v>
          </cell>
          <cell r="AN51" t="str">
            <v xml:space="preserve"> </v>
          </cell>
          <cell r="AO51" t="str">
            <v>2015-1</v>
          </cell>
          <cell r="AP51" t="str">
            <v>1Chambre</v>
          </cell>
          <cell r="AQ51" t="str">
            <v>1studio</v>
          </cell>
          <cell r="AR51" t="str">
            <v>11CC</v>
          </cell>
          <cell r="AS51" t="str">
            <v>12CC</v>
          </cell>
          <cell r="AT51" t="str">
            <v>13CC</v>
          </cell>
          <cell r="AU51" t="str">
            <v>14CC</v>
          </cell>
          <cell r="AV51" t="str">
            <v>15CC</v>
          </cell>
          <cell r="AW51" t="str">
            <v>1Chambre</v>
          </cell>
          <cell r="AX51" t="str">
            <v>1studio</v>
          </cell>
          <cell r="AY51" t="str">
            <v>11CC</v>
          </cell>
          <cell r="AZ51" t="str">
            <v>12CC</v>
          </cell>
          <cell r="BA51" t="str">
            <v>13CC</v>
          </cell>
          <cell r="BB51" t="str">
            <v>14CC</v>
          </cell>
          <cell r="BC51" t="str">
            <v>15CC</v>
          </cell>
          <cell r="BD51" t="str">
            <v>engagé</v>
          </cell>
          <cell r="BE51" t="str">
            <v>20161chambre</v>
          </cell>
          <cell r="BF51" t="str">
            <v>20161STUDIO</v>
          </cell>
          <cell r="BG51" t="str">
            <v>201611CC</v>
          </cell>
          <cell r="BH51" t="str">
            <v>201612CC</v>
          </cell>
          <cell r="BI51" t="str">
            <v>201613CC</v>
          </cell>
          <cell r="BJ51" t="str">
            <v>201614CC</v>
          </cell>
          <cell r="BK51" t="str">
            <v>201615CC</v>
          </cell>
          <cell r="BL51" t="str">
            <v>2015</v>
          </cell>
          <cell r="BM51" t="str">
            <v>acl2015-1</v>
          </cell>
          <cell r="BN51" t="str">
            <v>ACL2015-1</v>
          </cell>
          <cell r="BO51" t="str">
            <v>COOP-1</v>
          </cell>
          <cell r="BP51" t="str">
            <v xml:space="preserve"> </v>
          </cell>
          <cell r="BQ51" t="str">
            <v>COOP-1</v>
          </cell>
          <cell r="BR51" t="str">
            <v xml:space="preserve"> </v>
          </cell>
          <cell r="BS51" t="str">
            <v>COOP</v>
          </cell>
          <cell r="BT51" t="str">
            <v>COOP</v>
          </cell>
          <cell r="BU51" t="str">
            <v>20161COOP</v>
          </cell>
          <cell r="BV51" t="str">
            <v>COOP-1</v>
          </cell>
          <cell r="BW51" t="str">
            <v>COOP-1</v>
          </cell>
          <cell r="BX51" t="str">
            <v>COOP-1</v>
          </cell>
          <cell r="BY51" t="str">
            <v>2015BSQ</v>
          </cell>
          <cell r="BZ51" t="str">
            <v>2016BSQ</v>
          </cell>
          <cell r="CA51" t="str">
            <v>BSQ-1</v>
          </cell>
          <cell r="CB51" t="str">
            <v xml:space="preserve"> </v>
          </cell>
          <cell r="CC51" t="str">
            <v>20161BSQ</v>
          </cell>
          <cell r="CD51" t="str">
            <v>BSQ</v>
          </cell>
          <cell r="CE51" t="str">
            <v>BSQ</v>
          </cell>
          <cell r="CF51" t="str">
            <v>BSQ-1</v>
          </cell>
          <cell r="CG51" t="str">
            <v>BSQ-1</v>
          </cell>
          <cell r="CH51" t="str">
            <v>C1</v>
          </cell>
          <cell r="CI51" t="str">
            <v xml:space="preserve"> </v>
          </cell>
          <cell r="CJ51" t="str">
            <v>C1</v>
          </cell>
          <cell r="CK51" t="str">
            <v>20161C</v>
          </cell>
          <cell r="CL51" t="str">
            <v>C</v>
          </cell>
          <cell r="CM51" t="str">
            <v>C</v>
          </cell>
          <cell r="CN51" t="str">
            <v>ECSaint-Laurent</v>
          </cell>
          <cell r="CO51" t="str">
            <v>BSQECSaint-Laurent</v>
          </cell>
          <cell r="CP51" t="str">
            <v>BSQSaint-Laurent</v>
          </cell>
          <cell r="CQ51" t="str">
            <v>BSQSaint-Laurent</v>
          </cell>
          <cell r="CR51" t="str">
            <v>Saint-Laurent</v>
          </cell>
          <cell r="CS51" t="str">
            <v>1Saint-Laurent</v>
          </cell>
          <cell r="CT51" t="str">
            <v>CSaint-Laurent</v>
          </cell>
          <cell r="CU51" t="str">
            <v>Saint-Laurent2019C</v>
          </cell>
          <cell r="CV51">
            <v>0</v>
          </cell>
          <cell r="CW51" t="str">
            <v>1EC</v>
          </cell>
          <cell r="CX51" t="str">
            <v>ACL1EC</v>
          </cell>
          <cell r="CY51">
            <v>3</v>
          </cell>
          <cell r="CZ51" t="str">
            <v>2016ACL</v>
          </cell>
          <cell r="DA51" t="str">
            <v xml:space="preserve"> </v>
          </cell>
          <cell r="DB51" t="str">
            <v xml:space="preserve"> </v>
          </cell>
          <cell r="DC51" t="str">
            <v xml:space="preserve"> </v>
          </cell>
          <cell r="DD51" t="str">
            <v>1900ACLEC</v>
          </cell>
          <cell r="DE51" t="str">
            <v>ACL 2018ed</v>
          </cell>
          <cell r="DF51" t="str">
            <v xml:space="preserve"> </v>
          </cell>
          <cell r="DG51" t="str">
            <v xml:space="preserve"> </v>
          </cell>
          <cell r="DH51" t="str">
            <v>2016ec</v>
          </cell>
          <cell r="DI51" t="str">
            <v>2015ap</v>
          </cell>
          <cell r="DJ51" t="str">
            <v xml:space="preserve"> </v>
          </cell>
          <cell r="DK51" t="str">
            <v>2016ec</v>
          </cell>
          <cell r="DL51" t="str">
            <v>1EC</v>
          </cell>
          <cell r="DM51" t="b">
            <v>0</v>
          </cell>
          <cell r="DN51" t="str">
            <v>2015</v>
          </cell>
          <cell r="DO51" t="str">
            <v>2014</v>
          </cell>
          <cell r="DP51" t="str">
            <v>ACLED 2015 from ec 2014</v>
          </cell>
          <cell r="DQ51" t="str">
            <v>2016ec1Chambre</v>
          </cell>
          <cell r="DR51" t="str">
            <v>2016</v>
          </cell>
          <cell r="DS51" t="str">
            <v>ACL</v>
          </cell>
          <cell r="DT51" t="str">
            <v xml:space="preserve"> </v>
          </cell>
          <cell r="DU51" t="str">
            <v xml:space="preserve"> </v>
          </cell>
          <cell r="DV51" t="str">
            <v xml:space="preserve"> </v>
          </cell>
          <cell r="DW51" t="str">
            <v xml:space="preserve"> </v>
          </cell>
          <cell r="DX51" t="str">
            <v xml:space="preserve"> </v>
          </cell>
          <cell r="DY51" t="str">
            <v xml:space="preserve"> </v>
          </cell>
          <cell r="DZ51" t="str">
            <v xml:space="preserve"> </v>
          </cell>
          <cell r="EA51" t="str">
            <v xml:space="preserve"> </v>
          </cell>
          <cell r="EB51" t="str">
            <v>1Chambre</v>
          </cell>
          <cell r="EC51" t="str">
            <v>1studio</v>
          </cell>
          <cell r="ED51" t="str">
            <v>11CC</v>
          </cell>
          <cell r="EE51" t="str">
            <v>12CC</v>
          </cell>
          <cell r="EF51" t="str">
            <v>13CC</v>
          </cell>
          <cell r="EG51" t="str">
            <v>14CC</v>
          </cell>
          <cell r="EH51" t="str">
            <v>15CC</v>
          </cell>
          <cell r="EI51" t="str">
            <v>COOP-1</v>
          </cell>
          <cell r="EJ51" t="str">
            <v>BSQ-1</v>
          </cell>
          <cell r="EK51" t="str">
            <v>C1</v>
          </cell>
          <cell r="EL51" t="str">
            <v>ACL12015</v>
          </cell>
          <cell r="EM51" t="str">
            <v>COOPSaint-Laurent</v>
          </cell>
          <cell r="EN51" t="str">
            <v>C1</v>
          </cell>
          <cell r="EO51" t="str">
            <v>C1</v>
          </cell>
          <cell r="EP51" t="str">
            <v xml:space="preserve"> </v>
          </cell>
          <cell r="EQ51" t="str">
            <v xml:space="preserve"> </v>
          </cell>
          <cell r="ES51" t="str">
            <v xml:space="preserve"> </v>
          </cell>
          <cell r="EU51" t="str">
            <v xml:space="preserve"> </v>
          </cell>
          <cell r="EX51" t="str">
            <v>2016-05UGOULFR</v>
          </cell>
          <cell r="EZ51" t="str">
            <v>2018-12UGOULFR</v>
          </cell>
          <cell r="FB51">
            <v>0</v>
          </cell>
          <cell r="FC51">
            <v>0</v>
          </cell>
          <cell r="FF51" t="str">
            <v>0EC</v>
          </cell>
          <cell r="FI51" t="str">
            <v>1Chambre</v>
          </cell>
          <cell r="FJ51" t="str">
            <v>1studio</v>
          </cell>
          <cell r="FK51" t="str">
            <v>11CC</v>
          </cell>
          <cell r="FL51" t="str">
            <v>12CC</v>
          </cell>
          <cell r="FM51" t="str">
            <v>13CC</v>
          </cell>
          <cell r="FN51" t="str">
            <v>14CC</v>
          </cell>
          <cell r="FO51" t="str">
            <v>15CC</v>
          </cell>
          <cell r="FQ51" t="str">
            <v>COOPC1</v>
          </cell>
          <cell r="FR51" t="str">
            <v>ECACL1</v>
          </cell>
          <cell r="FS51" t="str">
            <v>ECACLC</v>
          </cell>
          <cell r="FT51" t="str">
            <v xml:space="preserve"> </v>
          </cell>
          <cell r="FU51">
            <v>0</v>
          </cell>
          <cell r="FV51" t="str">
            <v>BSQEC</v>
          </cell>
        </row>
        <row r="52">
          <cell r="B52" t="str">
            <v>ACL-5493</v>
          </cell>
          <cell r="C52" t="str">
            <v>960031944</v>
          </cell>
          <cell r="D52" t="str">
            <v>C.H. HAVRE FRONTENAC</v>
          </cell>
          <cell r="E52" t="str">
            <v>(1845) rue Frontenac (MTL)</v>
          </cell>
          <cell r="F52">
            <v>60</v>
          </cell>
          <cell r="G52" t="str">
            <v>1</v>
          </cell>
          <cell r="I52" t="str">
            <v>CM</v>
          </cell>
          <cell r="J52" t="str">
            <v>X</v>
          </cell>
          <cell r="K52" t="str">
            <v>CDH</v>
          </cell>
          <cell r="L52" t="str">
            <v>COOP</v>
          </cell>
          <cell r="M52" t="str">
            <v>C</v>
          </cell>
          <cell r="N52" t="str">
            <v>2013</v>
          </cell>
          <cell r="O52" t="str">
            <v>AP</v>
          </cell>
          <cell r="P52" t="str">
            <v>AP</v>
          </cell>
          <cell r="Q52" t="str">
            <v>UTHIBVK</v>
          </cell>
          <cell r="S52">
            <v>42719</v>
          </cell>
          <cell r="U52">
            <v>42556.541539351849</v>
          </cell>
          <cell r="V52">
            <v>43600</v>
          </cell>
          <cell r="W52">
            <v>43692</v>
          </cell>
          <cell r="X52">
            <v>43709</v>
          </cell>
          <cell r="Y52">
            <v>44440</v>
          </cell>
          <cell r="Z52">
            <v>44470</v>
          </cell>
          <cell r="AA52">
            <v>0</v>
          </cell>
          <cell r="AB52">
            <v>0</v>
          </cell>
          <cell r="AC52">
            <v>15</v>
          </cell>
          <cell r="AD52">
            <v>26</v>
          </cell>
          <cell r="AE52">
            <v>15</v>
          </cell>
          <cell r="AF52">
            <v>4</v>
          </cell>
          <cell r="AG52">
            <v>0</v>
          </cell>
          <cell r="AH52" t="str">
            <v>PAH15-20</v>
          </cell>
          <cell r="AL52" t="str">
            <v>COOP</v>
          </cell>
          <cell r="AM52" t="str">
            <v>ACL-5493</v>
          </cell>
          <cell r="AN52" t="str">
            <v xml:space="preserve"> </v>
          </cell>
          <cell r="AO52" t="str">
            <v>2013-1</v>
          </cell>
          <cell r="AP52" t="str">
            <v xml:space="preserve"> </v>
          </cell>
          <cell r="AQ52" t="str">
            <v xml:space="preserve"> </v>
          </cell>
          <cell r="AR52" t="str">
            <v xml:space="preserve"> </v>
          </cell>
          <cell r="AS52" t="str">
            <v xml:space="preserve"> </v>
          </cell>
          <cell r="AT52" t="str">
            <v xml:space="preserve"> </v>
          </cell>
          <cell r="AU52" t="str">
            <v xml:space="preserve"> </v>
          </cell>
          <cell r="AV52" t="str">
            <v xml:space="preserve"> </v>
          </cell>
          <cell r="AW52" t="str">
            <v>1Chambre</v>
          </cell>
          <cell r="AX52" t="str">
            <v>1studio</v>
          </cell>
          <cell r="AY52" t="str">
            <v>11CC</v>
          </cell>
          <cell r="AZ52" t="str">
            <v>12CC</v>
          </cell>
          <cell r="BA52" t="str">
            <v>13CC</v>
          </cell>
          <cell r="BB52" t="str">
            <v>14CC</v>
          </cell>
          <cell r="BC52" t="str">
            <v>15CC</v>
          </cell>
          <cell r="BD52" t="str">
            <v xml:space="preserve"> </v>
          </cell>
          <cell r="BE52" t="str">
            <v>Non engagé</v>
          </cell>
          <cell r="BF52" t="str">
            <v>Non engagé</v>
          </cell>
          <cell r="BG52" t="str">
            <v>Non engagé</v>
          </cell>
          <cell r="BH52" t="str">
            <v>Non engagé</v>
          </cell>
          <cell r="BI52" t="str">
            <v>Non engagé</v>
          </cell>
          <cell r="BJ52" t="str">
            <v>Non engagé</v>
          </cell>
          <cell r="BK52" t="str">
            <v>Non engagé</v>
          </cell>
          <cell r="BL52" t="str">
            <v>2013</v>
          </cell>
          <cell r="BM52" t="str">
            <v xml:space="preserve"> </v>
          </cell>
          <cell r="BN52" t="str">
            <v>ACL2013-1</v>
          </cell>
          <cell r="BO52" t="str">
            <v xml:space="preserve"> </v>
          </cell>
          <cell r="BP52" t="str">
            <v xml:space="preserve"> </v>
          </cell>
          <cell r="BQ52" t="str">
            <v xml:space="preserve"> </v>
          </cell>
          <cell r="BR52" t="str">
            <v>COOP-1</v>
          </cell>
          <cell r="BS52" t="str">
            <v>COOP</v>
          </cell>
          <cell r="BT52" t="str">
            <v>COOP</v>
          </cell>
          <cell r="BU52" t="str">
            <v xml:space="preserve">Non engagé </v>
          </cell>
          <cell r="BV52" t="str">
            <v>COOP-1</v>
          </cell>
          <cell r="BW52" t="str">
            <v xml:space="preserve"> </v>
          </cell>
          <cell r="BX52" t="str">
            <v>COOP-1</v>
          </cell>
          <cell r="BY52" t="str">
            <v>2016CDH</v>
          </cell>
          <cell r="BZ52" t="str">
            <v>2019CDH</v>
          </cell>
          <cell r="CA52" t="str">
            <v xml:space="preserve"> </v>
          </cell>
          <cell r="CB52" t="str">
            <v xml:space="preserve"> </v>
          </cell>
          <cell r="CC52" t="str">
            <v xml:space="preserve"> </v>
          </cell>
          <cell r="CD52" t="str">
            <v>CDH</v>
          </cell>
          <cell r="CE52" t="str">
            <v>CDH</v>
          </cell>
          <cell r="CF52" t="str">
            <v>CDH-1</v>
          </cell>
          <cell r="CG52" t="str">
            <v>CDH-1</v>
          </cell>
          <cell r="CH52" t="str">
            <v xml:space="preserve"> </v>
          </cell>
          <cell r="CI52" t="str">
            <v xml:space="preserve"> </v>
          </cell>
          <cell r="CJ52" t="str">
            <v>C1</v>
          </cell>
          <cell r="CK52" t="str">
            <v>Non engagé</v>
          </cell>
          <cell r="CL52" t="str">
            <v>C</v>
          </cell>
          <cell r="CM52" t="str">
            <v>C</v>
          </cell>
          <cell r="CN52" t="str">
            <v>APVille-Marie</v>
          </cell>
          <cell r="CO52" t="str">
            <v>CDHAPVille-Marie</v>
          </cell>
          <cell r="CP52" t="str">
            <v>CDHVille-Marie</v>
          </cell>
          <cell r="CQ52" t="str">
            <v>CDHVille-Marie</v>
          </cell>
          <cell r="CR52" t="str">
            <v>Ville-Marie</v>
          </cell>
          <cell r="CS52" t="str">
            <v xml:space="preserve"> </v>
          </cell>
          <cell r="CT52" t="str">
            <v xml:space="preserve"> </v>
          </cell>
          <cell r="CU52" t="str">
            <v>Ville-Marie2019C</v>
          </cell>
          <cell r="CV52">
            <v>0</v>
          </cell>
          <cell r="CW52" t="str">
            <v>1AP</v>
          </cell>
          <cell r="CX52" t="str">
            <v>ACL1AP</v>
          </cell>
          <cell r="CY52">
            <v>5</v>
          </cell>
          <cell r="CZ52" t="str">
            <v xml:space="preserve"> </v>
          </cell>
          <cell r="DA52" t="str">
            <v xml:space="preserve"> </v>
          </cell>
          <cell r="DB52" t="str">
            <v xml:space="preserve"> </v>
          </cell>
          <cell r="DC52" t="str">
            <v>2016ACL</v>
          </cell>
          <cell r="DD52" t="str">
            <v>1900ACLAP</v>
          </cell>
          <cell r="DE52" t="str">
            <v>ACL 2019ed</v>
          </cell>
          <cell r="DF52" t="str">
            <v xml:space="preserve"> </v>
          </cell>
          <cell r="DG52" t="str">
            <v xml:space="preserve"> </v>
          </cell>
          <cell r="DH52" t="str">
            <v xml:space="preserve"> </v>
          </cell>
          <cell r="DI52" t="str">
            <v>2016ap</v>
          </cell>
          <cell r="DJ52" t="str">
            <v xml:space="preserve"> </v>
          </cell>
          <cell r="DK52" t="str">
            <v xml:space="preserve"> </v>
          </cell>
          <cell r="DL52" t="str">
            <v xml:space="preserve"> </v>
          </cell>
          <cell r="DM52" t="str">
            <v xml:space="preserve"> </v>
          </cell>
          <cell r="DN52" t="str">
            <v>2015</v>
          </cell>
          <cell r="DO52" t="str">
            <v xml:space="preserve"> </v>
          </cell>
          <cell r="DP52" t="str">
            <v xml:space="preserve">ACL </v>
          </cell>
          <cell r="DQ52" t="str">
            <v xml:space="preserve">  </v>
          </cell>
          <cell r="DR52" t="str">
            <v xml:space="preserve"> </v>
          </cell>
          <cell r="DS52" t="str">
            <v>ACL</v>
          </cell>
          <cell r="DT52" t="str">
            <v xml:space="preserve"> </v>
          </cell>
          <cell r="DU52" t="str">
            <v xml:space="preserve"> </v>
          </cell>
          <cell r="DV52" t="str">
            <v xml:space="preserve"> </v>
          </cell>
          <cell r="DW52" t="str">
            <v xml:space="preserve"> </v>
          </cell>
          <cell r="DX52" t="str">
            <v xml:space="preserve"> </v>
          </cell>
          <cell r="DY52" t="str">
            <v xml:space="preserve"> </v>
          </cell>
          <cell r="DZ52" t="str">
            <v xml:space="preserve"> </v>
          </cell>
          <cell r="EA52" t="str">
            <v xml:space="preserve"> </v>
          </cell>
          <cell r="EB52" t="str">
            <v>1Chambre</v>
          </cell>
          <cell r="EC52" t="str">
            <v>1studio</v>
          </cell>
          <cell r="ED52" t="str">
            <v>11CC</v>
          </cell>
          <cell r="EE52" t="str">
            <v>12CC</v>
          </cell>
          <cell r="EF52" t="str">
            <v>13CC</v>
          </cell>
          <cell r="EG52" t="str">
            <v>14CC</v>
          </cell>
          <cell r="EH52" t="str">
            <v>15CC</v>
          </cell>
          <cell r="EI52" t="str">
            <v>COOP-1</v>
          </cell>
          <cell r="EJ52" t="str">
            <v>CDH-1</v>
          </cell>
          <cell r="EK52" t="str">
            <v>C1</v>
          </cell>
          <cell r="EL52" t="str">
            <v>ACL12013</v>
          </cell>
          <cell r="EM52" t="str">
            <v xml:space="preserve"> </v>
          </cell>
          <cell r="EN52" t="str">
            <v>C1</v>
          </cell>
          <cell r="EO52" t="str">
            <v>C1</v>
          </cell>
          <cell r="EP52" t="str">
            <v xml:space="preserve"> </v>
          </cell>
          <cell r="EQ52" t="str">
            <v xml:space="preserve"> </v>
          </cell>
          <cell r="ES52" t="str">
            <v xml:space="preserve"> </v>
          </cell>
          <cell r="EU52" t="str">
            <v xml:space="preserve"> </v>
          </cell>
          <cell r="EX52" t="str">
            <v>2019-05UTHIBVK</v>
          </cell>
          <cell r="EZ52" t="str">
            <v>2019-08UTHIBVK</v>
          </cell>
          <cell r="FB52">
            <v>0</v>
          </cell>
          <cell r="FC52">
            <v>0</v>
          </cell>
          <cell r="FF52" t="str">
            <v>0AP</v>
          </cell>
          <cell r="FI52" t="str">
            <v>1Chambre</v>
          </cell>
          <cell r="FJ52" t="str">
            <v>1studio</v>
          </cell>
          <cell r="FK52" t="str">
            <v>11CC</v>
          </cell>
          <cell r="FL52" t="str">
            <v>12CC</v>
          </cell>
          <cell r="FM52" t="str">
            <v>13CC</v>
          </cell>
          <cell r="FN52" t="str">
            <v>14CC</v>
          </cell>
          <cell r="FO52" t="str">
            <v>15CC</v>
          </cell>
          <cell r="FQ52" t="str">
            <v>COOPC1</v>
          </cell>
          <cell r="FR52" t="str">
            <v>APACL1</v>
          </cell>
          <cell r="FS52" t="str">
            <v>APACLC</v>
          </cell>
          <cell r="FT52" t="str">
            <v xml:space="preserve"> </v>
          </cell>
          <cell r="FU52">
            <v>0</v>
          </cell>
          <cell r="FV52" t="str">
            <v>CDHAP</v>
          </cell>
        </row>
        <row r="53">
          <cell r="B53" t="str">
            <v>ACL-5494</v>
          </cell>
          <cell r="C53" t="str">
            <v>960033262</v>
          </cell>
          <cell r="D53" t="str">
            <v>PROJET ST-BERNARDIN</v>
          </cell>
          <cell r="E53" t="str">
            <v>(7979) 8e Avenue (MTL)</v>
          </cell>
          <cell r="F53">
            <v>96</v>
          </cell>
          <cell r="G53" t="str">
            <v>1</v>
          </cell>
          <cell r="K53" t="str">
            <v>BSQ</v>
          </cell>
          <cell r="M53" t="str">
            <v>C</v>
          </cell>
          <cell r="P53" t="str">
            <v>EL</v>
          </cell>
          <cell r="Q53" t="str">
            <v>ULEVE52</v>
          </cell>
          <cell r="S53">
            <v>42719</v>
          </cell>
          <cell r="V53">
            <v>43631</v>
          </cell>
          <cell r="W53">
            <v>43845</v>
          </cell>
          <cell r="X53">
            <v>43936</v>
          </cell>
          <cell r="Y53">
            <v>44317</v>
          </cell>
          <cell r="Z53">
            <v>44348</v>
          </cell>
          <cell r="AA53">
            <v>0</v>
          </cell>
          <cell r="AB53">
            <v>0</v>
          </cell>
          <cell r="AC53">
            <v>42</v>
          </cell>
          <cell r="AD53">
            <v>30</v>
          </cell>
          <cell r="AE53">
            <v>24</v>
          </cell>
          <cell r="AF53">
            <v>0</v>
          </cell>
          <cell r="AG53">
            <v>0</v>
          </cell>
          <cell r="AH53" t="str">
            <v>PAH15-20</v>
          </cell>
          <cell r="AL53" t="str">
            <v>coop</v>
          </cell>
          <cell r="AM53" t="str">
            <v>ACL-5494</v>
          </cell>
          <cell r="AN53" t="str">
            <v xml:space="preserve"> </v>
          </cell>
          <cell r="AO53" t="str">
            <v>-1</v>
          </cell>
          <cell r="AP53" t="str">
            <v xml:space="preserve"> </v>
          </cell>
          <cell r="AQ53" t="str">
            <v xml:space="preserve"> </v>
          </cell>
          <cell r="AR53" t="str">
            <v xml:space="preserve"> </v>
          </cell>
          <cell r="AS53" t="str">
            <v xml:space="preserve"> </v>
          </cell>
          <cell r="AT53" t="str">
            <v xml:space="preserve"> </v>
          </cell>
          <cell r="AU53" t="str">
            <v xml:space="preserve"> </v>
          </cell>
          <cell r="AV53" t="str">
            <v xml:space="preserve"> </v>
          </cell>
          <cell r="AW53" t="str">
            <v xml:space="preserve"> </v>
          </cell>
          <cell r="AX53" t="str">
            <v xml:space="preserve"> </v>
          </cell>
          <cell r="AY53" t="str">
            <v xml:space="preserve"> </v>
          </cell>
          <cell r="AZ53" t="str">
            <v xml:space="preserve"> </v>
          </cell>
          <cell r="BA53" t="str">
            <v xml:space="preserve"> </v>
          </cell>
          <cell r="BB53" t="str">
            <v xml:space="preserve"> </v>
          </cell>
          <cell r="BC53" t="str">
            <v xml:space="preserve"> </v>
          </cell>
          <cell r="BD53" t="str">
            <v xml:space="preserve"> </v>
          </cell>
          <cell r="BE53" t="str">
            <v>Non engagé</v>
          </cell>
          <cell r="BF53" t="str">
            <v>Non engagé</v>
          </cell>
          <cell r="BG53" t="str">
            <v>Non engagé</v>
          </cell>
          <cell r="BH53" t="str">
            <v>Non engagé</v>
          </cell>
          <cell r="BI53" t="str">
            <v>Non engagé</v>
          </cell>
          <cell r="BJ53" t="str">
            <v>Non engagé</v>
          </cell>
          <cell r="BK53" t="str">
            <v>Non engagé</v>
          </cell>
          <cell r="BL53">
            <v>0</v>
          </cell>
          <cell r="BM53" t="str">
            <v>acl-1</v>
          </cell>
          <cell r="BN53" t="str">
            <v>ACL2017-1</v>
          </cell>
          <cell r="BO53" t="str">
            <v>coop-1</v>
          </cell>
          <cell r="BP53" t="str">
            <v xml:space="preserve"> </v>
          </cell>
          <cell r="BQ53" t="str">
            <v xml:space="preserve"> </v>
          </cell>
          <cell r="BR53" t="str">
            <v xml:space="preserve"> </v>
          </cell>
          <cell r="BS53" t="str">
            <v xml:space="preserve"> </v>
          </cell>
          <cell r="BT53" t="str">
            <v xml:space="preserve"> </v>
          </cell>
          <cell r="BU53" t="str">
            <v xml:space="preserve">Non engagé </v>
          </cell>
          <cell r="BV53">
            <v>0</v>
          </cell>
          <cell r="BW53" t="str">
            <v xml:space="preserve"> </v>
          </cell>
          <cell r="BX53" t="str">
            <v>coop-1</v>
          </cell>
          <cell r="BY53" t="str">
            <v xml:space="preserve"> </v>
          </cell>
          <cell r="BZ53" t="str">
            <v xml:space="preserve"> </v>
          </cell>
          <cell r="CA53" t="str">
            <v xml:space="preserve"> </v>
          </cell>
          <cell r="CB53" t="str">
            <v xml:space="preserve"> </v>
          </cell>
          <cell r="CC53" t="str">
            <v xml:space="preserve"> </v>
          </cell>
          <cell r="CD53" t="str">
            <v xml:space="preserve"> </v>
          </cell>
          <cell r="CE53" t="str">
            <v xml:space="preserve"> </v>
          </cell>
          <cell r="CF53" t="str">
            <v xml:space="preserve"> </v>
          </cell>
          <cell r="CG53" t="str">
            <v>BSQ-1</v>
          </cell>
          <cell r="CH53" t="str">
            <v xml:space="preserve"> </v>
          </cell>
          <cell r="CI53" t="str">
            <v xml:space="preserve"> </v>
          </cell>
          <cell r="CJ53" t="str">
            <v xml:space="preserve"> </v>
          </cell>
          <cell r="CK53" t="str">
            <v>Non engagé</v>
          </cell>
          <cell r="CL53" t="str">
            <v xml:space="preserve"> </v>
          </cell>
          <cell r="CM53" t="str">
            <v xml:space="preserve"> </v>
          </cell>
          <cell r="CN53" t="str">
            <v>ELVilleray — Saint-Michel — Parc-Extension</v>
          </cell>
          <cell r="CO53" t="str">
            <v>BSQELVilleray — Saint-Michel — Parc-Extension</v>
          </cell>
          <cell r="CP53" t="str">
            <v>BSQVilleray — Saint-Michel — Parc-Extension</v>
          </cell>
          <cell r="CQ53" t="str">
            <v xml:space="preserve"> </v>
          </cell>
          <cell r="CR53" t="str">
            <v>Villeray — Saint-Michel — Parc-Extension</v>
          </cell>
          <cell r="CS53" t="str">
            <v xml:space="preserve"> </v>
          </cell>
          <cell r="CT53" t="str">
            <v xml:space="preserve"> </v>
          </cell>
          <cell r="CU53" t="str">
            <v>Villeray — Saint-Michel — Parc-Extension2020C</v>
          </cell>
          <cell r="CV53">
            <v>0</v>
          </cell>
          <cell r="CW53" t="str">
            <v>1ELMtl</v>
          </cell>
          <cell r="CX53" t="str">
            <v>ACL1ELMtl</v>
          </cell>
          <cell r="CY53">
            <v>7</v>
          </cell>
          <cell r="CZ53" t="str">
            <v xml:space="preserve"> </v>
          </cell>
          <cell r="DA53" t="str">
            <v xml:space="preserve"> </v>
          </cell>
          <cell r="DB53" t="str">
            <v xml:space="preserve"> </v>
          </cell>
          <cell r="DC53" t="str">
            <v xml:space="preserve"> </v>
          </cell>
          <cell r="DD53" t="str">
            <v>1900ACLEL</v>
          </cell>
          <cell r="DE53" t="str">
            <v>ACL 2020ed</v>
          </cell>
          <cell r="DF53" t="str">
            <v xml:space="preserve"> </v>
          </cell>
          <cell r="DG53" t="str">
            <v xml:space="preserve"> </v>
          </cell>
          <cell r="DH53" t="str">
            <v xml:space="preserve"> </v>
          </cell>
          <cell r="DI53" t="str">
            <v>1900ap</v>
          </cell>
          <cell r="DJ53" t="str">
            <v xml:space="preserve"> </v>
          </cell>
          <cell r="DK53" t="str">
            <v xml:space="preserve"> </v>
          </cell>
          <cell r="DL53" t="str">
            <v xml:space="preserve"> </v>
          </cell>
          <cell r="DM53" t="str">
            <v xml:space="preserve"> </v>
          </cell>
          <cell r="DN53" t="str">
            <v>2015</v>
          </cell>
          <cell r="DO53" t="str">
            <v xml:space="preserve"> </v>
          </cell>
          <cell r="DP53" t="str">
            <v xml:space="preserve">ACL </v>
          </cell>
          <cell r="DQ53" t="str">
            <v xml:space="preserve">  </v>
          </cell>
          <cell r="DR53" t="str">
            <v xml:space="preserve"> </v>
          </cell>
          <cell r="DS53" t="str">
            <v>ACL</v>
          </cell>
          <cell r="DT53" t="str">
            <v xml:space="preserve"> </v>
          </cell>
          <cell r="DU53" t="str">
            <v xml:space="preserve"> </v>
          </cell>
          <cell r="DV53" t="str">
            <v xml:space="preserve"> </v>
          </cell>
          <cell r="DW53" t="str">
            <v xml:space="preserve"> </v>
          </cell>
          <cell r="DX53" t="str">
            <v xml:space="preserve"> </v>
          </cell>
          <cell r="DY53" t="str">
            <v xml:space="preserve"> </v>
          </cell>
          <cell r="DZ53" t="str">
            <v xml:space="preserve"> </v>
          </cell>
          <cell r="EA53" t="str">
            <v xml:space="preserve"> </v>
          </cell>
          <cell r="EB53" t="str">
            <v xml:space="preserve"> </v>
          </cell>
          <cell r="EC53" t="str">
            <v xml:space="preserve"> </v>
          </cell>
          <cell r="ED53" t="str">
            <v xml:space="preserve"> </v>
          </cell>
          <cell r="EE53" t="str">
            <v xml:space="preserve"> </v>
          </cell>
          <cell r="EF53" t="str">
            <v xml:space="preserve"> </v>
          </cell>
          <cell r="EG53" t="str">
            <v xml:space="preserve"> </v>
          </cell>
          <cell r="EH53" t="str">
            <v xml:space="preserve"> </v>
          </cell>
          <cell r="EI53" t="str">
            <v xml:space="preserve"> </v>
          </cell>
          <cell r="EJ53" t="str">
            <v xml:space="preserve"> </v>
          </cell>
          <cell r="EK53" t="str">
            <v xml:space="preserve"> </v>
          </cell>
          <cell r="EL53" t="str">
            <v>ACL1</v>
          </cell>
          <cell r="EM53" t="str">
            <v xml:space="preserve"> </v>
          </cell>
          <cell r="EN53" t="str">
            <v xml:space="preserve"> </v>
          </cell>
          <cell r="EO53" t="str">
            <v>C1</v>
          </cell>
          <cell r="EP53" t="str">
            <v xml:space="preserve"> </v>
          </cell>
          <cell r="EQ53" t="str">
            <v xml:space="preserve"> </v>
          </cell>
          <cell r="ES53" t="str">
            <v xml:space="preserve"> </v>
          </cell>
          <cell r="EU53" t="str">
            <v xml:space="preserve"> </v>
          </cell>
          <cell r="EX53" t="str">
            <v>2019-06ULEVE52</v>
          </cell>
          <cell r="EZ53" t="str">
            <v>2020-01ULEVE52</v>
          </cell>
          <cell r="FB53">
            <v>0</v>
          </cell>
          <cell r="FC53">
            <v>0</v>
          </cell>
          <cell r="FF53" t="str">
            <v>0EL</v>
          </cell>
          <cell r="FI53" t="str">
            <v>1Chambre</v>
          </cell>
          <cell r="FJ53" t="str">
            <v>1studio</v>
          </cell>
          <cell r="FK53" t="str">
            <v>11CC</v>
          </cell>
          <cell r="FL53" t="str">
            <v>12CC</v>
          </cell>
          <cell r="FM53" t="str">
            <v>13CC</v>
          </cell>
          <cell r="FN53" t="str">
            <v>14CC</v>
          </cell>
          <cell r="FO53" t="str">
            <v>15CC</v>
          </cell>
          <cell r="FQ53">
            <v>0</v>
          </cell>
          <cell r="FR53" t="str">
            <v>ELACL1</v>
          </cell>
          <cell r="FS53" t="str">
            <v>ELACLC</v>
          </cell>
          <cell r="FT53" t="str">
            <v xml:space="preserve"> </v>
          </cell>
          <cell r="FU53">
            <v>0</v>
          </cell>
          <cell r="FV53" t="str">
            <v>BSQEL</v>
          </cell>
        </row>
        <row r="54">
          <cell r="B54" t="str">
            <v>ACL-5495</v>
          </cell>
          <cell r="C54" t="str">
            <v>960037191</v>
          </cell>
          <cell r="D54" t="str">
            <v>MAISON ST-DOMINIQUE</v>
          </cell>
          <cell r="E54" t="str">
            <v xml:space="preserve">955 rue Villeray </v>
          </cell>
          <cell r="F54">
            <v>24</v>
          </cell>
          <cell r="G54" t="str">
            <v>3</v>
          </cell>
          <cell r="K54" t="str">
            <v>CDH</v>
          </cell>
          <cell r="L54" t="str">
            <v>OBNL</v>
          </cell>
          <cell r="M54" t="str">
            <v>T</v>
          </cell>
          <cell r="N54" t="str">
            <v>2015</v>
          </cell>
          <cell r="O54" t="str">
            <v>EC</v>
          </cell>
          <cell r="P54" t="str">
            <v>EC</v>
          </cell>
          <cell r="Q54" t="str">
            <v>UDESP9K</v>
          </cell>
          <cell r="R54" t="str">
            <v>ULABADE</v>
          </cell>
          <cell r="S54">
            <v>42957</v>
          </cell>
          <cell r="T54">
            <v>42065.558078703703</v>
          </cell>
          <cell r="U54">
            <v>42086.444548611114</v>
          </cell>
          <cell r="V54">
            <v>42452.666504629633</v>
          </cell>
          <cell r="W54">
            <v>43322</v>
          </cell>
          <cell r="X54">
            <v>43327</v>
          </cell>
          <cell r="Y54">
            <v>43905</v>
          </cell>
          <cell r="Z54">
            <v>43922</v>
          </cell>
          <cell r="AA54">
            <v>0</v>
          </cell>
          <cell r="AB54">
            <v>13</v>
          </cell>
          <cell r="AC54">
            <v>11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 t="str">
            <v>PAH15-20</v>
          </cell>
          <cell r="AI54">
            <v>6</v>
          </cell>
          <cell r="AJ54">
            <v>0</v>
          </cell>
          <cell r="AK54" t="str">
            <v>0</v>
          </cell>
          <cell r="AL54" t="str">
            <v>OBNL</v>
          </cell>
          <cell r="AM54" t="str">
            <v>ACL-5495</v>
          </cell>
          <cell r="AN54" t="str">
            <v xml:space="preserve"> </v>
          </cell>
          <cell r="AO54" t="str">
            <v>2015-3</v>
          </cell>
          <cell r="AP54" t="str">
            <v>3Chambre</v>
          </cell>
          <cell r="AQ54" t="str">
            <v>3studio</v>
          </cell>
          <cell r="AR54" t="str">
            <v>31CC</v>
          </cell>
          <cell r="AS54" t="str">
            <v>32CC</v>
          </cell>
          <cell r="AT54" t="str">
            <v>33CC</v>
          </cell>
          <cell r="AU54" t="str">
            <v>34CC</v>
          </cell>
          <cell r="AV54" t="str">
            <v>35CC</v>
          </cell>
          <cell r="AW54" t="str">
            <v>3Chambre</v>
          </cell>
          <cell r="AX54" t="str">
            <v>3studio</v>
          </cell>
          <cell r="AY54" t="str">
            <v>31CC</v>
          </cell>
          <cell r="AZ54" t="str">
            <v>32CC</v>
          </cell>
          <cell r="BA54" t="str">
            <v>33CC</v>
          </cell>
          <cell r="BB54" t="str">
            <v>34CC</v>
          </cell>
          <cell r="BC54" t="str">
            <v>35CC</v>
          </cell>
          <cell r="BD54" t="str">
            <v>engagé</v>
          </cell>
          <cell r="BE54" t="str">
            <v>20163chambre</v>
          </cell>
          <cell r="BF54" t="str">
            <v>20163STUDIO</v>
          </cell>
          <cell r="BG54" t="str">
            <v>201631CC</v>
          </cell>
          <cell r="BH54" t="str">
            <v>201632CC</v>
          </cell>
          <cell r="BI54" t="str">
            <v>201633CC</v>
          </cell>
          <cell r="BJ54" t="str">
            <v>201634CC</v>
          </cell>
          <cell r="BK54" t="str">
            <v>201635CC</v>
          </cell>
          <cell r="BL54" t="str">
            <v>2015</v>
          </cell>
          <cell r="BM54" t="str">
            <v>acl2015-3</v>
          </cell>
          <cell r="BN54" t="str">
            <v>ACL2015-3</v>
          </cell>
          <cell r="BO54" t="str">
            <v>OBNL-3</v>
          </cell>
          <cell r="BP54" t="str">
            <v xml:space="preserve"> </v>
          </cell>
          <cell r="BQ54" t="str">
            <v>OBNL-3</v>
          </cell>
          <cell r="BR54" t="str">
            <v xml:space="preserve"> </v>
          </cell>
          <cell r="BS54" t="str">
            <v>OBNL</v>
          </cell>
          <cell r="BT54" t="str">
            <v>OBNL</v>
          </cell>
          <cell r="BU54" t="str">
            <v>20163OBNL</v>
          </cell>
          <cell r="BV54" t="str">
            <v>OBNL-3</v>
          </cell>
          <cell r="BW54" t="str">
            <v>OBNL-3</v>
          </cell>
          <cell r="BX54" t="str">
            <v>OBNL-3</v>
          </cell>
          <cell r="BY54" t="str">
            <v>2015CDH</v>
          </cell>
          <cell r="BZ54" t="str">
            <v>2016CDH</v>
          </cell>
          <cell r="CA54" t="str">
            <v>CDH-3</v>
          </cell>
          <cell r="CB54" t="str">
            <v xml:space="preserve"> </v>
          </cell>
          <cell r="CC54" t="str">
            <v>20163CDH</v>
          </cell>
          <cell r="CD54" t="str">
            <v>CDH</v>
          </cell>
          <cell r="CE54" t="str">
            <v>CDH</v>
          </cell>
          <cell r="CF54" t="str">
            <v>CDH-3</v>
          </cell>
          <cell r="CG54" t="str">
            <v>CDH-3</v>
          </cell>
          <cell r="CH54" t="str">
            <v>T3</v>
          </cell>
          <cell r="CI54" t="str">
            <v xml:space="preserve"> </v>
          </cell>
          <cell r="CJ54" t="str">
            <v>T3</v>
          </cell>
          <cell r="CK54" t="str">
            <v>20163T</v>
          </cell>
          <cell r="CL54" t="str">
            <v>T</v>
          </cell>
          <cell r="CM54" t="str">
            <v>T</v>
          </cell>
          <cell r="CN54" t="str">
            <v>ECVilleray — Saint-Michel — Parc-Extension</v>
          </cell>
          <cell r="CO54" t="str">
            <v>CDHECVilleray — Saint-Michel — Parc-Extension</v>
          </cell>
          <cell r="CP54" t="str">
            <v>CDHVilleray — Saint-Michel — Parc-Extension</v>
          </cell>
          <cell r="CQ54" t="str">
            <v>CDHVilleray — Saint-Michel — Parc-Extension</v>
          </cell>
          <cell r="CR54" t="str">
            <v>Villeray — Saint-Michel — Parc-Extension</v>
          </cell>
          <cell r="CS54" t="str">
            <v>3Villeray — Saint-Michel — Parc-Extension</v>
          </cell>
          <cell r="CT54" t="str">
            <v>TVilleray — Saint-Michel — Parc-Extension</v>
          </cell>
          <cell r="CU54" t="str">
            <v>Villeray — Saint-Michel — Parc-Extension2018T</v>
          </cell>
          <cell r="CV54">
            <v>0</v>
          </cell>
          <cell r="CW54" t="str">
            <v>3EC</v>
          </cell>
          <cell r="CX54" t="str">
            <v>ACL3EC</v>
          </cell>
          <cell r="CY54">
            <v>3</v>
          </cell>
          <cell r="CZ54" t="str">
            <v>2016ACL</v>
          </cell>
          <cell r="DA54" t="str">
            <v xml:space="preserve"> </v>
          </cell>
          <cell r="DB54" t="str">
            <v xml:space="preserve"> </v>
          </cell>
          <cell r="DC54" t="str">
            <v xml:space="preserve"> </v>
          </cell>
          <cell r="DD54" t="str">
            <v>2015ACLEC</v>
          </cell>
          <cell r="DE54" t="str">
            <v>ACL 2018ed</v>
          </cell>
          <cell r="DF54" t="str">
            <v xml:space="preserve"> </v>
          </cell>
          <cell r="DG54" t="str">
            <v xml:space="preserve"> </v>
          </cell>
          <cell r="DH54" t="str">
            <v>2016ec</v>
          </cell>
          <cell r="DI54" t="str">
            <v>2015ap</v>
          </cell>
          <cell r="DJ54" t="str">
            <v xml:space="preserve"> </v>
          </cell>
          <cell r="DK54" t="str">
            <v>2016ec</v>
          </cell>
          <cell r="DL54" t="str">
            <v>3EC</v>
          </cell>
          <cell r="DM54" t="b">
            <v>0</v>
          </cell>
          <cell r="DN54" t="str">
            <v>2015</v>
          </cell>
          <cell r="DO54" t="str">
            <v>2014</v>
          </cell>
          <cell r="DP54" t="str">
            <v>ACLED 2015 from ec 2014</v>
          </cell>
          <cell r="DQ54" t="str">
            <v>2016ec3Chambre</v>
          </cell>
          <cell r="DR54" t="str">
            <v>2016</v>
          </cell>
          <cell r="DS54" t="str">
            <v>ACL</v>
          </cell>
          <cell r="DT54" t="str">
            <v xml:space="preserve"> </v>
          </cell>
          <cell r="DU54" t="str">
            <v xml:space="preserve"> </v>
          </cell>
          <cell r="DV54" t="str">
            <v xml:space="preserve"> </v>
          </cell>
          <cell r="DW54" t="str">
            <v xml:space="preserve"> </v>
          </cell>
          <cell r="DX54" t="str">
            <v xml:space="preserve"> </v>
          </cell>
          <cell r="DY54" t="str">
            <v xml:space="preserve"> </v>
          </cell>
          <cell r="DZ54" t="str">
            <v xml:space="preserve"> </v>
          </cell>
          <cell r="EA54" t="str">
            <v xml:space="preserve"> </v>
          </cell>
          <cell r="EB54" t="str">
            <v>3Chambre</v>
          </cell>
          <cell r="EC54" t="str">
            <v>3studio</v>
          </cell>
          <cell r="ED54" t="str">
            <v>31CC</v>
          </cell>
          <cell r="EE54" t="str">
            <v>32CC</v>
          </cell>
          <cell r="EF54" t="str">
            <v>33CC</v>
          </cell>
          <cell r="EG54" t="str">
            <v>34CC</v>
          </cell>
          <cell r="EH54" t="str">
            <v>35CC</v>
          </cell>
          <cell r="EI54" t="str">
            <v>OBNL-3</v>
          </cell>
          <cell r="EJ54" t="str">
            <v>CDH-3</v>
          </cell>
          <cell r="EK54" t="str">
            <v>T3</v>
          </cell>
          <cell r="EL54" t="str">
            <v>ACL32015</v>
          </cell>
          <cell r="EM54" t="str">
            <v>OBNLVilleray — Saint-Michel — Parc-Extension</v>
          </cell>
          <cell r="EN54" t="str">
            <v>T3</v>
          </cell>
          <cell r="EO54" t="str">
            <v>T3</v>
          </cell>
          <cell r="EP54" t="str">
            <v xml:space="preserve"> </v>
          </cell>
          <cell r="EQ54" t="str">
            <v xml:space="preserve"> </v>
          </cell>
          <cell r="ES54" t="str">
            <v xml:space="preserve"> </v>
          </cell>
          <cell r="EU54" t="str">
            <v xml:space="preserve"> </v>
          </cell>
          <cell r="EX54" t="str">
            <v>2016-03UDESP9K</v>
          </cell>
          <cell r="EZ54" t="str">
            <v>2018-08UDESP9K</v>
          </cell>
          <cell r="FB54">
            <v>6</v>
          </cell>
          <cell r="FC54">
            <v>6</v>
          </cell>
          <cell r="FF54" t="str">
            <v>0EC</v>
          </cell>
          <cell r="FI54" t="str">
            <v>3Chambre</v>
          </cell>
          <cell r="FJ54" t="str">
            <v>3studio</v>
          </cell>
          <cell r="FK54" t="str">
            <v>31CC</v>
          </cell>
          <cell r="FL54" t="str">
            <v>32CC</v>
          </cell>
          <cell r="FM54" t="str">
            <v>33CC</v>
          </cell>
          <cell r="FN54" t="str">
            <v>34CC</v>
          </cell>
          <cell r="FO54" t="str">
            <v>35CC</v>
          </cell>
          <cell r="FQ54" t="str">
            <v>OBNLT3</v>
          </cell>
          <cell r="FR54" t="str">
            <v>ECACL3</v>
          </cell>
          <cell r="FS54" t="str">
            <v>ECACLT</v>
          </cell>
          <cell r="FT54" t="str">
            <v xml:space="preserve"> </v>
          </cell>
          <cell r="FU54">
            <v>0</v>
          </cell>
          <cell r="FV54" t="str">
            <v>CDHEC</v>
          </cell>
        </row>
        <row r="55">
          <cell r="B55" t="str">
            <v>ACL-5496</v>
          </cell>
          <cell r="C55" t="str">
            <v>960037223</v>
          </cell>
          <cell r="D55" t="str">
            <v>COOPÉRATIVE DE SOLIDARITÉ STE-MARIE</v>
          </cell>
          <cell r="E55" t="str">
            <v>2151 rue Fullum (MTL)</v>
          </cell>
          <cell r="F55">
            <v>25</v>
          </cell>
          <cell r="G55" t="str">
            <v>1</v>
          </cell>
          <cell r="K55" t="str">
            <v>CDH</v>
          </cell>
          <cell r="L55" t="str">
            <v>COOP</v>
          </cell>
          <cell r="M55" t="str">
            <v>C</v>
          </cell>
          <cell r="N55" t="str">
            <v>2015</v>
          </cell>
          <cell r="O55" t="str">
            <v>AP</v>
          </cell>
          <cell r="P55" t="str">
            <v>AP</v>
          </cell>
          <cell r="Q55" t="str">
            <v>UGOULFR</v>
          </cell>
          <cell r="R55" t="str">
            <v>ULABADE</v>
          </cell>
          <cell r="S55">
            <v>42026.568368055552</v>
          </cell>
          <cell r="U55">
            <v>42093.500821759262</v>
          </cell>
          <cell r="V55">
            <v>43296</v>
          </cell>
          <cell r="W55">
            <v>43480</v>
          </cell>
          <cell r="X55">
            <v>43539</v>
          </cell>
          <cell r="Y55">
            <v>43966</v>
          </cell>
          <cell r="Z55">
            <v>43983</v>
          </cell>
          <cell r="AA55">
            <v>0</v>
          </cell>
          <cell r="AB55">
            <v>0</v>
          </cell>
          <cell r="AC55">
            <v>4</v>
          </cell>
          <cell r="AD55">
            <v>11</v>
          </cell>
          <cell r="AE55">
            <v>5</v>
          </cell>
          <cell r="AF55">
            <v>5</v>
          </cell>
          <cell r="AG55">
            <v>0</v>
          </cell>
          <cell r="AH55" t="str">
            <v>PAH15-20</v>
          </cell>
          <cell r="AL55" t="str">
            <v>COOP</v>
          </cell>
          <cell r="AM55" t="str">
            <v>ACL-5496</v>
          </cell>
          <cell r="AN55" t="str">
            <v xml:space="preserve"> </v>
          </cell>
          <cell r="AO55" t="str">
            <v>2015-1</v>
          </cell>
          <cell r="AP55" t="str">
            <v xml:space="preserve"> </v>
          </cell>
          <cell r="AQ55" t="str">
            <v xml:space="preserve"> </v>
          </cell>
          <cell r="AR55" t="str">
            <v xml:space="preserve"> </v>
          </cell>
          <cell r="AS55" t="str">
            <v xml:space="preserve"> </v>
          </cell>
          <cell r="AT55" t="str">
            <v xml:space="preserve"> </v>
          </cell>
          <cell r="AU55" t="str">
            <v xml:space="preserve"> </v>
          </cell>
          <cell r="AV55" t="str">
            <v xml:space="preserve"> </v>
          </cell>
          <cell r="AW55" t="str">
            <v>1Chambre</v>
          </cell>
          <cell r="AX55" t="str">
            <v>1studio</v>
          </cell>
          <cell r="AY55" t="str">
            <v>11CC</v>
          </cell>
          <cell r="AZ55" t="str">
            <v>12CC</v>
          </cell>
          <cell r="BA55" t="str">
            <v>13CC</v>
          </cell>
          <cell r="BB55" t="str">
            <v>14CC</v>
          </cell>
          <cell r="BC55" t="str">
            <v>15CC</v>
          </cell>
          <cell r="BD55" t="str">
            <v xml:space="preserve"> </v>
          </cell>
          <cell r="BE55" t="str">
            <v>Non engagé</v>
          </cell>
          <cell r="BF55" t="str">
            <v>Non engagé</v>
          </cell>
          <cell r="BG55" t="str">
            <v>Non engagé</v>
          </cell>
          <cell r="BH55" t="str">
            <v>Non engagé</v>
          </cell>
          <cell r="BI55" t="str">
            <v>Non engagé</v>
          </cell>
          <cell r="BJ55" t="str">
            <v>Non engagé</v>
          </cell>
          <cell r="BK55" t="str">
            <v>Non engagé</v>
          </cell>
          <cell r="BL55" t="str">
            <v>2015</v>
          </cell>
          <cell r="BM55" t="str">
            <v xml:space="preserve"> </v>
          </cell>
          <cell r="BN55" t="str">
            <v>ACL2015-1</v>
          </cell>
          <cell r="BO55" t="str">
            <v xml:space="preserve"> </v>
          </cell>
          <cell r="BP55" t="str">
            <v xml:space="preserve"> </v>
          </cell>
          <cell r="BQ55" t="str">
            <v xml:space="preserve"> </v>
          </cell>
          <cell r="BR55" t="str">
            <v>COOP-1</v>
          </cell>
          <cell r="BS55" t="str">
            <v>COOP</v>
          </cell>
          <cell r="BT55" t="str">
            <v>COOP</v>
          </cell>
          <cell r="BU55" t="str">
            <v xml:space="preserve">Non engagé </v>
          </cell>
          <cell r="BV55" t="str">
            <v>COOP-1</v>
          </cell>
          <cell r="BW55" t="str">
            <v xml:space="preserve"> </v>
          </cell>
          <cell r="BX55" t="str">
            <v>COOP-1</v>
          </cell>
          <cell r="BY55" t="str">
            <v>2015CDH</v>
          </cell>
          <cell r="BZ55" t="str">
            <v>2018CDH</v>
          </cell>
          <cell r="CA55" t="str">
            <v xml:space="preserve"> </v>
          </cell>
          <cell r="CB55" t="str">
            <v xml:space="preserve"> </v>
          </cell>
          <cell r="CC55" t="str">
            <v xml:space="preserve"> </v>
          </cell>
          <cell r="CD55" t="str">
            <v>CDH</v>
          </cell>
          <cell r="CE55" t="str">
            <v>CDH</v>
          </cell>
          <cell r="CF55" t="str">
            <v>CDH-1</v>
          </cell>
          <cell r="CG55" t="str">
            <v>CDH-1</v>
          </cell>
          <cell r="CH55" t="str">
            <v xml:space="preserve"> </v>
          </cell>
          <cell r="CI55" t="str">
            <v xml:space="preserve"> </v>
          </cell>
          <cell r="CJ55" t="str">
            <v>C1</v>
          </cell>
          <cell r="CK55" t="str">
            <v>Non engagé</v>
          </cell>
          <cell r="CL55" t="str">
            <v>C</v>
          </cell>
          <cell r="CM55" t="str">
            <v>C</v>
          </cell>
          <cell r="CN55" t="str">
            <v>APVille-Marie</v>
          </cell>
          <cell r="CO55" t="str">
            <v>CDHAPVille-Marie</v>
          </cell>
          <cell r="CP55" t="str">
            <v>CDHVille-Marie</v>
          </cell>
          <cell r="CQ55" t="str">
            <v>CDHVille-Marie</v>
          </cell>
          <cell r="CR55" t="str">
            <v>Ville-Marie</v>
          </cell>
          <cell r="CS55" t="str">
            <v xml:space="preserve"> </v>
          </cell>
          <cell r="CT55" t="str">
            <v xml:space="preserve"> </v>
          </cell>
          <cell r="CU55" t="str">
            <v>Ville-Marie2019C</v>
          </cell>
          <cell r="CV55">
            <v>0</v>
          </cell>
          <cell r="CW55" t="str">
            <v>1AP</v>
          </cell>
          <cell r="CX55" t="str">
            <v>ACL1AP</v>
          </cell>
          <cell r="CY55">
            <v>5</v>
          </cell>
          <cell r="CZ55" t="str">
            <v xml:space="preserve"> </v>
          </cell>
          <cell r="DA55" t="str">
            <v xml:space="preserve"> </v>
          </cell>
          <cell r="DB55" t="str">
            <v xml:space="preserve"> </v>
          </cell>
          <cell r="DC55" t="str">
            <v>2015ACL</v>
          </cell>
          <cell r="DD55" t="str">
            <v>1900ACLAP</v>
          </cell>
          <cell r="DE55" t="str">
            <v>ACL 2019ed</v>
          </cell>
          <cell r="DF55" t="str">
            <v xml:space="preserve"> </v>
          </cell>
          <cell r="DG55" t="str">
            <v xml:space="preserve"> </v>
          </cell>
          <cell r="DH55" t="str">
            <v xml:space="preserve"> </v>
          </cell>
          <cell r="DI55" t="str">
            <v>2015ap</v>
          </cell>
          <cell r="DJ55" t="str">
            <v xml:space="preserve"> </v>
          </cell>
          <cell r="DK55" t="str">
            <v xml:space="preserve"> </v>
          </cell>
          <cell r="DL55" t="str">
            <v xml:space="preserve"> </v>
          </cell>
          <cell r="DM55" t="str">
            <v xml:space="preserve"> </v>
          </cell>
          <cell r="DN55" t="str">
            <v>2015</v>
          </cell>
          <cell r="DO55" t="str">
            <v xml:space="preserve"> </v>
          </cell>
          <cell r="DP55" t="str">
            <v xml:space="preserve">ACL </v>
          </cell>
          <cell r="DQ55" t="str">
            <v xml:space="preserve">  </v>
          </cell>
          <cell r="DR55" t="str">
            <v xml:space="preserve"> </v>
          </cell>
          <cell r="DS55" t="str">
            <v>ACL</v>
          </cell>
          <cell r="DT55" t="str">
            <v xml:space="preserve"> </v>
          </cell>
          <cell r="DU55" t="str">
            <v xml:space="preserve"> </v>
          </cell>
          <cell r="DV55" t="str">
            <v xml:space="preserve"> </v>
          </cell>
          <cell r="DW55" t="str">
            <v xml:space="preserve"> </v>
          </cell>
          <cell r="DX55" t="str">
            <v xml:space="preserve"> </v>
          </cell>
          <cell r="DY55" t="str">
            <v xml:space="preserve"> </v>
          </cell>
          <cell r="DZ55" t="str">
            <v xml:space="preserve"> </v>
          </cell>
          <cell r="EA55" t="str">
            <v xml:space="preserve"> </v>
          </cell>
          <cell r="EB55" t="str">
            <v>1Chambre</v>
          </cell>
          <cell r="EC55" t="str">
            <v>1studio</v>
          </cell>
          <cell r="ED55" t="str">
            <v>11CC</v>
          </cell>
          <cell r="EE55" t="str">
            <v>12CC</v>
          </cell>
          <cell r="EF55" t="str">
            <v>13CC</v>
          </cell>
          <cell r="EG55" t="str">
            <v>14CC</v>
          </cell>
          <cell r="EH55" t="str">
            <v>15CC</v>
          </cell>
          <cell r="EI55" t="str">
            <v>COOP-1</v>
          </cell>
          <cell r="EJ55" t="str">
            <v>CDH-1</v>
          </cell>
          <cell r="EK55" t="str">
            <v>C1</v>
          </cell>
          <cell r="EL55" t="str">
            <v>ACL12015</v>
          </cell>
          <cell r="EM55" t="str">
            <v xml:space="preserve"> </v>
          </cell>
          <cell r="EN55" t="str">
            <v>C1</v>
          </cell>
          <cell r="EO55" t="str">
            <v>C1</v>
          </cell>
          <cell r="EP55" t="str">
            <v xml:space="preserve"> </v>
          </cell>
          <cell r="EQ55" t="str">
            <v xml:space="preserve"> </v>
          </cell>
          <cell r="ES55" t="str">
            <v xml:space="preserve"> </v>
          </cell>
          <cell r="EU55" t="str">
            <v xml:space="preserve"> </v>
          </cell>
          <cell r="EX55" t="str">
            <v>2018-07UGOULFR</v>
          </cell>
          <cell r="EZ55" t="str">
            <v>2019-01UGOULFR</v>
          </cell>
          <cell r="FB55">
            <v>0</v>
          </cell>
          <cell r="FC55">
            <v>0</v>
          </cell>
          <cell r="FF55" t="str">
            <v>0AP</v>
          </cell>
          <cell r="FI55" t="str">
            <v>1Chambre</v>
          </cell>
          <cell r="FJ55" t="str">
            <v>1studio</v>
          </cell>
          <cell r="FK55" t="str">
            <v>11CC</v>
          </cell>
          <cell r="FL55" t="str">
            <v>12CC</v>
          </cell>
          <cell r="FM55" t="str">
            <v>13CC</v>
          </cell>
          <cell r="FN55" t="str">
            <v>14CC</v>
          </cell>
          <cell r="FO55" t="str">
            <v>15CC</v>
          </cell>
          <cell r="FQ55" t="str">
            <v>COOPC1</v>
          </cell>
          <cell r="FR55" t="str">
            <v>APACL1</v>
          </cell>
          <cell r="FS55" t="str">
            <v>APACLC</v>
          </cell>
          <cell r="FT55" t="str">
            <v xml:space="preserve"> </v>
          </cell>
          <cell r="FU55">
            <v>0</v>
          </cell>
          <cell r="FV55" t="str">
            <v>CDHAP</v>
          </cell>
        </row>
        <row r="56">
          <cell r="B56" t="str">
            <v>ACL-5498</v>
          </cell>
          <cell r="C56" t="str">
            <v>960053356</v>
          </cell>
          <cell r="D56" t="str">
            <v>OMHM-PROJET NOTRE-DAME</v>
          </cell>
          <cell r="E56" t="str">
            <v xml:space="preserve">9205 rue Notre-Dame Est </v>
          </cell>
          <cell r="F56">
            <v>148</v>
          </cell>
          <cell r="G56" t="str">
            <v>1</v>
          </cell>
          <cell r="I56" t="str">
            <v>CM</v>
          </cell>
          <cell r="K56" t="str">
            <v>AHM</v>
          </cell>
          <cell r="L56" t="str">
            <v>OH</v>
          </cell>
          <cell r="M56" t="str">
            <v>C</v>
          </cell>
          <cell r="N56" t="str">
            <v>2015</v>
          </cell>
          <cell r="O56" t="str">
            <v>AP</v>
          </cell>
          <cell r="P56" t="str">
            <v>AP</v>
          </cell>
          <cell r="Q56" t="str">
            <v>UGOULFR</v>
          </cell>
          <cell r="S56">
            <v>42178.335648148146</v>
          </cell>
          <cell r="U56">
            <v>42156.67559027778</v>
          </cell>
          <cell r="V56">
            <v>43570</v>
          </cell>
          <cell r="W56">
            <v>43661</v>
          </cell>
          <cell r="X56">
            <v>43692</v>
          </cell>
          <cell r="Y56">
            <v>44454</v>
          </cell>
          <cell r="Z56">
            <v>44470</v>
          </cell>
          <cell r="AA56">
            <v>0</v>
          </cell>
          <cell r="AB56">
            <v>0</v>
          </cell>
          <cell r="AC56">
            <v>68</v>
          </cell>
          <cell r="AD56">
            <v>56</v>
          </cell>
          <cell r="AE56">
            <v>24</v>
          </cell>
          <cell r="AF56">
            <v>0</v>
          </cell>
          <cell r="AG56">
            <v>0</v>
          </cell>
          <cell r="AH56" t="str">
            <v>PAH15-20</v>
          </cell>
          <cell r="AL56" t="str">
            <v>OH</v>
          </cell>
          <cell r="AM56" t="str">
            <v>ACL-5498</v>
          </cell>
          <cell r="AN56" t="str">
            <v xml:space="preserve"> </v>
          </cell>
          <cell r="AO56" t="str">
            <v>2015-1</v>
          </cell>
          <cell r="AP56" t="str">
            <v xml:space="preserve"> </v>
          </cell>
          <cell r="AQ56" t="str">
            <v xml:space="preserve"> </v>
          </cell>
          <cell r="AR56" t="str">
            <v xml:space="preserve"> </v>
          </cell>
          <cell r="AS56" t="str">
            <v xml:space="preserve"> </v>
          </cell>
          <cell r="AT56" t="str">
            <v xml:space="preserve"> </v>
          </cell>
          <cell r="AU56" t="str">
            <v xml:space="preserve"> </v>
          </cell>
          <cell r="AV56" t="str">
            <v xml:space="preserve"> </v>
          </cell>
          <cell r="AW56" t="str">
            <v>1Chambre</v>
          </cell>
          <cell r="AX56" t="str">
            <v>1studio</v>
          </cell>
          <cell r="AY56" t="str">
            <v>11CC</v>
          </cell>
          <cell r="AZ56" t="str">
            <v>12CC</v>
          </cell>
          <cell r="BA56" t="str">
            <v>13CC</v>
          </cell>
          <cell r="BB56" t="str">
            <v>14CC</v>
          </cell>
          <cell r="BC56" t="str">
            <v>15CC</v>
          </cell>
          <cell r="BD56" t="str">
            <v xml:space="preserve"> </v>
          </cell>
          <cell r="BE56" t="str">
            <v>Non engagé</v>
          </cell>
          <cell r="BF56" t="str">
            <v>Non engagé</v>
          </cell>
          <cell r="BG56" t="str">
            <v>Non engagé</v>
          </cell>
          <cell r="BH56" t="str">
            <v>Non engagé</v>
          </cell>
          <cell r="BI56" t="str">
            <v>Non engagé</v>
          </cell>
          <cell r="BJ56" t="str">
            <v>Non engagé</v>
          </cell>
          <cell r="BK56" t="str">
            <v>Non engagé</v>
          </cell>
          <cell r="BL56" t="str">
            <v>2015</v>
          </cell>
          <cell r="BM56" t="str">
            <v xml:space="preserve"> </v>
          </cell>
          <cell r="BN56" t="str">
            <v>ACL2015-1</v>
          </cell>
          <cell r="BO56" t="str">
            <v xml:space="preserve"> </v>
          </cell>
          <cell r="BP56" t="str">
            <v xml:space="preserve"> </v>
          </cell>
          <cell r="BQ56" t="str">
            <v xml:space="preserve"> </v>
          </cell>
          <cell r="BR56" t="str">
            <v>OH-1</v>
          </cell>
          <cell r="BS56" t="str">
            <v>OH</v>
          </cell>
          <cell r="BT56" t="str">
            <v>OH</v>
          </cell>
          <cell r="BU56" t="str">
            <v xml:space="preserve">Non engagé </v>
          </cell>
          <cell r="BV56" t="str">
            <v>OH-1</v>
          </cell>
          <cell r="BW56" t="str">
            <v xml:space="preserve"> </v>
          </cell>
          <cell r="BX56" t="str">
            <v>OH-1</v>
          </cell>
          <cell r="BY56" t="str">
            <v>2015AHM</v>
          </cell>
          <cell r="BZ56" t="str">
            <v>2019AHM</v>
          </cell>
          <cell r="CA56" t="str">
            <v xml:space="preserve"> </v>
          </cell>
          <cell r="CB56" t="str">
            <v xml:space="preserve"> </v>
          </cell>
          <cell r="CC56" t="str">
            <v xml:space="preserve"> </v>
          </cell>
          <cell r="CD56" t="str">
            <v>AHM</v>
          </cell>
          <cell r="CE56" t="str">
            <v>AHM</v>
          </cell>
          <cell r="CF56" t="str">
            <v>AHM-1</v>
          </cell>
          <cell r="CG56" t="str">
            <v>AHM-1</v>
          </cell>
          <cell r="CH56" t="str">
            <v xml:space="preserve"> </v>
          </cell>
          <cell r="CI56" t="str">
            <v xml:space="preserve"> </v>
          </cell>
          <cell r="CJ56" t="str">
            <v>C1</v>
          </cell>
          <cell r="CK56" t="str">
            <v>Non engagé</v>
          </cell>
          <cell r="CL56" t="str">
            <v>C</v>
          </cell>
          <cell r="CM56" t="str">
            <v>C</v>
          </cell>
          <cell r="CN56" t="str">
            <v>APMercier — Hochelaga-Maisonneuve</v>
          </cell>
          <cell r="CO56" t="str">
            <v>AHMAPMercier — Hochelaga-Maisonneuve</v>
          </cell>
          <cell r="CP56" t="str">
            <v>AHMMercier — Hochelaga-Maisonneuve</v>
          </cell>
          <cell r="CQ56" t="str">
            <v>AHMMercier — Hochelaga-Maisonneuve</v>
          </cell>
          <cell r="CR56" t="str">
            <v>Mercier — Hochelaga-Maisonneuve</v>
          </cell>
          <cell r="CS56" t="str">
            <v xml:space="preserve"> </v>
          </cell>
          <cell r="CT56" t="str">
            <v xml:space="preserve"> </v>
          </cell>
          <cell r="CU56" t="str">
            <v>Mercier — Hochelaga-Maisonneuve2019C</v>
          </cell>
          <cell r="CV56">
            <v>0</v>
          </cell>
          <cell r="CW56" t="str">
            <v>1AP</v>
          </cell>
          <cell r="CX56" t="str">
            <v>ACL1AP</v>
          </cell>
          <cell r="CY56">
            <v>5</v>
          </cell>
          <cell r="CZ56" t="str">
            <v xml:space="preserve"> </v>
          </cell>
          <cell r="DA56" t="str">
            <v xml:space="preserve"> </v>
          </cell>
          <cell r="DB56" t="str">
            <v xml:space="preserve"> </v>
          </cell>
          <cell r="DC56" t="str">
            <v>2015ACL</v>
          </cell>
          <cell r="DD56" t="str">
            <v>1900ACLAP</v>
          </cell>
          <cell r="DE56" t="str">
            <v>ACL 2019ed</v>
          </cell>
          <cell r="DF56" t="str">
            <v xml:space="preserve"> </v>
          </cell>
          <cell r="DG56" t="str">
            <v xml:space="preserve"> </v>
          </cell>
          <cell r="DH56" t="str">
            <v xml:space="preserve"> </v>
          </cell>
          <cell r="DI56" t="str">
            <v>2015ap</v>
          </cell>
          <cell r="DJ56" t="str">
            <v xml:space="preserve"> </v>
          </cell>
          <cell r="DK56" t="str">
            <v xml:space="preserve"> </v>
          </cell>
          <cell r="DL56" t="str">
            <v xml:space="preserve"> </v>
          </cell>
          <cell r="DM56" t="str">
            <v xml:space="preserve"> </v>
          </cell>
          <cell r="DN56" t="str">
            <v>2015</v>
          </cell>
          <cell r="DO56" t="str">
            <v xml:space="preserve"> </v>
          </cell>
          <cell r="DP56" t="str">
            <v xml:space="preserve">ACL </v>
          </cell>
          <cell r="DQ56" t="str">
            <v xml:space="preserve">  </v>
          </cell>
          <cell r="DR56" t="str">
            <v xml:space="preserve"> </v>
          </cell>
          <cell r="DS56" t="str">
            <v>ACL</v>
          </cell>
          <cell r="DT56" t="str">
            <v xml:space="preserve"> </v>
          </cell>
          <cell r="DU56" t="str">
            <v xml:space="preserve"> </v>
          </cell>
          <cell r="DV56" t="str">
            <v xml:space="preserve"> </v>
          </cell>
          <cell r="DW56" t="str">
            <v xml:space="preserve"> </v>
          </cell>
          <cell r="DX56" t="str">
            <v xml:space="preserve"> </v>
          </cell>
          <cell r="DY56" t="str">
            <v xml:space="preserve"> </v>
          </cell>
          <cell r="DZ56" t="str">
            <v xml:space="preserve"> </v>
          </cell>
          <cell r="EA56" t="str">
            <v xml:space="preserve"> </v>
          </cell>
          <cell r="EB56" t="str">
            <v>1Chambre</v>
          </cell>
          <cell r="EC56" t="str">
            <v>1studio</v>
          </cell>
          <cell r="ED56" t="str">
            <v>11CC</v>
          </cell>
          <cell r="EE56" t="str">
            <v>12CC</v>
          </cell>
          <cell r="EF56" t="str">
            <v>13CC</v>
          </cell>
          <cell r="EG56" t="str">
            <v>14CC</v>
          </cell>
          <cell r="EH56" t="str">
            <v>15CC</v>
          </cell>
          <cell r="EI56" t="str">
            <v>OH-1</v>
          </cell>
          <cell r="EJ56" t="str">
            <v>AHM-1</v>
          </cell>
          <cell r="EK56" t="str">
            <v>C1</v>
          </cell>
          <cell r="EL56" t="str">
            <v>ACL12015</v>
          </cell>
          <cell r="EM56" t="str">
            <v xml:space="preserve"> </v>
          </cell>
          <cell r="EN56" t="str">
            <v>C1</v>
          </cell>
          <cell r="EO56" t="str">
            <v>C1</v>
          </cell>
          <cell r="EP56" t="str">
            <v xml:space="preserve"> </v>
          </cell>
          <cell r="EQ56" t="str">
            <v xml:space="preserve"> </v>
          </cell>
          <cell r="ES56" t="str">
            <v xml:space="preserve"> </v>
          </cell>
          <cell r="EU56" t="str">
            <v xml:space="preserve"> </v>
          </cell>
          <cell r="EX56" t="str">
            <v>2019-04UGOULFR</v>
          </cell>
          <cell r="EZ56" t="str">
            <v>2019-07UGOULFR</v>
          </cell>
          <cell r="FB56">
            <v>0</v>
          </cell>
          <cell r="FC56">
            <v>0</v>
          </cell>
          <cell r="FF56" t="str">
            <v>0AP</v>
          </cell>
          <cell r="FI56" t="str">
            <v>1Chambre</v>
          </cell>
          <cell r="FJ56" t="str">
            <v>1studio</v>
          </cell>
          <cell r="FK56" t="str">
            <v>11CC</v>
          </cell>
          <cell r="FL56" t="str">
            <v>12CC</v>
          </cell>
          <cell r="FM56" t="str">
            <v>13CC</v>
          </cell>
          <cell r="FN56" t="str">
            <v>14CC</v>
          </cell>
          <cell r="FO56" t="str">
            <v>15CC</v>
          </cell>
          <cell r="FQ56" t="str">
            <v>OHC1</v>
          </cell>
          <cell r="FR56" t="str">
            <v>APACL1</v>
          </cell>
          <cell r="FS56" t="str">
            <v>APACLC</v>
          </cell>
          <cell r="FT56" t="str">
            <v xml:space="preserve"> </v>
          </cell>
          <cell r="FU56">
            <v>0</v>
          </cell>
          <cell r="FV56" t="str">
            <v>AHMAP</v>
          </cell>
        </row>
        <row r="57">
          <cell r="B57" t="str">
            <v>ACL-5499</v>
          </cell>
          <cell r="C57" t="str">
            <v>960053357</v>
          </cell>
          <cell r="D57" t="str">
            <v>ASSOCIATION D'ENTRAIDE LE CHAINON</v>
          </cell>
          <cell r="E57" t="str">
            <v>4527 rue Berri (MTL)</v>
          </cell>
          <cell r="F57">
            <v>49</v>
          </cell>
          <cell r="G57" t="str">
            <v>3</v>
          </cell>
          <cell r="J57" t="str">
            <v>X</v>
          </cell>
          <cell r="K57" t="str">
            <v>AHM</v>
          </cell>
          <cell r="L57" t="str">
            <v>OBNL</v>
          </cell>
          <cell r="M57" t="str">
            <v>R</v>
          </cell>
          <cell r="N57" t="str">
            <v>2015</v>
          </cell>
          <cell r="O57" t="str">
            <v>ED</v>
          </cell>
          <cell r="P57" t="str">
            <v>ED</v>
          </cell>
          <cell r="Q57" t="str">
            <v>UBERU9I</v>
          </cell>
          <cell r="R57" t="str">
            <v>ULABADE</v>
          </cell>
          <cell r="S57">
            <v>43083</v>
          </cell>
          <cell r="U57">
            <v>42118.467638888891</v>
          </cell>
          <cell r="V57">
            <v>42402.307303240741</v>
          </cell>
          <cell r="W57">
            <v>43083</v>
          </cell>
          <cell r="X57">
            <v>43189</v>
          </cell>
          <cell r="Y57">
            <v>43553</v>
          </cell>
          <cell r="Z57">
            <v>43556</v>
          </cell>
          <cell r="AA57">
            <v>40</v>
          </cell>
          <cell r="AB57">
            <v>3</v>
          </cell>
          <cell r="AC57">
            <v>6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 t="str">
            <v>PAH15-20</v>
          </cell>
          <cell r="AL57" t="str">
            <v>OBNL</v>
          </cell>
          <cell r="AM57" t="str">
            <v>ACL-5499</v>
          </cell>
          <cell r="AN57" t="str">
            <v>ACLED</v>
          </cell>
          <cell r="AO57" t="str">
            <v>2015-3</v>
          </cell>
          <cell r="AP57" t="str">
            <v>3Chambre</v>
          </cell>
          <cell r="AQ57" t="str">
            <v>3studio</v>
          </cell>
          <cell r="AR57" t="str">
            <v>31CC</v>
          </cell>
          <cell r="AS57" t="str">
            <v>32CC</v>
          </cell>
          <cell r="AT57" t="str">
            <v>33CC</v>
          </cell>
          <cell r="AU57" t="str">
            <v>34CC</v>
          </cell>
          <cell r="AV57" t="str">
            <v>35CC</v>
          </cell>
          <cell r="AW57" t="str">
            <v>3Chambre</v>
          </cell>
          <cell r="AX57" t="str">
            <v>3studio</v>
          </cell>
          <cell r="AY57" t="str">
            <v>31CC</v>
          </cell>
          <cell r="AZ57" t="str">
            <v>32CC</v>
          </cell>
          <cell r="BA57" t="str">
            <v>33CC</v>
          </cell>
          <cell r="BB57" t="str">
            <v>34CC</v>
          </cell>
          <cell r="BC57" t="str">
            <v>35CC</v>
          </cell>
          <cell r="BD57" t="str">
            <v>engagé</v>
          </cell>
          <cell r="BE57" t="str">
            <v>20163chambre</v>
          </cell>
          <cell r="BF57" t="str">
            <v>20163STUDIO</v>
          </cell>
          <cell r="BG57" t="str">
            <v>201631CC</v>
          </cell>
          <cell r="BH57" t="str">
            <v>201632CC</v>
          </cell>
          <cell r="BI57" t="str">
            <v>201633CC</v>
          </cell>
          <cell r="BJ57" t="str">
            <v>201634CC</v>
          </cell>
          <cell r="BK57" t="str">
            <v>201635CC</v>
          </cell>
          <cell r="BL57" t="str">
            <v>2015</v>
          </cell>
          <cell r="BM57" t="str">
            <v>acl2015-3</v>
          </cell>
          <cell r="BN57" t="str">
            <v>ACL2015-3</v>
          </cell>
          <cell r="BO57" t="str">
            <v>OBNL-3</v>
          </cell>
          <cell r="BP57" t="str">
            <v>OBNL-3</v>
          </cell>
          <cell r="BQ57" t="str">
            <v xml:space="preserve"> </v>
          </cell>
          <cell r="BR57" t="str">
            <v xml:space="preserve"> </v>
          </cell>
          <cell r="BS57" t="str">
            <v>OBNL</v>
          </cell>
          <cell r="BT57" t="str">
            <v>OBNL</v>
          </cell>
          <cell r="BU57" t="str">
            <v>20163OBNL</v>
          </cell>
          <cell r="BV57" t="str">
            <v>OBNL-3</v>
          </cell>
          <cell r="BW57" t="str">
            <v>OBNL-3</v>
          </cell>
          <cell r="BX57" t="str">
            <v>OBNL-3</v>
          </cell>
          <cell r="BY57" t="str">
            <v>2015AHM</v>
          </cell>
          <cell r="BZ57" t="str">
            <v>2016AHM</v>
          </cell>
          <cell r="CA57" t="str">
            <v>AHM-3</v>
          </cell>
          <cell r="CB57" t="str">
            <v>AHM-3</v>
          </cell>
          <cell r="CC57" t="str">
            <v>20163AHM</v>
          </cell>
          <cell r="CD57" t="str">
            <v>AHM</v>
          </cell>
          <cell r="CE57" t="str">
            <v>AHM</v>
          </cell>
          <cell r="CF57" t="str">
            <v>AHM-3</v>
          </cell>
          <cell r="CG57" t="str">
            <v>AHM-3</v>
          </cell>
          <cell r="CH57" t="str">
            <v>R3</v>
          </cell>
          <cell r="CI57" t="str">
            <v>R3</v>
          </cell>
          <cell r="CJ57" t="str">
            <v>R3</v>
          </cell>
          <cell r="CK57" t="str">
            <v>20163R</v>
          </cell>
          <cell r="CL57" t="str">
            <v>R</v>
          </cell>
          <cell r="CM57" t="str">
            <v>R</v>
          </cell>
          <cell r="CN57" t="str">
            <v>EDLe Plateau-Mont-Royal</v>
          </cell>
          <cell r="CO57" t="str">
            <v>AHMEDLe Plateau-Mont-Royal</v>
          </cell>
          <cell r="CP57" t="str">
            <v>AHMLe Plateau-Mont-Royal</v>
          </cell>
          <cell r="CQ57" t="str">
            <v>AHMLe Plateau-Mont-Royal</v>
          </cell>
          <cell r="CR57" t="str">
            <v>Le Plateau-Mont-Royal</v>
          </cell>
          <cell r="CS57" t="str">
            <v>3Le Plateau-Mont-Royal</v>
          </cell>
          <cell r="CT57" t="str">
            <v>RLe Plateau-Mont-Royal</v>
          </cell>
          <cell r="CU57" t="str">
            <v>Le Plateau-Mont-Royal2018R</v>
          </cell>
          <cell r="CV57">
            <v>0</v>
          </cell>
          <cell r="CW57" t="str">
            <v>3ED</v>
          </cell>
          <cell r="CX57" t="str">
            <v>ACL3ED</v>
          </cell>
          <cell r="CY57">
            <v>2</v>
          </cell>
          <cell r="CZ57" t="str">
            <v xml:space="preserve"> </v>
          </cell>
          <cell r="DA57" t="str">
            <v>2017</v>
          </cell>
          <cell r="DB57" t="str">
            <v xml:space="preserve"> </v>
          </cell>
          <cell r="DC57" t="str">
            <v xml:space="preserve"> </v>
          </cell>
          <cell r="DD57" t="str">
            <v>1900ACLED</v>
          </cell>
          <cell r="DE57" t="str">
            <v>ACL 2017ed</v>
          </cell>
          <cell r="DF57" t="str">
            <v xml:space="preserve"> </v>
          </cell>
          <cell r="DG57" t="str">
            <v>2017ed</v>
          </cell>
          <cell r="DH57" t="str">
            <v>2016ec</v>
          </cell>
          <cell r="DI57" t="str">
            <v>2015ap</v>
          </cell>
          <cell r="DJ57" t="str">
            <v>2017ed</v>
          </cell>
          <cell r="DK57" t="str">
            <v>2016ec</v>
          </cell>
          <cell r="DL57" t="str">
            <v>3ED</v>
          </cell>
          <cell r="DM57" t="str">
            <v>20173ED</v>
          </cell>
          <cell r="DN57" t="str">
            <v>2017</v>
          </cell>
          <cell r="DO57" t="str">
            <v>2014</v>
          </cell>
          <cell r="DP57" t="str">
            <v>ACLED 2017 from ec 2014</v>
          </cell>
          <cell r="DQ57" t="str">
            <v>2016ec3Chambre</v>
          </cell>
          <cell r="DR57" t="str">
            <v>2016</v>
          </cell>
          <cell r="DS57" t="str">
            <v>ACL</v>
          </cell>
          <cell r="DT57" t="str">
            <v>2017AHM</v>
          </cell>
          <cell r="DU57" t="str">
            <v>3Chambre</v>
          </cell>
          <cell r="DV57" t="str">
            <v>3Studio</v>
          </cell>
          <cell r="DW57" t="str">
            <v>31CC</v>
          </cell>
          <cell r="DX57" t="str">
            <v>32CC</v>
          </cell>
          <cell r="DY57" t="str">
            <v>33CC</v>
          </cell>
          <cell r="DZ57" t="str">
            <v>34CC</v>
          </cell>
          <cell r="EA57" t="str">
            <v>35CC</v>
          </cell>
          <cell r="EB57" t="str">
            <v>3Chambre</v>
          </cell>
          <cell r="EC57" t="str">
            <v>3studio</v>
          </cell>
          <cell r="ED57" t="str">
            <v>31CC</v>
          </cell>
          <cell r="EE57" t="str">
            <v>32CC</v>
          </cell>
          <cell r="EF57" t="str">
            <v>33CC</v>
          </cell>
          <cell r="EG57" t="str">
            <v>34CC</v>
          </cell>
          <cell r="EH57" t="str">
            <v>35CC</v>
          </cell>
          <cell r="EI57" t="str">
            <v>OBNL-3</v>
          </cell>
          <cell r="EJ57" t="str">
            <v>AHM-3</v>
          </cell>
          <cell r="EK57" t="str">
            <v>R3</v>
          </cell>
          <cell r="EL57" t="str">
            <v>ACL32015</v>
          </cell>
          <cell r="EM57" t="str">
            <v>OBNLLe Plateau-Mont-Royal</v>
          </cell>
          <cell r="EN57" t="str">
            <v>R3</v>
          </cell>
          <cell r="EO57" t="str">
            <v>R3</v>
          </cell>
          <cell r="EP57" t="str">
            <v xml:space="preserve"> </v>
          </cell>
          <cell r="EQ57" t="str">
            <v xml:space="preserve"> </v>
          </cell>
          <cell r="ES57" t="str">
            <v>2017Le Plateau-Mont-RoyalR</v>
          </cell>
          <cell r="EU57" t="str">
            <v>AHM</v>
          </cell>
          <cell r="EX57" t="str">
            <v>2016-02UBERU9I</v>
          </cell>
          <cell r="EZ57" t="str">
            <v>2017-12UBERU9I</v>
          </cell>
          <cell r="FB57">
            <v>0</v>
          </cell>
          <cell r="FC57">
            <v>0</v>
          </cell>
          <cell r="FF57" t="str">
            <v>0ED</v>
          </cell>
          <cell r="FI57" t="str">
            <v>3Chambre</v>
          </cell>
          <cell r="FJ57" t="str">
            <v>3studio</v>
          </cell>
          <cell r="FK57" t="str">
            <v>31CC</v>
          </cell>
          <cell r="FL57" t="str">
            <v>32CC</v>
          </cell>
          <cell r="FM57" t="str">
            <v>33CC</v>
          </cell>
          <cell r="FN57" t="str">
            <v>34CC</v>
          </cell>
          <cell r="FO57" t="str">
            <v>35CC</v>
          </cell>
          <cell r="FQ57" t="str">
            <v>OBNLR3</v>
          </cell>
          <cell r="FR57" t="str">
            <v>EDACL3</v>
          </cell>
          <cell r="FS57" t="str">
            <v>EDACLR</v>
          </cell>
          <cell r="FT57" t="str">
            <v>Le Plateau-Mont-RoyalR2018</v>
          </cell>
          <cell r="FU57" t="str">
            <v>3Le Plateau-Mont-Royal</v>
          </cell>
          <cell r="FV57" t="str">
            <v>AHMED</v>
          </cell>
        </row>
        <row r="58">
          <cell r="B58" t="str">
            <v>ACL-5500</v>
          </cell>
          <cell r="C58" t="str">
            <v>960053355</v>
          </cell>
          <cell r="D58" t="str">
            <v>CORK AND SEAL</v>
          </cell>
          <cell r="E58" t="str">
            <v>10000 rue Meilleur (MTL)</v>
          </cell>
          <cell r="F58">
            <v>69</v>
          </cell>
          <cell r="G58" t="str">
            <v>1</v>
          </cell>
          <cell r="K58" t="str">
            <v>BSQ</v>
          </cell>
          <cell r="M58" t="str">
            <v>C</v>
          </cell>
          <cell r="P58" t="str">
            <v>EL</v>
          </cell>
          <cell r="Q58" t="str">
            <v>UTHIBVK</v>
          </cell>
          <cell r="S58">
            <v>42178.335648148146</v>
          </cell>
          <cell r="V58">
            <v>44119</v>
          </cell>
          <cell r="W58">
            <v>44270</v>
          </cell>
          <cell r="X58">
            <v>44666</v>
          </cell>
          <cell r="Y58">
            <v>45397</v>
          </cell>
          <cell r="Z58">
            <v>45427</v>
          </cell>
          <cell r="AA58">
            <v>0</v>
          </cell>
          <cell r="AB58">
            <v>0</v>
          </cell>
          <cell r="AC58">
            <v>14</v>
          </cell>
          <cell r="AD58">
            <v>19</v>
          </cell>
          <cell r="AE58">
            <v>28</v>
          </cell>
          <cell r="AF58">
            <v>8</v>
          </cell>
          <cell r="AG58">
            <v>0</v>
          </cell>
          <cell r="AH58" t="str">
            <v>PAH15-20</v>
          </cell>
          <cell r="AL58" t="str">
            <v>obnl</v>
          </cell>
          <cell r="AM58" t="str">
            <v>ACL-5500</v>
          </cell>
          <cell r="AN58" t="str">
            <v xml:space="preserve"> </v>
          </cell>
          <cell r="AO58" t="str">
            <v>-1</v>
          </cell>
          <cell r="AP58" t="str">
            <v xml:space="preserve"> </v>
          </cell>
          <cell r="AQ58" t="str">
            <v xml:space="preserve"> </v>
          </cell>
          <cell r="AR58" t="str">
            <v xml:space="preserve"> </v>
          </cell>
          <cell r="AS58" t="str">
            <v xml:space="preserve"> </v>
          </cell>
          <cell r="AT58" t="str">
            <v xml:space="preserve"> </v>
          </cell>
          <cell r="AU58" t="str">
            <v xml:space="preserve"> </v>
          </cell>
          <cell r="AV58" t="str">
            <v xml:space="preserve"> </v>
          </cell>
          <cell r="AW58" t="str">
            <v xml:space="preserve"> </v>
          </cell>
          <cell r="AX58" t="str">
            <v xml:space="preserve"> </v>
          </cell>
          <cell r="AY58" t="str">
            <v xml:space="preserve"> </v>
          </cell>
          <cell r="AZ58" t="str">
            <v xml:space="preserve"> </v>
          </cell>
          <cell r="BA58" t="str">
            <v xml:space="preserve"> </v>
          </cell>
          <cell r="BB58" t="str">
            <v xml:space="preserve"> </v>
          </cell>
          <cell r="BC58" t="str">
            <v xml:space="preserve"> </v>
          </cell>
          <cell r="BD58" t="str">
            <v xml:space="preserve"> </v>
          </cell>
          <cell r="BE58" t="str">
            <v>Non engagé</v>
          </cell>
          <cell r="BF58" t="str">
            <v>Non engagé</v>
          </cell>
          <cell r="BG58" t="str">
            <v>Non engagé</v>
          </cell>
          <cell r="BH58" t="str">
            <v>Non engagé</v>
          </cell>
          <cell r="BI58" t="str">
            <v>Non engagé</v>
          </cell>
          <cell r="BJ58" t="str">
            <v>Non engagé</v>
          </cell>
          <cell r="BK58" t="str">
            <v>Non engagé</v>
          </cell>
          <cell r="BL58">
            <v>0</v>
          </cell>
          <cell r="BM58" t="str">
            <v>acl-1</v>
          </cell>
          <cell r="BN58" t="str">
            <v>ACL2015-1</v>
          </cell>
          <cell r="BO58" t="str">
            <v>obnl-1</v>
          </cell>
          <cell r="BP58" t="str">
            <v xml:space="preserve"> </v>
          </cell>
          <cell r="BQ58" t="str">
            <v xml:space="preserve"> </v>
          </cell>
          <cell r="BR58" t="str">
            <v xml:space="preserve"> </v>
          </cell>
          <cell r="BS58" t="str">
            <v xml:space="preserve"> </v>
          </cell>
          <cell r="BT58" t="str">
            <v xml:space="preserve"> </v>
          </cell>
          <cell r="BU58" t="str">
            <v xml:space="preserve">Non engagé </v>
          </cell>
          <cell r="BV58">
            <v>0</v>
          </cell>
          <cell r="BW58" t="str">
            <v xml:space="preserve"> </v>
          </cell>
          <cell r="BX58" t="str">
            <v>obnl-1</v>
          </cell>
          <cell r="BY58" t="str">
            <v xml:space="preserve"> </v>
          </cell>
          <cell r="BZ58" t="str">
            <v xml:space="preserve"> </v>
          </cell>
          <cell r="CA58" t="str">
            <v xml:space="preserve"> </v>
          </cell>
          <cell r="CB58" t="str">
            <v xml:space="preserve"> </v>
          </cell>
          <cell r="CC58" t="str">
            <v xml:space="preserve"> </v>
          </cell>
          <cell r="CD58" t="str">
            <v xml:space="preserve"> </v>
          </cell>
          <cell r="CE58" t="str">
            <v xml:space="preserve"> </v>
          </cell>
          <cell r="CF58" t="str">
            <v xml:space="preserve"> </v>
          </cell>
          <cell r="CG58" t="str">
            <v>BSQ-1</v>
          </cell>
          <cell r="CH58" t="str">
            <v xml:space="preserve"> </v>
          </cell>
          <cell r="CI58" t="str">
            <v xml:space="preserve"> </v>
          </cell>
          <cell r="CJ58" t="str">
            <v xml:space="preserve"> </v>
          </cell>
          <cell r="CK58" t="str">
            <v>Non engagé</v>
          </cell>
          <cell r="CL58" t="str">
            <v xml:space="preserve"> </v>
          </cell>
          <cell r="CM58" t="str">
            <v xml:space="preserve"> </v>
          </cell>
          <cell r="CN58" t="str">
            <v>ELAhuntsic — Cartierville</v>
          </cell>
          <cell r="CO58" t="str">
            <v>BSQELAhuntsic — Cartierville</v>
          </cell>
          <cell r="CP58" t="str">
            <v>BSQAhuntsic — Cartierville</v>
          </cell>
          <cell r="CQ58" t="str">
            <v xml:space="preserve"> </v>
          </cell>
          <cell r="CR58" t="str">
            <v>Ahuntsic — Cartierville</v>
          </cell>
          <cell r="CS58" t="str">
            <v xml:space="preserve"> </v>
          </cell>
          <cell r="CT58" t="str">
            <v xml:space="preserve"> </v>
          </cell>
          <cell r="CU58" t="str">
            <v>Ahuntsic — Cartierville2022C</v>
          </cell>
          <cell r="CV58">
            <v>0</v>
          </cell>
          <cell r="CW58" t="str">
            <v>1ELMtl</v>
          </cell>
          <cell r="CX58" t="str">
            <v>ACL1ELMtl</v>
          </cell>
          <cell r="CY58">
            <v>7</v>
          </cell>
          <cell r="CZ58" t="str">
            <v xml:space="preserve"> </v>
          </cell>
          <cell r="DA58" t="str">
            <v xml:space="preserve"> </v>
          </cell>
          <cell r="DB58" t="str">
            <v xml:space="preserve"> </v>
          </cell>
          <cell r="DC58" t="str">
            <v xml:space="preserve"> </v>
          </cell>
          <cell r="DD58" t="str">
            <v>1900ACLEL</v>
          </cell>
          <cell r="DE58" t="str">
            <v>ACL 2021ed</v>
          </cell>
          <cell r="DF58" t="str">
            <v xml:space="preserve"> </v>
          </cell>
          <cell r="DG58" t="str">
            <v xml:space="preserve"> </v>
          </cell>
          <cell r="DH58" t="str">
            <v xml:space="preserve"> </v>
          </cell>
          <cell r="DI58" t="str">
            <v>1900ap</v>
          </cell>
          <cell r="DJ58" t="str">
            <v xml:space="preserve"> </v>
          </cell>
          <cell r="DK58" t="str">
            <v xml:space="preserve"> </v>
          </cell>
          <cell r="DL58" t="str">
            <v xml:space="preserve"> </v>
          </cell>
          <cell r="DM58" t="str">
            <v xml:space="preserve"> </v>
          </cell>
          <cell r="DN58" t="str">
            <v>2015</v>
          </cell>
          <cell r="DO58" t="str">
            <v xml:space="preserve"> </v>
          </cell>
          <cell r="DP58" t="str">
            <v xml:space="preserve">ACL </v>
          </cell>
          <cell r="DQ58" t="str">
            <v xml:space="preserve">  </v>
          </cell>
          <cell r="DR58" t="str">
            <v xml:space="preserve"> </v>
          </cell>
          <cell r="DS58" t="str">
            <v>ACL</v>
          </cell>
          <cell r="DT58" t="str">
            <v xml:space="preserve"> </v>
          </cell>
          <cell r="DU58" t="str">
            <v xml:space="preserve"> </v>
          </cell>
          <cell r="DV58" t="str">
            <v xml:space="preserve"> </v>
          </cell>
          <cell r="DW58" t="str">
            <v xml:space="preserve"> </v>
          </cell>
          <cell r="DX58" t="str">
            <v xml:space="preserve"> </v>
          </cell>
          <cell r="DY58" t="str">
            <v xml:space="preserve"> </v>
          </cell>
          <cell r="DZ58" t="str">
            <v xml:space="preserve"> </v>
          </cell>
          <cell r="EA58" t="str">
            <v xml:space="preserve"> </v>
          </cell>
          <cell r="EB58" t="str">
            <v xml:space="preserve"> </v>
          </cell>
          <cell r="EC58" t="str">
            <v xml:space="preserve"> </v>
          </cell>
          <cell r="ED58" t="str">
            <v xml:space="preserve"> </v>
          </cell>
          <cell r="EE58" t="str">
            <v xml:space="preserve"> </v>
          </cell>
          <cell r="EF58" t="str">
            <v xml:space="preserve"> </v>
          </cell>
          <cell r="EG58" t="str">
            <v xml:space="preserve"> </v>
          </cell>
          <cell r="EH58" t="str">
            <v xml:space="preserve"> </v>
          </cell>
          <cell r="EI58" t="str">
            <v xml:space="preserve"> </v>
          </cell>
          <cell r="EJ58" t="str">
            <v xml:space="preserve"> </v>
          </cell>
          <cell r="EK58" t="str">
            <v xml:space="preserve"> </v>
          </cell>
          <cell r="EL58" t="str">
            <v>ACL1</v>
          </cell>
          <cell r="EM58" t="str">
            <v xml:space="preserve"> </v>
          </cell>
          <cell r="EN58" t="str">
            <v xml:space="preserve"> </v>
          </cell>
          <cell r="EO58" t="str">
            <v>C1</v>
          </cell>
          <cell r="EP58" t="str">
            <v xml:space="preserve"> </v>
          </cell>
          <cell r="EQ58" t="str">
            <v xml:space="preserve"> </v>
          </cell>
          <cell r="ES58" t="str">
            <v xml:space="preserve"> </v>
          </cell>
          <cell r="EU58" t="str">
            <v xml:space="preserve"> </v>
          </cell>
          <cell r="EX58" t="str">
            <v>2020-10UTHIBVK</v>
          </cell>
          <cell r="EZ58" t="str">
            <v>2021-03UTHIBVK</v>
          </cell>
          <cell r="FB58">
            <v>0</v>
          </cell>
          <cell r="FC58">
            <v>0</v>
          </cell>
          <cell r="FF58" t="str">
            <v>0EL</v>
          </cell>
          <cell r="FI58" t="str">
            <v>1Chambre</v>
          </cell>
          <cell r="FJ58" t="str">
            <v>1studio</v>
          </cell>
          <cell r="FK58" t="str">
            <v>11CC</v>
          </cell>
          <cell r="FL58" t="str">
            <v>12CC</v>
          </cell>
          <cell r="FM58" t="str">
            <v>13CC</v>
          </cell>
          <cell r="FN58" t="str">
            <v>14CC</v>
          </cell>
          <cell r="FO58" t="str">
            <v>15CC</v>
          </cell>
          <cell r="FQ58">
            <v>0</v>
          </cell>
          <cell r="FR58" t="str">
            <v>ELACL1</v>
          </cell>
          <cell r="FS58" t="str">
            <v>ELACLC</v>
          </cell>
          <cell r="FT58" t="str">
            <v xml:space="preserve"> </v>
          </cell>
          <cell r="FU58">
            <v>0</v>
          </cell>
          <cell r="FV58" t="str">
            <v>BSQEL</v>
          </cell>
        </row>
        <row r="59">
          <cell r="B59" t="str">
            <v>ACL-5503</v>
          </cell>
          <cell r="C59" t="str">
            <v>960037224</v>
          </cell>
          <cell r="D59" t="str">
            <v>LE PAS DE LA RUE</v>
          </cell>
          <cell r="E59" t="str">
            <v>2505 avenue Hector (MTL)</v>
          </cell>
          <cell r="F59">
            <v>40</v>
          </cell>
          <cell r="G59" t="str">
            <v>3</v>
          </cell>
          <cell r="J59" t="str">
            <v>X</v>
          </cell>
          <cell r="K59" t="str">
            <v>CDH</v>
          </cell>
          <cell r="L59" t="str">
            <v>OBNL</v>
          </cell>
          <cell r="M59" t="str">
            <v>C</v>
          </cell>
          <cell r="N59" t="str">
            <v>2015</v>
          </cell>
          <cell r="O59" t="str">
            <v>EC</v>
          </cell>
          <cell r="P59" t="str">
            <v>EC</v>
          </cell>
          <cell r="Q59" t="str">
            <v>UBERU9I</v>
          </cell>
          <cell r="S59">
            <v>42026.568368055552</v>
          </cell>
          <cell r="T59">
            <v>42065.550208333334</v>
          </cell>
          <cell r="U59">
            <v>42087.615520833337</v>
          </cell>
          <cell r="V59">
            <v>42758.578032407408</v>
          </cell>
          <cell r="W59">
            <v>43296</v>
          </cell>
          <cell r="X59">
            <v>43388</v>
          </cell>
          <cell r="Y59">
            <v>43876</v>
          </cell>
          <cell r="Z59">
            <v>43891</v>
          </cell>
          <cell r="AA59">
            <v>0</v>
          </cell>
          <cell r="AB59">
            <v>0</v>
          </cell>
          <cell r="AC59">
            <v>40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 t="str">
            <v>PAH15-20</v>
          </cell>
          <cell r="AI59">
            <v>40</v>
          </cell>
          <cell r="AJ59">
            <v>0</v>
          </cell>
          <cell r="AK59" t="str">
            <v>Ascenseur</v>
          </cell>
          <cell r="AL59" t="str">
            <v>OBNL</v>
          </cell>
          <cell r="AM59" t="str">
            <v>ACL-5503</v>
          </cell>
          <cell r="AN59" t="str">
            <v xml:space="preserve"> </v>
          </cell>
          <cell r="AO59" t="str">
            <v>2015-3</v>
          </cell>
          <cell r="AP59" t="str">
            <v>3Chambre</v>
          </cell>
          <cell r="AQ59" t="str">
            <v>3studio</v>
          </cell>
          <cell r="AR59" t="str">
            <v>31CC</v>
          </cell>
          <cell r="AS59" t="str">
            <v>32CC</v>
          </cell>
          <cell r="AT59" t="str">
            <v>33CC</v>
          </cell>
          <cell r="AU59" t="str">
            <v>34CC</v>
          </cell>
          <cell r="AV59" t="str">
            <v>35CC</v>
          </cell>
          <cell r="AW59" t="str">
            <v>3Chambre</v>
          </cell>
          <cell r="AX59" t="str">
            <v>3studio</v>
          </cell>
          <cell r="AY59" t="str">
            <v>31CC</v>
          </cell>
          <cell r="AZ59" t="str">
            <v>32CC</v>
          </cell>
          <cell r="BA59" t="str">
            <v>33CC</v>
          </cell>
          <cell r="BB59" t="str">
            <v>34CC</v>
          </cell>
          <cell r="BC59" t="str">
            <v>35CC</v>
          </cell>
          <cell r="BD59" t="str">
            <v>engagé</v>
          </cell>
          <cell r="BE59" t="str">
            <v>20173chambre</v>
          </cell>
          <cell r="BF59" t="str">
            <v>20173STUDIO</v>
          </cell>
          <cell r="BG59" t="str">
            <v>201731CC</v>
          </cell>
          <cell r="BH59" t="str">
            <v>201732CC</v>
          </cell>
          <cell r="BI59" t="str">
            <v>201733CC</v>
          </cell>
          <cell r="BJ59" t="str">
            <v>201734CC</v>
          </cell>
          <cell r="BK59" t="str">
            <v>201735CC</v>
          </cell>
          <cell r="BL59" t="str">
            <v>2015</v>
          </cell>
          <cell r="BM59" t="str">
            <v>acl2015-3</v>
          </cell>
          <cell r="BN59" t="str">
            <v>ACL2015-3</v>
          </cell>
          <cell r="BO59" t="str">
            <v>OBNL-3</v>
          </cell>
          <cell r="BP59" t="str">
            <v xml:space="preserve"> </v>
          </cell>
          <cell r="BQ59" t="str">
            <v>OBNL-3</v>
          </cell>
          <cell r="BR59" t="str">
            <v xml:space="preserve"> </v>
          </cell>
          <cell r="BS59" t="str">
            <v>OBNL</v>
          </cell>
          <cell r="BT59" t="str">
            <v>OBNL</v>
          </cell>
          <cell r="BU59" t="str">
            <v>20173OBNL</v>
          </cell>
          <cell r="BV59" t="str">
            <v>OBNL-3</v>
          </cell>
          <cell r="BW59" t="str">
            <v>OBNL-3</v>
          </cell>
          <cell r="BX59" t="str">
            <v>OBNL-3</v>
          </cell>
          <cell r="BY59" t="str">
            <v>2015CDH</v>
          </cell>
          <cell r="BZ59" t="str">
            <v>2017CDH</v>
          </cell>
          <cell r="CA59" t="str">
            <v>CDH-3</v>
          </cell>
          <cell r="CB59" t="str">
            <v xml:space="preserve"> </v>
          </cell>
          <cell r="CC59" t="str">
            <v>20173CDH</v>
          </cell>
          <cell r="CD59" t="str">
            <v>CDH</v>
          </cell>
          <cell r="CE59" t="str">
            <v>CDH</v>
          </cell>
          <cell r="CF59" t="str">
            <v>CDH-3</v>
          </cell>
          <cell r="CG59" t="str">
            <v>CDH-3</v>
          </cell>
          <cell r="CH59" t="str">
            <v>C3</v>
          </cell>
          <cell r="CI59" t="str">
            <v xml:space="preserve"> </v>
          </cell>
          <cell r="CJ59" t="str">
            <v>C3</v>
          </cell>
          <cell r="CK59" t="str">
            <v>20173C</v>
          </cell>
          <cell r="CL59" t="str">
            <v>C</v>
          </cell>
          <cell r="CM59" t="str">
            <v>C</v>
          </cell>
          <cell r="CN59" t="str">
            <v>ECMercier — Hochelaga-Maisonneuve</v>
          </cell>
          <cell r="CO59" t="str">
            <v>CDHECMercier — Hochelaga-Maisonneuve</v>
          </cell>
          <cell r="CP59" t="str">
            <v>CDHMercier — Hochelaga-Maisonneuve</v>
          </cell>
          <cell r="CQ59" t="str">
            <v>CDHMercier — Hochelaga-Maisonneuve</v>
          </cell>
          <cell r="CR59" t="str">
            <v>Mercier — Hochelaga-Maisonneuve</v>
          </cell>
          <cell r="CS59" t="str">
            <v>3Mercier — Hochelaga-Maisonneuve</v>
          </cell>
          <cell r="CT59" t="str">
            <v>CMercier — Hochelaga-Maisonneuve</v>
          </cell>
          <cell r="CU59" t="str">
            <v>Mercier — Hochelaga-Maisonneuve2018C</v>
          </cell>
          <cell r="CV59">
            <v>0</v>
          </cell>
          <cell r="CW59" t="str">
            <v>3EC</v>
          </cell>
          <cell r="CX59" t="str">
            <v>ACL3EC</v>
          </cell>
          <cell r="CY59">
            <v>3</v>
          </cell>
          <cell r="CZ59" t="str">
            <v>2017ACL</v>
          </cell>
          <cell r="DA59" t="str">
            <v xml:space="preserve"> </v>
          </cell>
          <cell r="DB59" t="str">
            <v xml:space="preserve"> </v>
          </cell>
          <cell r="DC59" t="str">
            <v xml:space="preserve"> </v>
          </cell>
          <cell r="DD59" t="str">
            <v>2015ACLEC</v>
          </cell>
          <cell r="DE59" t="str">
            <v>ACL 2018ed</v>
          </cell>
          <cell r="DF59" t="str">
            <v xml:space="preserve"> </v>
          </cell>
          <cell r="DG59" t="str">
            <v xml:space="preserve"> </v>
          </cell>
          <cell r="DH59" t="str">
            <v>2017ec</v>
          </cell>
          <cell r="DI59" t="str">
            <v>2015ap</v>
          </cell>
          <cell r="DJ59" t="str">
            <v xml:space="preserve"> </v>
          </cell>
          <cell r="DK59" t="str">
            <v>2017ec</v>
          </cell>
          <cell r="DL59" t="str">
            <v>3EC</v>
          </cell>
          <cell r="DM59" t="b">
            <v>0</v>
          </cell>
          <cell r="DN59" t="str">
            <v>2015</v>
          </cell>
          <cell r="DO59" t="str">
            <v>2014</v>
          </cell>
          <cell r="DP59" t="str">
            <v>ACLED 2015 from ec 2014</v>
          </cell>
          <cell r="DQ59" t="str">
            <v>2017ec3Chambre</v>
          </cell>
          <cell r="DR59" t="str">
            <v>2017</v>
          </cell>
          <cell r="DS59" t="str">
            <v>ACL</v>
          </cell>
          <cell r="DT59" t="str">
            <v xml:space="preserve"> </v>
          </cell>
          <cell r="DU59" t="str">
            <v xml:space="preserve"> </v>
          </cell>
          <cell r="DV59" t="str">
            <v xml:space="preserve"> </v>
          </cell>
          <cell r="DW59" t="str">
            <v xml:space="preserve"> </v>
          </cell>
          <cell r="DX59" t="str">
            <v xml:space="preserve"> </v>
          </cell>
          <cell r="DY59" t="str">
            <v xml:space="preserve"> </v>
          </cell>
          <cell r="DZ59" t="str">
            <v xml:space="preserve"> </v>
          </cell>
          <cell r="EA59" t="str">
            <v xml:space="preserve"> </v>
          </cell>
          <cell r="EB59" t="str">
            <v>3Chambre</v>
          </cell>
          <cell r="EC59" t="str">
            <v>3studio</v>
          </cell>
          <cell r="ED59" t="str">
            <v>31CC</v>
          </cell>
          <cell r="EE59" t="str">
            <v>32CC</v>
          </cell>
          <cell r="EF59" t="str">
            <v>33CC</v>
          </cell>
          <cell r="EG59" t="str">
            <v>34CC</v>
          </cell>
          <cell r="EH59" t="str">
            <v>35CC</v>
          </cell>
          <cell r="EI59" t="str">
            <v>OBNL-3</v>
          </cell>
          <cell r="EJ59" t="str">
            <v>CDH-3</v>
          </cell>
          <cell r="EK59" t="str">
            <v>C3</v>
          </cell>
          <cell r="EL59" t="str">
            <v>ACL32015</v>
          </cell>
          <cell r="EM59" t="str">
            <v>OBNLMercier — Hochelaga-Maisonneuve</v>
          </cell>
          <cell r="EN59" t="str">
            <v>C3</v>
          </cell>
          <cell r="EO59" t="str">
            <v>C3</v>
          </cell>
          <cell r="EP59" t="str">
            <v xml:space="preserve"> </v>
          </cell>
          <cell r="EQ59" t="str">
            <v xml:space="preserve"> </v>
          </cell>
          <cell r="ES59" t="str">
            <v xml:space="preserve"> </v>
          </cell>
          <cell r="EU59" t="str">
            <v xml:space="preserve"> </v>
          </cell>
          <cell r="EX59" t="str">
            <v>2017-01UBERU9I</v>
          </cell>
          <cell r="EZ59" t="str">
            <v>2018-07UBERU9I</v>
          </cell>
          <cell r="FB59">
            <v>40</v>
          </cell>
          <cell r="FC59">
            <v>40</v>
          </cell>
          <cell r="FF59" t="str">
            <v>0EC</v>
          </cell>
          <cell r="FI59" t="str">
            <v>3Chambre</v>
          </cell>
          <cell r="FJ59" t="str">
            <v>3studio</v>
          </cell>
          <cell r="FK59" t="str">
            <v>31CC</v>
          </cell>
          <cell r="FL59" t="str">
            <v>32CC</v>
          </cell>
          <cell r="FM59" t="str">
            <v>33CC</v>
          </cell>
          <cell r="FN59" t="str">
            <v>34CC</v>
          </cell>
          <cell r="FO59" t="str">
            <v>35CC</v>
          </cell>
          <cell r="FQ59" t="str">
            <v>OBNLC3</v>
          </cell>
          <cell r="FR59" t="str">
            <v>ECACL3</v>
          </cell>
          <cell r="FS59" t="str">
            <v>ECACLC</v>
          </cell>
          <cell r="FT59" t="str">
            <v xml:space="preserve"> </v>
          </cell>
          <cell r="FU59">
            <v>0</v>
          </cell>
          <cell r="FV59" t="str">
            <v>CDHEC</v>
          </cell>
        </row>
        <row r="60">
          <cell r="B60" t="str">
            <v>ACL-5504</v>
          </cell>
          <cell r="C60" t="str">
            <v>960054199</v>
          </cell>
          <cell r="D60" t="str">
            <v>MÉTA D'ÂME</v>
          </cell>
          <cell r="E60" t="str">
            <v>2763 rue de Rouen (MTL)</v>
          </cell>
          <cell r="F60">
            <v>14</v>
          </cell>
          <cell r="G60" t="str">
            <v>3</v>
          </cell>
          <cell r="J60" t="str">
            <v>X</v>
          </cell>
          <cell r="K60" t="str">
            <v>CDH</v>
          </cell>
          <cell r="L60" t="str">
            <v>OBNL</v>
          </cell>
          <cell r="M60" t="str">
            <v>R</v>
          </cell>
          <cell r="N60" t="str">
            <v>2015</v>
          </cell>
          <cell r="O60" t="str">
            <v>DA</v>
          </cell>
          <cell r="P60" t="str">
            <v>OC</v>
          </cell>
          <cell r="Q60" t="str">
            <v>UBERU9I</v>
          </cell>
          <cell r="R60" t="str">
            <v>ULABADE</v>
          </cell>
          <cell r="S60">
            <v>43270.636574074073</v>
          </cell>
          <cell r="U60">
            <v>42086.443923611114</v>
          </cell>
          <cell r="V60">
            <v>42248.401967592596</v>
          </cell>
          <cell r="W60">
            <v>42712.469189814816</v>
          </cell>
          <cell r="X60">
            <v>42751</v>
          </cell>
          <cell r="Y60">
            <v>43023</v>
          </cell>
          <cell r="Z60">
            <v>43160</v>
          </cell>
          <cell r="AA60">
            <v>0</v>
          </cell>
          <cell r="AB60">
            <v>14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 t="str">
            <v>PAH15-20</v>
          </cell>
          <cell r="AL60" t="str">
            <v>OBNL</v>
          </cell>
          <cell r="AM60" t="str">
            <v>ACL-5504</v>
          </cell>
          <cell r="AN60" t="str">
            <v>ACLOC</v>
          </cell>
          <cell r="AO60" t="str">
            <v>2015-3</v>
          </cell>
          <cell r="AP60" t="str">
            <v>3Chambre</v>
          </cell>
          <cell r="AQ60" t="str">
            <v>3studio</v>
          </cell>
          <cell r="AR60" t="str">
            <v>31CC</v>
          </cell>
          <cell r="AS60" t="str">
            <v>32CC</v>
          </cell>
          <cell r="AT60" t="str">
            <v>33CC</v>
          </cell>
          <cell r="AU60" t="str">
            <v>34CC</v>
          </cell>
          <cell r="AV60" t="str">
            <v>35CC</v>
          </cell>
          <cell r="AW60" t="str">
            <v>3Chambre</v>
          </cell>
          <cell r="AX60" t="str">
            <v>3studio</v>
          </cell>
          <cell r="AY60" t="str">
            <v>31CC</v>
          </cell>
          <cell r="AZ60" t="str">
            <v>32CC</v>
          </cell>
          <cell r="BA60" t="str">
            <v>33CC</v>
          </cell>
          <cell r="BB60" t="str">
            <v>34CC</v>
          </cell>
          <cell r="BC60" t="str">
            <v>35CC</v>
          </cell>
          <cell r="BD60" t="str">
            <v>engagé</v>
          </cell>
          <cell r="BE60" t="str">
            <v>20153chambre</v>
          </cell>
          <cell r="BF60" t="str">
            <v>20153STUDIO</v>
          </cell>
          <cell r="BG60" t="str">
            <v>201531CC</v>
          </cell>
          <cell r="BH60" t="str">
            <v>201532CC</v>
          </cell>
          <cell r="BI60" t="str">
            <v>201533CC</v>
          </cell>
          <cell r="BJ60" t="str">
            <v>201534CC</v>
          </cell>
          <cell r="BK60" t="str">
            <v>201535CC</v>
          </cell>
          <cell r="BL60" t="str">
            <v>2015</v>
          </cell>
          <cell r="BM60" t="str">
            <v>acl2015-3</v>
          </cell>
          <cell r="BN60" t="str">
            <v>ACL2015-3</v>
          </cell>
          <cell r="BO60" t="str">
            <v>OBNL-3</v>
          </cell>
          <cell r="BP60" t="str">
            <v>OBNL-3</v>
          </cell>
          <cell r="BQ60" t="str">
            <v xml:space="preserve"> </v>
          </cell>
          <cell r="BR60" t="str">
            <v xml:space="preserve"> </v>
          </cell>
          <cell r="BS60" t="str">
            <v>OBNL</v>
          </cell>
          <cell r="BT60" t="str">
            <v>OBNL</v>
          </cell>
          <cell r="BU60" t="str">
            <v>20153OBNL</v>
          </cell>
          <cell r="BV60" t="str">
            <v>OBNL-3</v>
          </cell>
          <cell r="BW60" t="str">
            <v>OBNL-3</v>
          </cell>
          <cell r="BX60" t="str">
            <v>OBNL-3</v>
          </cell>
          <cell r="BY60" t="str">
            <v>2015CDH</v>
          </cell>
          <cell r="BZ60" t="str">
            <v>2015CDH</v>
          </cell>
          <cell r="CA60" t="str">
            <v>CDH-3</v>
          </cell>
          <cell r="CB60" t="str">
            <v>CDH-3</v>
          </cell>
          <cell r="CC60" t="str">
            <v>20153CDH</v>
          </cell>
          <cell r="CD60" t="str">
            <v>CDH</v>
          </cell>
          <cell r="CE60" t="str">
            <v>CDH</v>
          </cell>
          <cell r="CF60" t="str">
            <v>CDH-3</v>
          </cell>
          <cell r="CG60" t="str">
            <v>CDH-3</v>
          </cell>
          <cell r="CH60" t="str">
            <v>R3</v>
          </cell>
          <cell r="CI60" t="str">
            <v>R3</v>
          </cell>
          <cell r="CJ60" t="str">
            <v>R3</v>
          </cell>
          <cell r="CK60" t="str">
            <v>20153R</v>
          </cell>
          <cell r="CL60" t="str">
            <v>R</v>
          </cell>
          <cell r="CM60" t="str">
            <v>R</v>
          </cell>
          <cell r="CN60" t="str">
            <v>OCVille-Marie</v>
          </cell>
          <cell r="CO60" t="str">
            <v>CDHOCVille-Marie</v>
          </cell>
          <cell r="CP60" t="str">
            <v>CDHVille-Marie</v>
          </cell>
          <cell r="CQ60" t="str">
            <v>CDHVille-Marie</v>
          </cell>
          <cell r="CR60" t="str">
            <v>Ville-Marie</v>
          </cell>
          <cell r="CS60" t="str">
            <v>3Ville-Marie</v>
          </cell>
          <cell r="CT60" t="str">
            <v>RVille-Marie</v>
          </cell>
          <cell r="CU60" t="str">
            <v>Ville-Marie2017R</v>
          </cell>
          <cell r="CV60">
            <v>0</v>
          </cell>
          <cell r="CW60" t="str">
            <v>3OC</v>
          </cell>
          <cell r="CX60" t="str">
            <v>ACL3OC</v>
          </cell>
          <cell r="CY60">
            <v>1</v>
          </cell>
          <cell r="CZ60" t="str">
            <v xml:space="preserve"> </v>
          </cell>
          <cell r="DA60" t="str">
            <v>2016</v>
          </cell>
          <cell r="DB60" t="str">
            <v>2017ACL</v>
          </cell>
          <cell r="DC60" t="str">
            <v xml:space="preserve"> </v>
          </cell>
          <cell r="DD60" t="str">
            <v>1900ACLOC</v>
          </cell>
          <cell r="DE60" t="str">
            <v>ACL2017oc2016ed</v>
          </cell>
          <cell r="DF60" t="str">
            <v>2017oc</v>
          </cell>
          <cell r="DG60" t="str">
            <v>2016ed</v>
          </cell>
          <cell r="DH60" t="str">
            <v>2015ec</v>
          </cell>
          <cell r="DI60" t="str">
            <v>2015ap</v>
          </cell>
          <cell r="DJ60" t="str">
            <v>2016ed</v>
          </cell>
          <cell r="DK60" t="str">
            <v>2015ec</v>
          </cell>
          <cell r="DL60" t="str">
            <v>3OC</v>
          </cell>
          <cell r="DM60" t="str">
            <v>20163OC</v>
          </cell>
          <cell r="DN60" t="str">
            <v>2016</v>
          </cell>
          <cell r="DO60" t="str">
            <v>2014</v>
          </cell>
          <cell r="DP60" t="str">
            <v>ACLED 2016 from ec 2014</v>
          </cell>
          <cell r="DQ60" t="str">
            <v>2015ec3Chambre</v>
          </cell>
          <cell r="DR60" t="str">
            <v>2015</v>
          </cell>
          <cell r="DS60" t="str">
            <v>ACL</v>
          </cell>
          <cell r="DT60" t="str">
            <v>2016CDH</v>
          </cell>
          <cell r="DU60" t="str">
            <v>3Chambre</v>
          </cell>
          <cell r="DV60" t="str">
            <v>3Studio</v>
          </cell>
          <cell r="DW60" t="str">
            <v>31CC</v>
          </cell>
          <cell r="DX60" t="str">
            <v>32CC</v>
          </cell>
          <cell r="DY60" t="str">
            <v>33CC</v>
          </cell>
          <cell r="DZ60" t="str">
            <v>34CC</v>
          </cell>
          <cell r="EA60" t="str">
            <v>35CC</v>
          </cell>
          <cell r="EB60" t="str">
            <v>3Chambre</v>
          </cell>
          <cell r="EC60" t="str">
            <v>3studio</v>
          </cell>
          <cell r="ED60" t="str">
            <v>31CC</v>
          </cell>
          <cell r="EE60" t="str">
            <v>32CC</v>
          </cell>
          <cell r="EF60" t="str">
            <v>33CC</v>
          </cell>
          <cell r="EG60" t="str">
            <v>34CC</v>
          </cell>
          <cell r="EH60" t="str">
            <v>35CC</v>
          </cell>
          <cell r="EI60" t="str">
            <v>OBNL-3</v>
          </cell>
          <cell r="EJ60" t="str">
            <v>CDH-3</v>
          </cell>
          <cell r="EK60" t="str">
            <v>R3</v>
          </cell>
          <cell r="EL60" t="str">
            <v>ACL32015</v>
          </cell>
          <cell r="EM60" t="str">
            <v>OBNLVille-Marie</v>
          </cell>
          <cell r="EN60" t="str">
            <v>R3</v>
          </cell>
          <cell r="EO60" t="str">
            <v>R3</v>
          </cell>
          <cell r="EP60" t="str">
            <v>20173</v>
          </cell>
          <cell r="EQ60" t="str">
            <v>2017</v>
          </cell>
          <cell r="ES60" t="str">
            <v>2016Ville-MarieR</v>
          </cell>
          <cell r="EU60" t="str">
            <v>CDH</v>
          </cell>
          <cell r="EX60" t="str">
            <v>2015-09UBERU9I</v>
          </cell>
          <cell r="EZ60" t="str">
            <v>2016-12UBERU9I</v>
          </cell>
          <cell r="FB60">
            <v>0</v>
          </cell>
          <cell r="FC60">
            <v>0</v>
          </cell>
          <cell r="FF60" t="str">
            <v>0OC</v>
          </cell>
          <cell r="FI60" t="str">
            <v>3Chambre</v>
          </cell>
          <cell r="FJ60" t="str">
            <v>3studio</v>
          </cell>
          <cell r="FK60" t="str">
            <v>31CC</v>
          </cell>
          <cell r="FL60" t="str">
            <v>32CC</v>
          </cell>
          <cell r="FM60" t="str">
            <v>33CC</v>
          </cell>
          <cell r="FN60" t="str">
            <v>34CC</v>
          </cell>
          <cell r="FO60" t="str">
            <v>35CC</v>
          </cell>
          <cell r="FQ60" t="str">
            <v>OBNLR3</v>
          </cell>
          <cell r="FR60" t="str">
            <v>DAACL3</v>
          </cell>
          <cell r="FS60" t="str">
            <v>DAACLR</v>
          </cell>
          <cell r="FT60" t="str">
            <v>Ville-MarieR2017</v>
          </cell>
          <cell r="FU60" t="str">
            <v>3Ville-Marie</v>
          </cell>
          <cell r="FV60" t="str">
            <v>CDHOC</v>
          </cell>
        </row>
        <row r="61">
          <cell r="B61" t="str">
            <v>ACL-5505</v>
          </cell>
          <cell r="C61" t="str">
            <v>960054200</v>
          </cell>
          <cell r="D61" t="str">
            <v>L'AVENUE HÉBERGEMENT COMMUNAUTAIRE</v>
          </cell>
          <cell r="E61" t="str">
            <v xml:space="preserve">3915-3917 rue Sainte-Catherine Est </v>
          </cell>
          <cell r="F61">
            <v>20</v>
          </cell>
          <cell r="G61" t="str">
            <v>3</v>
          </cell>
          <cell r="J61" t="str">
            <v>X</v>
          </cell>
          <cell r="K61" t="str">
            <v>BSQ</v>
          </cell>
          <cell r="L61" t="str">
            <v>OBNL</v>
          </cell>
          <cell r="M61" t="str">
            <v>C</v>
          </cell>
          <cell r="N61" t="str">
            <v>2015</v>
          </cell>
          <cell r="O61" t="str">
            <v>DA</v>
          </cell>
          <cell r="P61" t="str">
            <v>OC</v>
          </cell>
          <cell r="Q61" t="str">
            <v>UTHIBVK</v>
          </cell>
          <cell r="R61" t="str">
            <v>ULABADE</v>
          </cell>
          <cell r="S61">
            <v>43221</v>
          </cell>
          <cell r="U61">
            <v>42086.486817129633</v>
          </cell>
          <cell r="V61">
            <v>42207.39671296296</v>
          </cell>
          <cell r="W61">
            <v>42740.589722222219</v>
          </cell>
          <cell r="X61">
            <v>42750</v>
          </cell>
          <cell r="Y61">
            <v>42931</v>
          </cell>
          <cell r="Z61">
            <v>43221</v>
          </cell>
          <cell r="AA61">
            <v>0</v>
          </cell>
          <cell r="AB61">
            <v>4</v>
          </cell>
          <cell r="AC61">
            <v>14</v>
          </cell>
          <cell r="AD61">
            <v>2</v>
          </cell>
          <cell r="AE61">
            <v>0</v>
          </cell>
          <cell r="AF61">
            <v>0</v>
          </cell>
          <cell r="AG61">
            <v>0</v>
          </cell>
          <cell r="AH61" t="str">
            <v>PAH15-20</v>
          </cell>
          <cell r="AL61" t="str">
            <v>OBNL</v>
          </cell>
          <cell r="AM61" t="str">
            <v>ACL-5505</v>
          </cell>
          <cell r="AN61" t="str">
            <v>ACLOC</v>
          </cell>
          <cell r="AO61" t="str">
            <v>2015-3</v>
          </cell>
          <cell r="AP61" t="str">
            <v>3Chambre</v>
          </cell>
          <cell r="AQ61" t="str">
            <v>3studio</v>
          </cell>
          <cell r="AR61" t="str">
            <v>31CC</v>
          </cell>
          <cell r="AS61" t="str">
            <v>32CC</v>
          </cell>
          <cell r="AT61" t="str">
            <v>33CC</v>
          </cell>
          <cell r="AU61" t="str">
            <v>34CC</v>
          </cell>
          <cell r="AV61" t="str">
            <v>35CC</v>
          </cell>
          <cell r="AW61" t="str">
            <v>3Chambre</v>
          </cell>
          <cell r="AX61" t="str">
            <v>3studio</v>
          </cell>
          <cell r="AY61" t="str">
            <v>31CC</v>
          </cell>
          <cell r="AZ61" t="str">
            <v>32CC</v>
          </cell>
          <cell r="BA61" t="str">
            <v>33CC</v>
          </cell>
          <cell r="BB61" t="str">
            <v>34CC</v>
          </cell>
          <cell r="BC61" t="str">
            <v>35CC</v>
          </cell>
          <cell r="BD61" t="str">
            <v>engagé</v>
          </cell>
          <cell r="BE61" t="str">
            <v>20153chambre</v>
          </cell>
          <cell r="BF61" t="str">
            <v>20153STUDIO</v>
          </cell>
          <cell r="BG61" t="str">
            <v>201531CC</v>
          </cell>
          <cell r="BH61" t="str">
            <v>201532CC</v>
          </cell>
          <cell r="BI61" t="str">
            <v>201533CC</v>
          </cell>
          <cell r="BJ61" t="str">
            <v>201534CC</v>
          </cell>
          <cell r="BK61" t="str">
            <v>201535CC</v>
          </cell>
          <cell r="BL61" t="str">
            <v>2015</v>
          </cell>
          <cell r="BM61" t="str">
            <v>acl2015-3</v>
          </cell>
          <cell r="BN61" t="str">
            <v>ACL2015-3</v>
          </cell>
          <cell r="BO61" t="str">
            <v>OBNL-3</v>
          </cell>
          <cell r="BP61" t="str">
            <v>OBNL-3</v>
          </cell>
          <cell r="BQ61" t="str">
            <v xml:space="preserve"> </v>
          </cell>
          <cell r="BR61" t="str">
            <v xml:space="preserve"> </v>
          </cell>
          <cell r="BS61" t="str">
            <v>OBNL</v>
          </cell>
          <cell r="BT61" t="str">
            <v>OBNL</v>
          </cell>
          <cell r="BU61" t="str">
            <v>20153OBNL</v>
          </cell>
          <cell r="BV61" t="str">
            <v>OBNL-3</v>
          </cell>
          <cell r="BW61" t="str">
            <v>OBNL-3</v>
          </cell>
          <cell r="BX61" t="str">
            <v>OBNL-3</v>
          </cell>
          <cell r="BY61" t="str">
            <v>2015BSQ</v>
          </cell>
          <cell r="BZ61" t="str">
            <v>2015BSQ</v>
          </cell>
          <cell r="CA61" t="str">
            <v>BSQ-3</v>
          </cell>
          <cell r="CB61" t="str">
            <v>BSQ-3</v>
          </cell>
          <cell r="CC61" t="str">
            <v>20153BSQ</v>
          </cell>
          <cell r="CD61" t="str">
            <v>BSQ</v>
          </cell>
          <cell r="CE61" t="str">
            <v>BSQ</v>
          </cell>
          <cell r="CF61" t="str">
            <v>BSQ-3</v>
          </cell>
          <cell r="CG61" t="str">
            <v>BSQ-3</v>
          </cell>
          <cell r="CH61" t="str">
            <v>C3</v>
          </cell>
          <cell r="CI61" t="str">
            <v>C3</v>
          </cell>
          <cell r="CJ61" t="str">
            <v>C3</v>
          </cell>
          <cell r="CK61" t="str">
            <v>20153C</v>
          </cell>
          <cell r="CL61" t="str">
            <v>C</v>
          </cell>
          <cell r="CM61" t="str">
            <v>C</v>
          </cell>
          <cell r="CN61" t="str">
            <v>OCMercier — Hochelaga-Maisonneuve</v>
          </cell>
          <cell r="CO61" t="str">
            <v>BSQOCMercier — Hochelaga-Maisonneuve</v>
          </cell>
          <cell r="CP61" t="str">
            <v>BSQMercier — Hochelaga-Maisonneuve</v>
          </cell>
          <cell r="CQ61" t="str">
            <v>BSQMercier — Hochelaga-Maisonneuve</v>
          </cell>
          <cell r="CR61" t="str">
            <v>Mercier — Hochelaga-Maisonneuve</v>
          </cell>
          <cell r="CS61" t="str">
            <v>3Mercier — Hochelaga-Maisonneuve</v>
          </cell>
          <cell r="CT61" t="str">
            <v>CMercier — Hochelaga-Maisonneuve</v>
          </cell>
          <cell r="CU61" t="str">
            <v>Mercier — Hochelaga-Maisonneuve2017C</v>
          </cell>
          <cell r="CV61">
            <v>0</v>
          </cell>
          <cell r="CW61" t="str">
            <v>3OC</v>
          </cell>
          <cell r="CX61" t="str">
            <v>ACL3OC</v>
          </cell>
          <cell r="CY61">
            <v>1</v>
          </cell>
          <cell r="CZ61" t="str">
            <v xml:space="preserve"> </v>
          </cell>
          <cell r="DA61" t="str">
            <v>2017</v>
          </cell>
          <cell r="DB61" t="str">
            <v>2017ACL</v>
          </cell>
          <cell r="DC61" t="str">
            <v xml:space="preserve"> </v>
          </cell>
          <cell r="DD61" t="str">
            <v>1900ACLOC</v>
          </cell>
          <cell r="DE61" t="str">
            <v>ACL2017oc2017ed</v>
          </cell>
          <cell r="DF61" t="str">
            <v>2017oc</v>
          </cell>
          <cell r="DG61" t="str">
            <v>2017ed</v>
          </cell>
          <cell r="DH61" t="str">
            <v>2015ec</v>
          </cell>
          <cell r="DI61" t="str">
            <v>2015ap</v>
          </cell>
          <cell r="DJ61" t="str">
            <v>2017ed</v>
          </cell>
          <cell r="DK61" t="str">
            <v>2015ec</v>
          </cell>
          <cell r="DL61" t="str">
            <v>3OC</v>
          </cell>
          <cell r="DM61" t="str">
            <v>20173OC</v>
          </cell>
          <cell r="DN61" t="str">
            <v>2017</v>
          </cell>
          <cell r="DO61" t="str">
            <v>2014</v>
          </cell>
          <cell r="DP61" t="str">
            <v>ACLED 2017 from ec 2014</v>
          </cell>
          <cell r="DQ61" t="str">
            <v>2015ec3Chambre</v>
          </cell>
          <cell r="DR61" t="str">
            <v>2015</v>
          </cell>
          <cell r="DS61" t="str">
            <v>ACL</v>
          </cell>
          <cell r="DT61" t="str">
            <v>2017BSQ</v>
          </cell>
          <cell r="DU61" t="str">
            <v>3Chambre</v>
          </cell>
          <cell r="DV61" t="str">
            <v>3Studio</v>
          </cell>
          <cell r="DW61" t="str">
            <v>31CC</v>
          </cell>
          <cell r="DX61" t="str">
            <v>32CC</v>
          </cell>
          <cell r="DY61" t="str">
            <v>33CC</v>
          </cell>
          <cell r="DZ61" t="str">
            <v>34CC</v>
          </cell>
          <cell r="EA61" t="str">
            <v>35CC</v>
          </cell>
          <cell r="EB61" t="str">
            <v>3Chambre</v>
          </cell>
          <cell r="EC61" t="str">
            <v>3studio</v>
          </cell>
          <cell r="ED61" t="str">
            <v>31CC</v>
          </cell>
          <cell r="EE61" t="str">
            <v>32CC</v>
          </cell>
          <cell r="EF61" t="str">
            <v>33CC</v>
          </cell>
          <cell r="EG61" t="str">
            <v>34CC</v>
          </cell>
          <cell r="EH61" t="str">
            <v>35CC</v>
          </cell>
          <cell r="EI61" t="str">
            <v>OBNL-3</v>
          </cell>
          <cell r="EJ61" t="str">
            <v>BSQ-3</v>
          </cell>
          <cell r="EK61" t="str">
            <v>C3</v>
          </cell>
          <cell r="EL61" t="str">
            <v>ACL32015</v>
          </cell>
          <cell r="EM61" t="str">
            <v>OBNLMercier — Hochelaga-Maisonneuve</v>
          </cell>
          <cell r="EN61" t="str">
            <v>C3</v>
          </cell>
          <cell r="EO61" t="str">
            <v>C3</v>
          </cell>
          <cell r="EP61" t="str">
            <v>20173</v>
          </cell>
          <cell r="EQ61" t="str">
            <v>2017</v>
          </cell>
          <cell r="ES61" t="str">
            <v>2017Mercier — Hochelaga-MaisonneuveC</v>
          </cell>
          <cell r="EU61" t="str">
            <v>BSQ</v>
          </cell>
          <cell r="EX61" t="str">
            <v>2015-07UTHIBVK</v>
          </cell>
          <cell r="EZ61" t="str">
            <v>2017-01UTHIBVK</v>
          </cell>
          <cell r="FB61">
            <v>0</v>
          </cell>
          <cell r="FC61">
            <v>0</v>
          </cell>
          <cell r="FF61" t="str">
            <v>0OC</v>
          </cell>
          <cell r="FI61" t="str">
            <v>3Chambre</v>
          </cell>
          <cell r="FJ61" t="str">
            <v>3studio</v>
          </cell>
          <cell r="FK61" t="str">
            <v>31CC</v>
          </cell>
          <cell r="FL61" t="str">
            <v>32CC</v>
          </cell>
          <cell r="FM61" t="str">
            <v>33CC</v>
          </cell>
          <cell r="FN61" t="str">
            <v>34CC</v>
          </cell>
          <cell r="FO61" t="str">
            <v>35CC</v>
          </cell>
          <cell r="FQ61" t="str">
            <v>OBNLC3</v>
          </cell>
          <cell r="FR61" t="str">
            <v>DAACL3</v>
          </cell>
          <cell r="FS61" t="str">
            <v>DAACLC</v>
          </cell>
          <cell r="FT61" t="str">
            <v>Mercier — Hochelaga-MaisonneuveC2017</v>
          </cell>
          <cell r="FU61" t="str">
            <v>3Mercier — Hochelaga-Maisonneuve</v>
          </cell>
          <cell r="FV61" t="str">
            <v>BSQOC</v>
          </cell>
        </row>
        <row r="62">
          <cell r="B62" t="str">
            <v>ACL-5506</v>
          </cell>
          <cell r="C62" t="str">
            <v>960054633</v>
          </cell>
          <cell r="D62" t="str">
            <v>C.H. GONTHIER</v>
          </cell>
          <cell r="E62" t="str">
            <v>(2502) avenue Gonthier (MTL)</v>
          </cell>
          <cell r="F62">
            <v>36</v>
          </cell>
          <cell r="G62" t="str">
            <v>1</v>
          </cell>
          <cell r="J62" t="str">
            <v>X</v>
          </cell>
          <cell r="K62" t="str">
            <v>CDH</v>
          </cell>
          <cell r="L62" t="str">
            <v>COOP</v>
          </cell>
          <cell r="M62" t="str">
            <v>C</v>
          </cell>
          <cell r="N62" t="str">
            <v>2012</v>
          </cell>
          <cell r="O62" t="str">
            <v>EC</v>
          </cell>
          <cell r="P62" t="str">
            <v>EC</v>
          </cell>
          <cell r="Q62" t="str">
            <v>UBERU9I</v>
          </cell>
          <cell r="S62">
            <v>43221</v>
          </cell>
          <cell r="U62">
            <v>42184.40320601852</v>
          </cell>
          <cell r="V62">
            <v>42758.578425925924</v>
          </cell>
          <cell r="W62">
            <v>43296</v>
          </cell>
          <cell r="X62">
            <v>43388</v>
          </cell>
          <cell r="Y62">
            <v>43876</v>
          </cell>
          <cell r="Z62">
            <v>43891</v>
          </cell>
          <cell r="AA62">
            <v>0</v>
          </cell>
          <cell r="AB62">
            <v>0</v>
          </cell>
          <cell r="AC62">
            <v>10</v>
          </cell>
          <cell r="AD62">
            <v>18</v>
          </cell>
          <cell r="AE62">
            <v>8</v>
          </cell>
          <cell r="AF62">
            <v>0</v>
          </cell>
          <cell r="AG62">
            <v>0</v>
          </cell>
          <cell r="AH62" t="str">
            <v>PAH15-20</v>
          </cell>
          <cell r="AL62" t="str">
            <v>COOP</v>
          </cell>
          <cell r="AM62" t="str">
            <v>ACL-5506</v>
          </cell>
          <cell r="AN62" t="str">
            <v xml:space="preserve"> </v>
          </cell>
          <cell r="AO62" t="str">
            <v>2012-1</v>
          </cell>
          <cell r="AP62" t="str">
            <v>1Chambre</v>
          </cell>
          <cell r="AQ62" t="str">
            <v>1studio</v>
          </cell>
          <cell r="AR62" t="str">
            <v>11CC</v>
          </cell>
          <cell r="AS62" t="str">
            <v>12CC</v>
          </cell>
          <cell r="AT62" t="str">
            <v>13CC</v>
          </cell>
          <cell r="AU62" t="str">
            <v>14CC</v>
          </cell>
          <cell r="AV62" t="str">
            <v>15CC</v>
          </cell>
          <cell r="AW62" t="str">
            <v>1Chambre</v>
          </cell>
          <cell r="AX62" t="str">
            <v>1studio</v>
          </cell>
          <cell r="AY62" t="str">
            <v>11CC</v>
          </cell>
          <cell r="AZ62" t="str">
            <v>12CC</v>
          </cell>
          <cell r="BA62" t="str">
            <v>13CC</v>
          </cell>
          <cell r="BB62" t="str">
            <v>14CC</v>
          </cell>
          <cell r="BC62" t="str">
            <v>15CC</v>
          </cell>
          <cell r="BD62" t="str">
            <v>engagé</v>
          </cell>
          <cell r="BE62" t="str">
            <v>20171chambre</v>
          </cell>
          <cell r="BF62" t="str">
            <v>20171STUDIO</v>
          </cell>
          <cell r="BG62" t="str">
            <v>201711CC</v>
          </cell>
          <cell r="BH62" t="str">
            <v>201712CC</v>
          </cell>
          <cell r="BI62" t="str">
            <v>201713CC</v>
          </cell>
          <cell r="BJ62" t="str">
            <v>201714CC</v>
          </cell>
          <cell r="BK62" t="str">
            <v>201715CC</v>
          </cell>
          <cell r="BL62" t="str">
            <v>2012</v>
          </cell>
          <cell r="BM62" t="str">
            <v>acl2012-1</v>
          </cell>
          <cell r="BN62" t="str">
            <v>ACL2012-1</v>
          </cell>
          <cell r="BO62" t="str">
            <v>COOP-1</v>
          </cell>
          <cell r="BP62" t="str">
            <v xml:space="preserve"> </v>
          </cell>
          <cell r="BQ62" t="str">
            <v>COOP-1</v>
          </cell>
          <cell r="BR62" t="str">
            <v xml:space="preserve"> </v>
          </cell>
          <cell r="BS62" t="str">
            <v>COOP</v>
          </cell>
          <cell r="BT62" t="str">
            <v>COOP</v>
          </cell>
          <cell r="BU62" t="str">
            <v>20171COOP</v>
          </cell>
          <cell r="BV62" t="str">
            <v>COOP-1</v>
          </cell>
          <cell r="BW62" t="str">
            <v>COOP-1</v>
          </cell>
          <cell r="BX62" t="str">
            <v>COOP-1</v>
          </cell>
          <cell r="BY62" t="str">
            <v>2015CDH</v>
          </cell>
          <cell r="BZ62" t="str">
            <v>2017CDH</v>
          </cell>
          <cell r="CA62" t="str">
            <v>CDH-1</v>
          </cell>
          <cell r="CB62" t="str">
            <v xml:space="preserve"> </v>
          </cell>
          <cell r="CC62" t="str">
            <v>20171CDH</v>
          </cell>
          <cell r="CD62" t="str">
            <v>CDH</v>
          </cell>
          <cell r="CE62" t="str">
            <v>CDH</v>
          </cell>
          <cell r="CF62" t="str">
            <v>CDH-1</v>
          </cell>
          <cell r="CG62" t="str">
            <v>CDH-1</v>
          </cell>
          <cell r="CH62" t="str">
            <v>C1</v>
          </cell>
          <cell r="CI62" t="str">
            <v xml:space="preserve"> </v>
          </cell>
          <cell r="CJ62" t="str">
            <v>C1</v>
          </cell>
          <cell r="CK62" t="str">
            <v>20171C</v>
          </cell>
          <cell r="CL62" t="str">
            <v>C</v>
          </cell>
          <cell r="CM62" t="str">
            <v>C</v>
          </cell>
          <cell r="CN62" t="str">
            <v>ECMercier — Hochelaga-Maisonneuve</v>
          </cell>
          <cell r="CO62" t="str">
            <v>CDHECMercier — Hochelaga-Maisonneuve</v>
          </cell>
          <cell r="CP62" t="str">
            <v>CDHMercier — Hochelaga-Maisonneuve</v>
          </cell>
          <cell r="CQ62" t="str">
            <v>CDHMercier — Hochelaga-Maisonneuve</v>
          </cell>
          <cell r="CR62" t="str">
            <v>Mercier — Hochelaga-Maisonneuve</v>
          </cell>
          <cell r="CS62" t="str">
            <v>1Mercier — Hochelaga-Maisonneuve</v>
          </cell>
          <cell r="CT62" t="str">
            <v>CMercier — Hochelaga-Maisonneuve</v>
          </cell>
          <cell r="CU62" t="str">
            <v>Mercier — Hochelaga-Maisonneuve2018C</v>
          </cell>
          <cell r="CV62">
            <v>0</v>
          </cell>
          <cell r="CW62" t="str">
            <v>1EC</v>
          </cell>
          <cell r="CX62" t="str">
            <v>ACL1EC</v>
          </cell>
          <cell r="CY62">
            <v>3</v>
          </cell>
          <cell r="CZ62" t="str">
            <v>2017ACL</v>
          </cell>
          <cell r="DA62" t="str">
            <v xml:space="preserve"> </v>
          </cell>
          <cell r="DB62" t="str">
            <v xml:space="preserve"> </v>
          </cell>
          <cell r="DC62" t="str">
            <v xml:space="preserve"> </v>
          </cell>
          <cell r="DD62" t="str">
            <v>1900ACLEC</v>
          </cell>
          <cell r="DE62" t="str">
            <v>ACL 2018ed</v>
          </cell>
          <cell r="DF62" t="str">
            <v xml:space="preserve"> </v>
          </cell>
          <cell r="DG62" t="str">
            <v xml:space="preserve"> </v>
          </cell>
          <cell r="DH62" t="str">
            <v>2017ec</v>
          </cell>
          <cell r="DI62" t="str">
            <v>2015ap</v>
          </cell>
          <cell r="DJ62" t="str">
            <v xml:space="preserve"> </v>
          </cell>
          <cell r="DK62" t="str">
            <v>2017ec</v>
          </cell>
          <cell r="DL62" t="str">
            <v>1EC</v>
          </cell>
          <cell r="DM62" t="b">
            <v>0</v>
          </cell>
          <cell r="DN62" t="str">
            <v>2015</v>
          </cell>
          <cell r="DO62" t="str">
            <v>2014</v>
          </cell>
          <cell r="DP62" t="str">
            <v>ACLED 2015 from ec 2014</v>
          </cell>
          <cell r="DQ62" t="str">
            <v>2017ec1Chambre</v>
          </cell>
          <cell r="DR62" t="str">
            <v>2017</v>
          </cell>
          <cell r="DS62" t="str">
            <v>ACL</v>
          </cell>
          <cell r="DT62" t="str">
            <v xml:space="preserve"> </v>
          </cell>
          <cell r="DU62" t="str">
            <v xml:space="preserve"> </v>
          </cell>
          <cell r="DV62" t="str">
            <v xml:space="preserve"> </v>
          </cell>
          <cell r="DW62" t="str">
            <v xml:space="preserve"> </v>
          </cell>
          <cell r="DX62" t="str">
            <v xml:space="preserve"> </v>
          </cell>
          <cell r="DY62" t="str">
            <v xml:space="preserve"> </v>
          </cell>
          <cell r="DZ62" t="str">
            <v xml:space="preserve"> </v>
          </cell>
          <cell r="EA62" t="str">
            <v xml:space="preserve"> </v>
          </cell>
          <cell r="EB62" t="str">
            <v>1Chambre</v>
          </cell>
          <cell r="EC62" t="str">
            <v>1studio</v>
          </cell>
          <cell r="ED62" t="str">
            <v>11CC</v>
          </cell>
          <cell r="EE62" t="str">
            <v>12CC</v>
          </cell>
          <cell r="EF62" t="str">
            <v>13CC</v>
          </cell>
          <cell r="EG62" t="str">
            <v>14CC</v>
          </cell>
          <cell r="EH62" t="str">
            <v>15CC</v>
          </cell>
          <cell r="EI62" t="str">
            <v>COOP-1</v>
          </cell>
          <cell r="EJ62" t="str">
            <v>CDH-1</v>
          </cell>
          <cell r="EK62" t="str">
            <v>C1</v>
          </cell>
          <cell r="EL62" t="str">
            <v>ACL12012</v>
          </cell>
          <cell r="EM62" t="str">
            <v>COOPMercier — Hochelaga-Maisonneuve</v>
          </cell>
          <cell r="EN62" t="str">
            <v>C1</v>
          </cell>
          <cell r="EO62" t="str">
            <v>C1</v>
          </cell>
          <cell r="EP62" t="str">
            <v xml:space="preserve"> </v>
          </cell>
          <cell r="EQ62" t="str">
            <v xml:space="preserve"> </v>
          </cell>
          <cell r="ES62" t="str">
            <v xml:space="preserve"> </v>
          </cell>
          <cell r="EU62" t="str">
            <v xml:space="preserve"> </v>
          </cell>
          <cell r="EX62" t="str">
            <v>2017-01UBERU9I</v>
          </cell>
          <cell r="EZ62" t="str">
            <v>2018-07UBERU9I</v>
          </cell>
          <cell r="FB62">
            <v>0</v>
          </cell>
          <cell r="FC62">
            <v>0</v>
          </cell>
          <cell r="FF62" t="str">
            <v>0EC</v>
          </cell>
          <cell r="FI62" t="str">
            <v>1Chambre</v>
          </cell>
          <cell r="FJ62" t="str">
            <v>1studio</v>
          </cell>
          <cell r="FK62" t="str">
            <v>11CC</v>
          </cell>
          <cell r="FL62" t="str">
            <v>12CC</v>
          </cell>
          <cell r="FM62" t="str">
            <v>13CC</v>
          </cell>
          <cell r="FN62" t="str">
            <v>14CC</v>
          </cell>
          <cell r="FO62" t="str">
            <v>15CC</v>
          </cell>
          <cell r="FQ62" t="str">
            <v>COOPC1</v>
          </cell>
          <cell r="FR62" t="str">
            <v>ECACL1</v>
          </cell>
          <cell r="FS62" t="str">
            <v>ECACLC</v>
          </cell>
          <cell r="FT62" t="str">
            <v xml:space="preserve"> </v>
          </cell>
          <cell r="FU62">
            <v>0</v>
          </cell>
          <cell r="FV62" t="str">
            <v>CDHEC</v>
          </cell>
        </row>
        <row r="63">
          <cell r="B63" t="str">
            <v>ACL-5507</v>
          </cell>
          <cell r="C63" t="str">
            <v>960054197</v>
          </cell>
          <cell r="D63" t="str">
            <v>HABITATIONS POPULAIRES DE PARC EXTENSION</v>
          </cell>
          <cell r="E63" t="str">
            <v xml:space="preserve">2065 boulevard Henri-Bourassa Est </v>
          </cell>
          <cell r="F63">
            <v>27</v>
          </cell>
          <cell r="G63" t="str">
            <v>1</v>
          </cell>
          <cell r="K63" t="str">
            <v>CDH</v>
          </cell>
          <cell r="L63" t="str">
            <v>OBNL</v>
          </cell>
          <cell r="M63" t="str">
            <v>R</v>
          </cell>
          <cell r="N63" t="str">
            <v>2013</v>
          </cell>
          <cell r="O63" t="str">
            <v>ED</v>
          </cell>
          <cell r="P63" t="str">
            <v>OC</v>
          </cell>
          <cell r="Q63" t="str">
            <v>ULESA91</v>
          </cell>
          <cell r="R63" t="str">
            <v>ULABADE</v>
          </cell>
          <cell r="S63">
            <v>42537</v>
          </cell>
          <cell r="U63">
            <v>42086.449594907404</v>
          </cell>
          <cell r="V63">
            <v>42339.587962962964</v>
          </cell>
          <cell r="W63">
            <v>42537</v>
          </cell>
          <cell r="X63">
            <v>42689</v>
          </cell>
          <cell r="Y63">
            <v>43160</v>
          </cell>
          <cell r="Z63">
            <v>43313</v>
          </cell>
          <cell r="AA63">
            <v>0</v>
          </cell>
          <cell r="AB63">
            <v>8</v>
          </cell>
          <cell r="AC63">
            <v>15</v>
          </cell>
          <cell r="AD63">
            <v>4</v>
          </cell>
          <cell r="AE63">
            <v>0</v>
          </cell>
          <cell r="AF63">
            <v>0</v>
          </cell>
          <cell r="AG63">
            <v>0</v>
          </cell>
          <cell r="AH63" t="str">
            <v>PAH15-20</v>
          </cell>
          <cell r="AL63" t="str">
            <v>OBNL</v>
          </cell>
          <cell r="AM63" t="str">
            <v>ACL-5507</v>
          </cell>
          <cell r="AN63" t="str">
            <v>ACLOC</v>
          </cell>
          <cell r="AO63" t="str">
            <v>2013-1</v>
          </cell>
          <cell r="AP63" t="str">
            <v>1Chambre</v>
          </cell>
          <cell r="AQ63" t="str">
            <v>1studio</v>
          </cell>
          <cell r="AR63" t="str">
            <v>11CC</v>
          </cell>
          <cell r="AS63" t="str">
            <v>12CC</v>
          </cell>
          <cell r="AT63" t="str">
            <v>13CC</v>
          </cell>
          <cell r="AU63" t="str">
            <v>14CC</v>
          </cell>
          <cell r="AV63" t="str">
            <v>15CC</v>
          </cell>
          <cell r="AW63" t="str">
            <v>1Chambre</v>
          </cell>
          <cell r="AX63" t="str">
            <v>1studio</v>
          </cell>
          <cell r="AY63" t="str">
            <v>11CC</v>
          </cell>
          <cell r="AZ63" t="str">
            <v>12CC</v>
          </cell>
          <cell r="BA63" t="str">
            <v>13CC</v>
          </cell>
          <cell r="BB63" t="str">
            <v>14CC</v>
          </cell>
          <cell r="BC63" t="str">
            <v>15CC</v>
          </cell>
          <cell r="BD63" t="str">
            <v>engagé</v>
          </cell>
          <cell r="BE63" t="str">
            <v>20151chambre</v>
          </cell>
          <cell r="BF63" t="str">
            <v>20151STUDIO</v>
          </cell>
          <cell r="BG63" t="str">
            <v>201511CC</v>
          </cell>
          <cell r="BH63" t="str">
            <v>201512CC</v>
          </cell>
          <cell r="BI63" t="str">
            <v>201513CC</v>
          </cell>
          <cell r="BJ63" t="str">
            <v>201514CC</v>
          </cell>
          <cell r="BK63" t="str">
            <v>201515CC</v>
          </cell>
          <cell r="BL63" t="str">
            <v>2013</v>
          </cell>
          <cell r="BM63" t="str">
            <v>acl2013-1</v>
          </cell>
          <cell r="BN63" t="str">
            <v>ACL2013-1</v>
          </cell>
          <cell r="BO63" t="str">
            <v>OBNL-1</v>
          </cell>
          <cell r="BP63" t="str">
            <v>OBNL-1</v>
          </cell>
          <cell r="BQ63" t="str">
            <v xml:space="preserve"> </v>
          </cell>
          <cell r="BR63" t="str">
            <v xml:space="preserve"> </v>
          </cell>
          <cell r="BS63" t="str">
            <v>OBNL</v>
          </cell>
          <cell r="BT63" t="str">
            <v>OBNL</v>
          </cell>
          <cell r="BU63" t="str">
            <v>20151OBNL</v>
          </cell>
          <cell r="BV63" t="str">
            <v>OBNL-1</v>
          </cell>
          <cell r="BW63" t="str">
            <v>OBNL-1</v>
          </cell>
          <cell r="BX63" t="str">
            <v>OBNL-1</v>
          </cell>
          <cell r="BY63" t="str">
            <v>2015CDH</v>
          </cell>
          <cell r="BZ63" t="str">
            <v>2015CDH</v>
          </cell>
          <cell r="CA63" t="str">
            <v>CDH-1</v>
          </cell>
          <cell r="CB63" t="str">
            <v>CDH-1</v>
          </cell>
          <cell r="CC63" t="str">
            <v>20151CDH</v>
          </cell>
          <cell r="CD63" t="str">
            <v>CDH</v>
          </cell>
          <cell r="CE63" t="str">
            <v>CDH</v>
          </cell>
          <cell r="CF63" t="str">
            <v>CDH-1</v>
          </cell>
          <cell r="CG63" t="str">
            <v>CDH-1</v>
          </cell>
          <cell r="CH63" t="str">
            <v>R1</v>
          </cell>
          <cell r="CI63" t="str">
            <v>R1</v>
          </cell>
          <cell r="CJ63" t="str">
            <v>R1</v>
          </cell>
          <cell r="CK63" t="str">
            <v>20151R</v>
          </cell>
          <cell r="CL63" t="str">
            <v>R</v>
          </cell>
          <cell r="CM63" t="str">
            <v>R</v>
          </cell>
          <cell r="CN63" t="str">
            <v>OCAhuntsic — Cartierville</v>
          </cell>
          <cell r="CO63" t="str">
            <v>CDHOCAhuntsic — Cartierville</v>
          </cell>
          <cell r="CP63" t="str">
            <v>CDHAhuntsic — Cartierville</v>
          </cell>
          <cell r="CQ63" t="str">
            <v>CDHAhuntsic — Cartierville</v>
          </cell>
          <cell r="CR63" t="str">
            <v>Ahuntsic — Cartierville</v>
          </cell>
          <cell r="CS63" t="str">
            <v>1Ahuntsic — Cartierville</v>
          </cell>
          <cell r="CT63" t="str">
            <v>RAhuntsic — Cartierville</v>
          </cell>
          <cell r="CU63" t="str">
            <v>Ahuntsic — Cartierville2016R</v>
          </cell>
          <cell r="CV63">
            <v>0</v>
          </cell>
          <cell r="CW63" t="str">
            <v>1OC</v>
          </cell>
          <cell r="CX63" t="str">
            <v>ACL1OC</v>
          </cell>
          <cell r="CY63">
            <v>1</v>
          </cell>
          <cell r="CZ63" t="str">
            <v xml:space="preserve"> </v>
          </cell>
          <cell r="DA63" t="str">
            <v>2016</v>
          </cell>
          <cell r="DB63" t="str">
            <v>2018ACL</v>
          </cell>
          <cell r="DC63" t="str">
            <v xml:space="preserve"> </v>
          </cell>
          <cell r="DD63" t="str">
            <v>1900ACLOC</v>
          </cell>
          <cell r="DE63" t="str">
            <v>ACL2018oc2016ed</v>
          </cell>
          <cell r="DF63" t="str">
            <v>2018oc</v>
          </cell>
          <cell r="DG63" t="str">
            <v>2016ed</v>
          </cell>
          <cell r="DH63" t="str">
            <v>2015ec</v>
          </cell>
          <cell r="DI63" t="str">
            <v>2015ap</v>
          </cell>
          <cell r="DJ63" t="str">
            <v>2016ed</v>
          </cell>
          <cell r="DK63" t="str">
            <v>2015ec</v>
          </cell>
          <cell r="DL63" t="str">
            <v>1OC</v>
          </cell>
          <cell r="DM63" t="str">
            <v>20161OC</v>
          </cell>
          <cell r="DN63" t="str">
            <v>2016</v>
          </cell>
          <cell r="DO63" t="str">
            <v>2014</v>
          </cell>
          <cell r="DP63" t="str">
            <v>ACLED 2016 from ec 2014</v>
          </cell>
          <cell r="DQ63" t="str">
            <v>2015ec1Chambre</v>
          </cell>
          <cell r="DR63" t="str">
            <v>2015</v>
          </cell>
          <cell r="DS63" t="str">
            <v>ACL</v>
          </cell>
          <cell r="DT63" t="str">
            <v>2016CDH</v>
          </cell>
          <cell r="DU63" t="str">
            <v>1Chambre</v>
          </cell>
          <cell r="DV63" t="str">
            <v>1Studio</v>
          </cell>
          <cell r="DW63" t="str">
            <v>11CC</v>
          </cell>
          <cell r="DX63" t="str">
            <v>12CC</v>
          </cell>
          <cell r="DY63" t="str">
            <v>13CC</v>
          </cell>
          <cell r="DZ63" t="str">
            <v>14CC</v>
          </cell>
          <cell r="EA63" t="str">
            <v>15CC</v>
          </cell>
          <cell r="EB63" t="str">
            <v>1Chambre</v>
          </cell>
          <cell r="EC63" t="str">
            <v>1studio</v>
          </cell>
          <cell r="ED63" t="str">
            <v>11CC</v>
          </cell>
          <cell r="EE63" t="str">
            <v>12CC</v>
          </cell>
          <cell r="EF63" t="str">
            <v>13CC</v>
          </cell>
          <cell r="EG63" t="str">
            <v>14CC</v>
          </cell>
          <cell r="EH63" t="str">
            <v>15CC</v>
          </cell>
          <cell r="EI63" t="str">
            <v>OBNL-1</v>
          </cell>
          <cell r="EJ63" t="str">
            <v>CDH-1</v>
          </cell>
          <cell r="EK63" t="str">
            <v>R1</v>
          </cell>
          <cell r="EL63" t="str">
            <v>ACL12013</v>
          </cell>
          <cell r="EM63" t="str">
            <v>OBNLAhuntsic — Cartierville</v>
          </cell>
          <cell r="EN63" t="str">
            <v>R1</v>
          </cell>
          <cell r="EO63" t="str">
            <v>R1</v>
          </cell>
          <cell r="EP63" t="str">
            <v>20181</v>
          </cell>
          <cell r="EQ63" t="str">
            <v>2018</v>
          </cell>
          <cell r="ES63" t="str">
            <v>2016Ahuntsic — CartiervilleR</v>
          </cell>
          <cell r="EU63" t="str">
            <v>CDH</v>
          </cell>
          <cell r="EX63" t="str">
            <v>2015-12ULESA91</v>
          </cell>
          <cell r="EZ63" t="str">
            <v>2016-06ULESA91</v>
          </cell>
          <cell r="FB63">
            <v>0</v>
          </cell>
          <cell r="FC63">
            <v>0</v>
          </cell>
          <cell r="FF63" t="str">
            <v>0OC</v>
          </cell>
          <cell r="FI63" t="str">
            <v>1Chambre</v>
          </cell>
          <cell r="FJ63" t="str">
            <v>1studio</v>
          </cell>
          <cell r="FK63" t="str">
            <v>11CC</v>
          </cell>
          <cell r="FL63" t="str">
            <v>12CC</v>
          </cell>
          <cell r="FM63" t="str">
            <v>13CC</v>
          </cell>
          <cell r="FN63" t="str">
            <v>14CC</v>
          </cell>
          <cell r="FO63" t="str">
            <v>15CC</v>
          </cell>
          <cell r="FQ63" t="str">
            <v>OBNLR1</v>
          </cell>
          <cell r="FR63" t="str">
            <v>EDACL1</v>
          </cell>
          <cell r="FS63" t="str">
            <v>EDACLR</v>
          </cell>
          <cell r="FT63" t="str">
            <v>Ahuntsic — CartiervilleR2016</v>
          </cell>
          <cell r="FU63" t="str">
            <v>1Ahuntsic — Cartierville</v>
          </cell>
          <cell r="FV63" t="str">
            <v>CDHOC</v>
          </cell>
        </row>
        <row r="64">
          <cell r="B64" t="str">
            <v>ACL-5509</v>
          </cell>
          <cell r="C64" t="str">
            <v>960060274</v>
          </cell>
          <cell r="D64" t="str">
            <v>HAPOPEX DUDEMAINE</v>
          </cell>
          <cell r="E64" t="str">
            <v>5200 rue Dudemaine (MTL)</v>
          </cell>
          <cell r="F64">
            <v>39</v>
          </cell>
          <cell r="G64" t="str">
            <v>1</v>
          </cell>
          <cell r="J64" t="str">
            <v>X</v>
          </cell>
          <cell r="K64" t="str">
            <v>CDH</v>
          </cell>
          <cell r="L64" t="str">
            <v>OBNL</v>
          </cell>
          <cell r="M64" t="str">
            <v>R</v>
          </cell>
          <cell r="N64" t="str">
            <v>2014</v>
          </cell>
          <cell r="O64" t="str">
            <v>ED</v>
          </cell>
          <cell r="P64" t="str">
            <v>ED</v>
          </cell>
          <cell r="Q64" t="str">
            <v>ULESA91</v>
          </cell>
          <cell r="R64" t="str">
            <v>ULABADE</v>
          </cell>
          <cell r="S64">
            <v>42845</v>
          </cell>
          <cell r="U64">
            <v>42184.639166666668</v>
          </cell>
          <cell r="V64">
            <v>42339.588252314818</v>
          </cell>
          <cell r="W64">
            <v>42845</v>
          </cell>
          <cell r="X64">
            <v>43006</v>
          </cell>
          <cell r="Y64">
            <v>43480</v>
          </cell>
          <cell r="Z64">
            <v>43525</v>
          </cell>
          <cell r="AA64">
            <v>0</v>
          </cell>
          <cell r="AB64">
            <v>0</v>
          </cell>
          <cell r="AC64">
            <v>21</v>
          </cell>
          <cell r="AD64">
            <v>14</v>
          </cell>
          <cell r="AE64">
            <v>4</v>
          </cell>
          <cell r="AF64">
            <v>0</v>
          </cell>
          <cell r="AG64">
            <v>0</v>
          </cell>
          <cell r="AH64" t="str">
            <v>PAH15-20</v>
          </cell>
          <cell r="AL64" t="str">
            <v>OBNL</v>
          </cell>
          <cell r="AM64" t="str">
            <v>ACL-5509</v>
          </cell>
          <cell r="AN64" t="str">
            <v>ACLED</v>
          </cell>
          <cell r="AO64" t="str">
            <v>2014-1</v>
          </cell>
          <cell r="AP64" t="str">
            <v>1Chambre</v>
          </cell>
          <cell r="AQ64" t="str">
            <v>1studio</v>
          </cell>
          <cell r="AR64" t="str">
            <v>11CC</v>
          </cell>
          <cell r="AS64" t="str">
            <v>12CC</v>
          </cell>
          <cell r="AT64" t="str">
            <v>13CC</v>
          </cell>
          <cell r="AU64" t="str">
            <v>14CC</v>
          </cell>
          <cell r="AV64" t="str">
            <v>15CC</v>
          </cell>
          <cell r="AW64" t="str">
            <v>1Chambre</v>
          </cell>
          <cell r="AX64" t="str">
            <v>1studio</v>
          </cell>
          <cell r="AY64" t="str">
            <v>11CC</v>
          </cell>
          <cell r="AZ64" t="str">
            <v>12CC</v>
          </cell>
          <cell r="BA64" t="str">
            <v>13CC</v>
          </cell>
          <cell r="BB64" t="str">
            <v>14CC</v>
          </cell>
          <cell r="BC64" t="str">
            <v>15CC</v>
          </cell>
          <cell r="BD64" t="str">
            <v>engagé</v>
          </cell>
          <cell r="BE64" t="str">
            <v>20151chambre</v>
          </cell>
          <cell r="BF64" t="str">
            <v>20151STUDIO</v>
          </cell>
          <cell r="BG64" t="str">
            <v>201511CC</v>
          </cell>
          <cell r="BH64" t="str">
            <v>201512CC</v>
          </cell>
          <cell r="BI64" t="str">
            <v>201513CC</v>
          </cell>
          <cell r="BJ64" t="str">
            <v>201514CC</v>
          </cell>
          <cell r="BK64" t="str">
            <v>201515CC</v>
          </cell>
          <cell r="BL64" t="str">
            <v>2014</v>
          </cell>
          <cell r="BM64" t="str">
            <v>acl2014-1</v>
          </cell>
          <cell r="BN64" t="str">
            <v>ACL2014-1</v>
          </cell>
          <cell r="BO64" t="str">
            <v>OBNL-1</v>
          </cell>
          <cell r="BP64" t="str">
            <v>OBNL-1</v>
          </cell>
          <cell r="BQ64" t="str">
            <v xml:space="preserve"> </v>
          </cell>
          <cell r="BR64" t="str">
            <v xml:space="preserve"> </v>
          </cell>
          <cell r="BS64" t="str">
            <v>OBNL</v>
          </cell>
          <cell r="BT64" t="str">
            <v>OBNL</v>
          </cell>
          <cell r="BU64" t="str">
            <v>20151OBNL</v>
          </cell>
          <cell r="BV64" t="str">
            <v>OBNL-1</v>
          </cell>
          <cell r="BW64" t="str">
            <v>OBNL-1</v>
          </cell>
          <cell r="BX64" t="str">
            <v>OBNL-1</v>
          </cell>
          <cell r="BY64" t="str">
            <v>2015CDH</v>
          </cell>
          <cell r="BZ64" t="str">
            <v>2015CDH</v>
          </cell>
          <cell r="CA64" t="str">
            <v>CDH-1</v>
          </cell>
          <cell r="CB64" t="str">
            <v>CDH-1</v>
          </cell>
          <cell r="CC64" t="str">
            <v>20151CDH</v>
          </cell>
          <cell r="CD64" t="str">
            <v>CDH</v>
          </cell>
          <cell r="CE64" t="str">
            <v>CDH</v>
          </cell>
          <cell r="CF64" t="str">
            <v>CDH-1</v>
          </cell>
          <cell r="CG64" t="str">
            <v>CDH-1</v>
          </cell>
          <cell r="CH64" t="str">
            <v>R1</v>
          </cell>
          <cell r="CI64" t="str">
            <v>R1</v>
          </cell>
          <cell r="CJ64" t="str">
            <v>R1</v>
          </cell>
          <cell r="CK64" t="str">
            <v>20151R</v>
          </cell>
          <cell r="CL64" t="str">
            <v>R</v>
          </cell>
          <cell r="CM64" t="str">
            <v>R</v>
          </cell>
          <cell r="CN64" t="str">
            <v>EDAhuntsic — Cartierville</v>
          </cell>
          <cell r="CO64" t="str">
            <v>CDHEDAhuntsic — Cartierville</v>
          </cell>
          <cell r="CP64" t="str">
            <v>CDHAhuntsic — Cartierville</v>
          </cell>
          <cell r="CQ64" t="str">
            <v>CDHAhuntsic — Cartierville</v>
          </cell>
          <cell r="CR64" t="str">
            <v>Ahuntsic — Cartierville</v>
          </cell>
          <cell r="CS64" t="str">
            <v>1Ahuntsic — Cartierville</v>
          </cell>
          <cell r="CT64" t="str">
            <v>RAhuntsic — Cartierville</v>
          </cell>
          <cell r="CU64" t="str">
            <v>Ahuntsic — Cartierville2017R</v>
          </cell>
          <cell r="CV64">
            <v>0</v>
          </cell>
          <cell r="CW64" t="str">
            <v>1ED</v>
          </cell>
          <cell r="CX64" t="str">
            <v>ACL1ED</v>
          </cell>
          <cell r="CY64">
            <v>2</v>
          </cell>
          <cell r="CZ64" t="str">
            <v xml:space="preserve"> </v>
          </cell>
          <cell r="DA64" t="str">
            <v>2017</v>
          </cell>
          <cell r="DB64" t="str">
            <v xml:space="preserve"> </v>
          </cell>
          <cell r="DC64" t="str">
            <v xml:space="preserve"> </v>
          </cell>
          <cell r="DD64" t="str">
            <v>1900ACLED</v>
          </cell>
          <cell r="DE64" t="str">
            <v>ACL 2017ed</v>
          </cell>
          <cell r="DF64" t="str">
            <v xml:space="preserve"> </v>
          </cell>
          <cell r="DG64" t="str">
            <v>2017ed</v>
          </cell>
          <cell r="DH64" t="str">
            <v>2015ec</v>
          </cell>
          <cell r="DI64" t="str">
            <v>2015ap</v>
          </cell>
          <cell r="DJ64" t="str">
            <v>2017ed</v>
          </cell>
          <cell r="DK64" t="str">
            <v>2015ec</v>
          </cell>
          <cell r="DL64" t="str">
            <v>1ED</v>
          </cell>
          <cell r="DM64" t="str">
            <v>20171ED</v>
          </cell>
          <cell r="DN64" t="str">
            <v>2017</v>
          </cell>
          <cell r="DO64" t="str">
            <v>2014</v>
          </cell>
          <cell r="DP64" t="str">
            <v>ACLED 2017 from ec 2014</v>
          </cell>
          <cell r="DQ64" t="str">
            <v>2015ec1Chambre</v>
          </cell>
          <cell r="DR64" t="str">
            <v>2015</v>
          </cell>
          <cell r="DS64" t="str">
            <v>ACL</v>
          </cell>
          <cell r="DT64" t="str">
            <v>2017CDH</v>
          </cell>
          <cell r="DU64" t="str">
            <v>1Chambre</v>
          </cell>
          <cell r="DV64" t="str">
            <v>1Studio</v>
          </cell>
          <cell r="DW64" t="str">
            <v>11CC</v>
          </cell>
          <cell r="DX64" t="str">
            <v>12CC</v>
          </cell>
          <cell r="DY64" t="str">
            <v>13CC</v>
          </cell>
          <cell r="DZ64" t="str">
            <v>14CC</v>
          </cell>
          <cell r="EA64" t="str">
            <v>15CC</v>
          </cell>
          <cell r="EB64" t="str">
            <v>1Chambre</v>
          </cell>
          <cell r="EC64" t="str">
            <v>1studio</v>
          </cell>
          <cell r="ED64" t="str">
            <v>11CC</v>
          </cell>
          <cell r="EE64" t="str">
            <v>12CC</v>
          </cell>
          <cell r="EF64" t="str">
            <v>13CC</v>
          </cell>
          <cell r="EG64" t="str">
            <v>14CC</v>
          </cell>
          <cell r="EH64" t="str">
            <v>15CC</v>
          </cell>
          <cell r="EI64" t="str">
            <v>OBNL-1</v>
          </cell>
          <cell r="EJ64" t="str">
            <v>CDH-1</v>
          </cell>
          <cell r="EK64" t="str">
            <v>R1</v>
          </cell>
          <cell r="EL64" t="str">
            <v>ACL12014</v>
          </cell>
          <cell r="EM64" t="str">
            <v>OBNLAhuntsic — Cartierville</v>
          </cell>
          <cell r="EN64" t="str">
            <v>R1</v>
          </cell>
          <cell r="EO64" t="str">
            <v>R1</v>
          </cell>
          <cell r="EP64" t="str">
            <v xml:space="preserve"> </v>
          </cell>
          <cell r="EQ64" t="str">
            <v xml:space="preserve"> </v>
          </cell>
          <cell r="ES64" t="str">
            <v>2017Ahuntsic — CartiervilleR</v>
          </cell>
          <cell r="EU64" t="str">
            <v>CDH</v>
          </cell>
          <cell r="EX64" t="str">
            <v>2015-12ULESA91</v>
          </cell>
          <cell r="EZ64" t="str">
            <v>2017-04ULESA91</v>
          </cell>
          <cell r="FB64">
            <v>0</v>
          </cell>
          <cell r="FC64">
            <v>0</v>
          </cell>
          <cell r="FF64" t="str">
            <v>0ED</v>
          </cell>
          <cell r="FI64" t="str">
            <v>1Chambre</v>
          </cell>
          <cell r="FJ64" t="str">
            <v>1studio</v>
          </cell>
          <cell r="FK64" t="str">
            <v>11CC</v>
          </cell>
          <cell r="FL64" t="str">
            <v>12CC</v>
          </cell>
          <cell r="FM64" t="str">
            <v>13CC</v>
          </cell>
          <cell r="FN64" t="str">
            <v>14CC</v>
          </cell>
          <cell r="FO64" t="str">
            <v>15CC</v>
          </cell>
          <cell r="FQ64" t="str">
            <v>OBNLR1</v>
          </cell>
          <cell r="FR64" t="str">
            <v>EDACL1</v>
          </cell>
          <cell r="FS64" t="str">
            <v>EDACLR</v>
          </cell>
          <cell r="FT64" t="str">
            <v>Ahuntsic — CartiervilleR2017</v>
          </cell>
          <cell r="FU64" t="str">
            <v>1Ahuntsic — Cartierville</v>
          </cell>
          <cell r="FV64" t="str">
            <v>CDHED</v>
          </cell>
        </row>
        <row r="65">
          <cell r="B65" t="str">
            <v>ACL-5510</v>
          </cell>
          <cell r="C65" t="str">
            <v>960065793</v>
          </cell>
          <cell r="D65" t="str">
            <v>LES MAISONS DE L'ANCRE INC.</v>
          </cell>
          <cell r="E65" t="str">
            <v xml:space="preserve">10031 boulevard Saint-Michel </v>
          </cell>
          <cell r="F65">
            <v>22</v>
          </cell>
          <cell r="G65" t="str">
            <v>3</v>
          </cell>
          <cell r="J65" t="str">
            <v>X</v>
          </cell>
          <cell r="K65" t="str">
            <v>AHM</v>
          </cell>
          <cell r="L65" t="str">
            <v>OBNL</v>
          </cell>
          <cell r="M65" t="str">
            <v>C</v>
          </cell>
          <cell r="N65" t="str">
            <v>2016</v>
          </cell>
          <cell r="O65" t="str">
            <v>ED</v>
          </cell>
          <cell r="P65" t="str">
            <v>ED</v>
          </cell>
          <cell r="Q65" t="str">
            <v>UDESP9K</v>
          </cell>
          <cell r="R65" t="str">
            <v>ULABADE</v>
          </cell>
          <cell r="S65">
            <v>42907</v>
          </cell>
          <cell r="U65">
            <v>42306.462511574071</v>
          </cell>
          <cell r="V65">
            <v>42415.373564814814</v>
          </cell>
          <cell r="W65">
            <v>42907</v>
          </cell>
          <cell r="X65">
            <v>42993</v>
          </cell>
          <cell r="Y65">
            <v>43358</v>
          </cell>
          <cell r="Z65">
            <v>43374</v>
          </cell>
          <cell r="AA65">
            <v>0</v>
          </cell>
          <cell r="AB65">
            <v>22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 t="str">
            <v>PAH15-20</v>
          </cell>
          <cell r="AI65">
            <v>5</v>
          </cell>
          <cell r="AJ65">
            <v>0</v>
          </cell>
          <cell r="AK65" t="str">
            <v>0</v>
          </cell>
          <cell r="AL65" t="str">
            <v>OBNL</v>
          </cell>
          <cell r="AM65" t="str">
            <v>ACL-5510</v>
          </cell>
          <cell r="AN65" t="str">
            <v>ACLED</v>
          </cell>
          <cell r="AO65" t="str">
            <v>2016-3</v>
          </cell>
          <cell r="AP65" t="str">
            <v>3Chambre</v>
          </cell>
          <cell r="AQ65" t="str">
            <v>3studio</v>
          </cell>
          <cell r="AR65" t="str">
            <v>31CC</v>
          </cell>
          <cell r="AS65" t="str">
            <v>32CC</v>
          </cell>
          <cell r="AT65" t="str">
            <v>33CC</v>
          </cell>
          <cell r="AU65" t="str">
            <v>34CC</v>
          </cell>
          <cell r="AV65" t="str">
            <v>35CC</v>
          </cell>
          <cell r="AW65" t="str">
            <v>3Chambre</v>
          </cell>
          <cell r="AX65" t="str">
            <v>3studio</v>
          </cell>
          <cell r="AY65" t="str">
            <v>31CC</v>
          </cell>
          <cell r="AZ65" t="str">
            <v>32CC</v>
          </cell>
          <cell r="BA65" t="str">
            <v>33CC</v>
          </cell>
          <cell r="BB65" t="str">
            <v>34CC</v>
          </cell>
          <cell r="BC65" t="str">
            <v>35CC</v>
          </cell>
          <cell r="BD65" t="str">
            <v>engagé</v>
          </cell>
          <cell r="BE65" t="str">
            <v>20163chambre</v>
          </cell>
          <cell r="BF65" t="str">
            <v>20163STUDIO</v>
          </cell>
          <cell r="BG65" t="str">
            <v>201631CC</v>
          </cell>
          <cell r="BH65" t="str">
            <v>201632CC</v>
          </cell>
          <cell r="BI65" t="str">
            <v>201633CC</v>
          </cell>
          <cell r="BJ65" t="str">
            <v>201634CC</v>
          </cell>
          <cell r="BK65" t="str">
            <v>201635CC</v>
          </cell>
          <cell r="BL65" t="str">
            <v>2016</v>
          </cell>
          <cell r="BM65" t="str">
            <v>acl2016-3</v>
          </cell>
          <cell r="BN65" t="str">
            <v>ACL2016-3</v>
          </cell>
          <cell r="BO65" t="str">
            <v>OBNL-3</v>
          </cell>
          <cell r="BP65" t="str">
            <v>OBNL-3</v>
          </cell>
          <cell r="BQ65" t="str">
            <v xml:space="preserve"> </v>
          </cell>
          <cell r="BR65" t="str">
            <v xml:space="preserve"> </v>
          </cell>
          <cell r="BS65" t="str">
            <v>OBNL</v>
          </cell>
          <cell r="BT65" t="str">
            <v>OBNL</v>
          </cell>
          <cell r="BU65" t="str">
            <v>20163OBNL</v>
          </cell>
          <cell r="BV65" t="str">
            <v>OBNL-3</v>
          </cell>
          <cell r="BW65" t="str">
            <v>OBNL-3</v>
          </cell>
          <cell r="BX65" t="str">
            <v>OBNL-3</v>
          </cell>
          <cell r="BY65" t="str">
            <v>2015AHM</v>
          </cell>
          <cell r="BZ65" t="str">
            <v>2016AHM</v>
          </cell>
          <cell r="CA65" t="str">
            <v>AHM-3</v>
          </cell>
          <cell r="CB65" t="str">
            <v>AHM-3</v>
          </cell>
          <cell r="CC65" t="str">
            <v>20163AHM</v>
          </cell>
          <cell r="CD65" t="str">
            <v>AHM</v>
          </cell>
          <cell r="CE65" t="str">
            <v>AHM</v>
          </cell>
          <cell r="CF65" t="str">
            <v>AHM-3</v>
          </cell>
          <cell r="CG65" t="str">
            <v>AHM-3</v>
          </cell>
          <cell r="CH65" t="str">
            <v>C3</v>
          </cell>
          <cell r="CI65" t="str">
            <v>C3</v>
          </cell>
          <cell r="CJ65" t="str">
            <v>C3</v>
          </cell>
          <cell r="CK65" t="str">
            <v>20163C</v>
          </cell>
          <cell r="CL65" t="str">
            <v>C</v>
          </cell>
          <cell r="CM65" t="str">
            <v>C</v>
          </cell>
          <cell r="CN65" t="str">
            <v>EDMontréal-Nord</v>
          </cell>
          <cell r="CO65" t="str">
            <v>AHMEDMontréal-Nord</v>
          </cell>
          <cell r="CP65" t="str">
            <v>AHMMontréal-Nord</v>
          </cell>
          <cell r="CQ65" t="str">
            <v>AHMMontréal-Nord</v>
          </cell>
          <cell r="CR65" t="str">
            <v>Montréal-Nord</v>
          </cell>
          <cell r="CS65" t="str">
            <v>3Montréal-Nord</v>
          </cell>
          <cell r="CT65" t="str">
            <v>CMontréal-Nord</v>
          </cell>
          <cell r="CU65" t="str">
            <v>Montréal-Nord2017C</v>
          </cell>
          <cell r="CV65">
            <v>0</v>
          </cell>
          <cell r="CW65" t="str">
            <v>3ED</v>
          </cell>
          <cell r="CX65" t="str">
            <v>ACL3ED</v>
          </cell>
          <cell r="CY65">
            <v>2</v>
          </cell>
          <cell r="CZ65" t="str">
            <v xml:space="preserve"> </v>
          </cell>
          <cell r="DA65" t="str">
            <v>2017</v>
          </cell>
          <cell r="DB65" t="str">
            <v xml:space="preserve"> </v>
          </cell>
          <cell r="DC65" t="str">
            <v xml:space="preserve"> </v>
          </cell>
          <cell r="DD65" t="str">
            <v>1900ACLED</v>
          </cell>
          <cell r="DE65" t="str">
            <v>ACL 2017ed</v>
          </cell>
          <cell r="DF65" t="str">
            <v xml:space="preserve"> </v>
          </cell>
          <cell r="DG65" t="str">
            <v>2017ed</v>
          </cell>
          <cell r="DH65" t="str">
            <v>2016ec</v>
          </cell>
          <cell r="DI65" t="str">
            <v>2015ap</v>
          </cell>
          <cell r="DJ65" t="str">
            <v>2017ed</v>
          </cell>
          <cell r="DK65" t="str">
            <v>2016ec</v>
          </cell>
          <cell r="DL65" t="str">
            <v>3ED</v>
          </cell>
          <cell r="DM65" t="str">
            <v>20173ED</v>
          </cell>
          <cell r="DN65" t="str">
            <v>2017</v>
          </cell>
          <cell r="DO65" t="str">
            <v>2014</v>
          </cell>
          <cell r="DP65" t="str">
            <v>ACLED 2017 from ec 2014</v>
          </cell>
          <cell r="DQ65" t="str">
            <v>2016ec3Chambre</v>
          </cell>
          <cell r="DR65" t="str">
            <v>2016</v>
          </cell>
          <cell r="DS65" t="str">
            <v>ACL</v>
          </cell>
          <cell r="DT65" t="str">
            <v>2017AHM</v>
          </cell>
          <cell r="DU65" t="str">
            <v>3Chambre</v>
          </cell>
          <cell r="DV65" t="str">
            <v>3Studio</v>
          </cell>
          <cell r="DW65" t="str">
            <v>31CC</v>
          </cell>
          <cell r="DX65" t="str">
            <v>32CC</v>
          </cell>
          <cell r="DY65" t="str">
            <v>33CC</v>
          </cell>
          <cell r="DZ65" t="str">
            <v>34CC</v>
          </cell>
          <cell r="EA65" t="str">
            <v>35CC</v>
          </cell>
          <cell r="EB65" t="str">
            <v>3Chambre</v>
          </cell>
          <cell r="EC65" t="str">
            <v>3studio</v>
          </cell>
          <cell r="ED65" t="str">
            <v>31CC</v>
          </cell>
          <cell r="EE65" t="str">
            <v>32CC</v>
          </cell>
          <cell r="EF65" t="str">
            <v>33CC</v>
          </cell>
          <cell r="EG65" t="str">
            <v>34CC</v>
          </cell>
          <cell r="EH65" t="str">
            <v>35CC</v>
          </cell>
          <cell r="EI65" t="str">
            <v>OBNL-3</v>
          </cell>
          <cell r="EJ65" t="str">
            <v>AHM-3</v>
          </cell>
          <cell r="EK65" t="str">
            <v>C3</v>
          </cell>
          <cell r="EL65" t="str">
            <v>ACL32016</v>
          </cell>
          <cell r="EM65" t="str">
            <v>OBNLMontréal-Nord</v>
          </cell>
          <cell r="EN65" t="str">
            <v>C3</v>
          </cell>
          <cell r="EO65" t="str">
            <v>C3</v>
          </cell>
          <cell r="EP65" t="str">
            <v xml:space="preserve"> </v>
          </cell>
          <cell r="EQ65" t="str">
            <v xml:space="preserve"> </v>
          </cell>
          <cell r="ES65" t="str">
            <v>2017Montréal-NordC</v>
          </cell>
          <cell r="EU65" t="str">
            <v>AHM</v>
          </cell>
          <cell r="EX65" t="str">
            <v>2016-02UDESP9K</v>
          </cell>
          <cell r="EZ65" t="str">
            <v>2017-06UDESP9K</v>
          </cell>
          <cell r="FB65">
            <v>5</v>
          </cell>
          <cell r="FC65">
            <v>5</v>
          </cell>
          <cell r="FF65" t="str">
            <v>0ED</v>
          </cell>
          <cell r="FI65" t="str">
            <v>3Chambre</v>
          </cell>
          <cell r="FJ65" t="str">
            <v>3studio</v>
          </cell>
          <cell r="FK65" t="str">
            <v>31CC</v>
          </cell>
          <cell r="FL65" t="str">
            <v>32CC</v>
          </cell>
          <cell r="FM65" t="str">
            <v>33CC</v>
          </cell>
          <cell r="FN65" t="str">
            <v>34CC</v>
          </cell>
          <cell r="FO65" t="str">
            <v>35CC</v>
          </cell>
          <cell r="FQ65" t="str">
            <v>OBNLC3</v>
          </cell>
          <cell r="FR65" t="str">
            <v>EDACL3</v>
          </cell>
          <cell r="FS65" t="str">
            <v>EDACLC</v>
          </cell>
          <cell r="FT65" t="str">
            <v>Montréal-NordC2017</v>
          </cell>
          <cell r="FU65" t="str">
            <v>3Montréal-Nord</v>
          </cell>
          <cell r="FV65" t="str">
            <v>AHMED</v>
          </cell>
        </row>
        <row r="66">
          <cell r="B66" t="str">
            <v>ACL-5512</v>
          </cell>
          <cell r="C66" t="str">
            <v>960068813</v>
          </cell>
          <cell r="D66" t="str">
            <v xml:space="preserve">LES HAB. DE LA FONDATION DES AVEUGLES </v>
          </cell>
          <cell r="E66" t="str">
            <v>(2541) boulevard Pierre-Bernard (MTL)</v>
          </cell>
          <cell r="F66">
            <v>12</v>
          </cell>
          <cell r="G66" t="str">
            <v>3</v>
          </cell>
          <cell r="J66" t="str">
            <v>X</v>
          </cell>
          <cell r="K66" t="str">
            <v>AHM</v>
          </cell>
          <cell r="L66" t="str">
            <v>OBNL</v>
          </cell>
          <cell r="M66" t="str">
            <v>C</v>
          </cell>
          <cell r="N66" t="str">
            <v>2011</v>
          </cell>
          <cell r="O66" t="str">
            <v>ED</v>
          </cell>
          <cell r="P66" t="str">
            <v>ED</v>
          </cell>
          <cell r="Q66" t="str">
            <v>UTHIBVK</v>
          </cell>
          <cell r="R66" t="str">
            <v>ULABADE</v>
          </cell>
          <cell r="S66">
            <v>42933</v>
          </cell>
          <cell r="U66">
            <v>42354.383645833332</v>
          </cell>
          <cell r="V66">
            <v>42451.410613425927</v>
          </cell>
          <cell r="W66">
            <v>42933</v>
          </cell>
          <cell r="X66">
            <v>43023</v>
          </cell>
          <cell r="Y66">
            <v>43388</v>
          </cell>
          <cell r="Z66">
            <v>43405</v>
          </cell>
          <cell r="AA66">
            <v>0</v>
          </cell>
          <cell r="AB66">
            <v>0</v>
          </cell>
          <cell r="AC66">
            <v>12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 t="str">
            <v>PAH15-20</v>
          </cell>
          <cell r="AL66" t="str">
            <v>OBNL</v>
          </cell>
          <cell r="AM66" t="str">
            <v>ACL-5512</v>
          </cell>
          <cell r="AN66" t="str">
            <v>ACLED</v>
          </cell>
          <cell r="AO66" t="str">
            <v>2011-3</v>
          </cell>
          <cell r="AP66" t="str">
            <v>3Chambre</v>
          </cell>
          <cell r="AQ66" t="str">
            <v>3studio</v>
          </cell>
          <cell r="AR66" t="str">
            <v>31CC</v>
          </cell>
          <cell r="AS66" t="str">
            <v>32CC</v>
          </cell>
          <cell r="AT66" t="str">
            <v>33CC</v>
          </cell>
          <cell r="AU66" t="str">
            <v>34CC</v>
          </cell>
          <cell r="AV66" t="str">
            <v>35CC</v>
          </cell>
          <cell r="AW66" t="str">
            <v>3Chambre</v>
          </cell>
          <cell r="AX66" t="str">
            <v>3studio</v>
          </cell>
          <cell r="AY66" t="str">
            <v>31CC</v>
          </cell>
          <cell r="AZ66" t="str">
            <v>32CC</v>
          </cell>
          <cell r="BA66" t="str">
            <v>33CC</v>
          </cell>
          <cell r="BB66" t="str">
            <v>34CC</v>
          </cell>
          <cell r="BC66" t="str">
            <v>35CC</v>
          </cell>
          <cell r="BD66" t="str">
            <v>engagé</v>
          </cell>
          <cell r="BE66" t="str">
            <v>20163chambre</v>
          </cell>
          <cell r="BF66" t="str">
            <v>20163STUDIO</v>
          </cell>
          <cell r="BG66" t="str">
            <v>201631CC</v>
          </cell>
          <cell r="BH66" t="str">
            <v>201632CC</v>
          </cell>
          <cell r="BI66" t="str">
            <v>201633CC</v>
          </cell>
          <cell r="BJ66" t="str">
            <v>201634CC</v>
          </cell>
          <cell r="BK66" t="str">
            <v>201635CC</v>
          </cell>
          <cell r="BL66" t="str">
            <v>2011</v>
          </cell>
          <cell r="BM66" t="str">
            <v>acl2011-3</v>
          </cell>
          <cell r="BN66" t="str">
            <v>ACL2011-3</v>
          </cell>
          <cell r="BO66" t="str">
            <v>OBNL-3</v>
          </cell>
          <cell r="BP66" t="str">
            <v>OBNL-3</v>
          </cell>
          <cell r="BQ66" t="str">
            <v xml:space="preserve"> </v>
          </cell>
          <cell r="BR66" t="str">
            <v xml:space="preserve"> </v>
          </cell>
          <cell r="BS66" t="str">
            <v>OBNL</v>
          </cell>
          <cell r="BT66" t="str">
            <v>OBNL</v>
          </cell>
          <cell r="BU66" t="str">
            <v>20163OBNL</v>
          </cell>
          <cell r="BV66" t="str">
            <v>OBNL-3</v>
          </cell>
          <cell r="BW66" t="str">
            <v>OBNL-3</v>
          </cell>
          <cell r="BX66" t="str">
            <v>OBNL-3</v>
          </cell>
          <cell r="BY66" t="str">
            <v>2015AHM</v>
          </cell>
          <cell r="BZ66" t="str">
            <v>2016AHM</v>
          </cell>
          <cell r="CA66" t="str">
            <v>AHM-3</v>
          </cell>
          <cell r="CB66" t="str">
            <v>AHM-3</v>
          </cell>
          <cell r="CC66" t="str">
            <v>20163AHM</v>
          </cell>
          <cell r="CD66" t="str">
            <v>AHM</v>
          </cell>
          <cell r="CE66" t="str">
            <v>AHM</v>
          </cell>
          <cell r="CF66" t="str">
            <v>AHM-3</v>
          </cell>
          <cell r="CG66" t="str">
            <v>AHM-3</v>
          </cell>
          <cell r="CH66" t="str">
            <v>C3</v>
          </cell>
          <cell r="CI66" t="str">
            <v>C3</v>
          </cell>
          <cell r="CJ66" t="str">
            <v>C3</v>
          </cell>
          <cell r="CK66" t="str">
            <v>20163C</v>
          </cell>
          <cell r="CL66" t="str">
            <v>C</v>
          </cell>
          <cell r="CM66" t="str">
            <v>C</v>
          </cell>
          <cell r="CN66" t="str">
            <v>EDMercier — Hochelaga-Maisonneuve</v>
          </cell>
          <cell r="CO66" t="str">
            <v>AHMEDMercier — Hochelaga-Maisonneuve</v>
          </cell>
          <cell r="CP66" t="str">
            <v>AHMMercier — Hochelaga-Maisonneuve</v>
          </cell>
          <cell r="CQ66" t="str">
            <v>AHMMercier — Hochelaga-Maisonneuve</v>
          </cell>
          <cell r="CR66" t="str">
            <v>Mercier — Hochelaga-Maisonneuve</v>
          </cell>
          <cell r="CS66" t="str">
            <v>3Mercier — Hochelaga-Maisonneuve</v>
          </cell>
          <cell r="CT66" t="str">
            <v>CMercier — Hochelaga-Maisonneuve</v>
          </cell>
          <cell r="CU66" t="str">
            <v>Mercier — Hochelaga-Maisonneuve2017C</v>
          </cell>
          <cell r="CV66">
            <v>0</v>
          </cell>
          <cell r="CW66" t="str">
            <v>3ED</v>
          </cell>
          <cell r="CX66" t="str">
            <v>ACL3ED</v>
          </cell>
          <cell r="CY66">
            <v>2</v>
          </cell>
          <cell r="CZ66" t="str">
            <v xml:space="preserve"> </v>
          </cell>
          <cell r="DA66" t="str">
            <v>2017</v>
          </cell>
          <cell r="DB66" t="str">
            <v xml:space="preserve"> </v>
          </cell>
          <cell r="DC66" t="str">
            <v xml:space="preserve"> </v>
          </cell>
          <cell r="DD66" t="str">
            <v>1900ACLED</v>
          </cell>
          <cell r="DE66" t="str">
            <v>ACL 2017ed</v>
          </cell>
          <cell r="DF66" t="str">
            <v xml:space="preserve"> </v>
          </cell>
          <cell r="DG66" t="str">
            <v>2017ed</v>
          </cell>
          <cell r="DH66" t="str">
            <v>2016ec</v>
          </cell>
          <cell r="DI66" t="str">
            <v>2015ap</v>
          </cell>
          <cell r="DJ66" t="str">
            <v>2017ed</v>
          </cell>
          <cell r="DK66" t="str">
            <v>2016ec</v>
          </cell>
          <cell r="DL66" t="str">
            <v>3ED</v>
          </cell>
          <cell r="DM66" t="str">
            <v>20173ED</v>
          </cell>
          <cell r="DN66" t="str">
            <v>2017</v>
          </cell>
          <cell r="DO66" t="str">
            <v>2014</v>
          </cell>
          <cell r="DP66" t="str">
            <v>ACLED 2017 from ec 2014</v>
          </cell>
          <cell r="DQ66" t="str">
            <v>2016ec3Chambre</v>
          </cell>
          <cell r="DR66" t="str">
            <v>2016</v>
          </cell>
          <cell r="DS66" t="str">
            <v>ACL</v>
          </cell>
          <cell r="DT66" t="str">
            <v>2017AHM</v>
          </cell>
          <cell r="DU66" t="str">
            <v>3Chambre</v>
          </cell>
          <cell r="DV66" t="str">
            <v>3Studio</v>
          </cell>
          <cell r="DW66" t="str">
            <v>31CC</v>
          </cell>
          <cell r="DX66" t="str">
            <v>32CC</v>
          </cell>
          <cell r="DY66" t="str">
            <v>33CC</v>
          </cell>
          <cell r="DZ66" t="str">
            <v>34CC</v>
          </cell>
          <cell r="EA66" t="str">
            <v>35CC</v>
          </cell>
          <cell r="EB66" t="str">
            <v>3Chambre</v>
          </cell>
          <cell r="EC66" t="str">
            <v>3studio</v>
          </cell>
          <cell r="ED66" t="str">
            <v>31CC</v>
          </cell>
          <cell r="EE66" t="str">
            <v>32CC</v>
          </cell>
          <cell r="EF66" t="str">
            <v>33CC</v>
          </cell>
          <cell r="EG66" t="str">
            <v>34CC</v>
          </cell>
          <cell r="EH66" t="str">
            <v>35CC</v>
          </cell>
          <cell r="EI66" t="str">
            <v>OBNL-3</v>
          </cell>
          <cell r="EJ66" t="str">
            <v>AHM-3</v>
          </cell>
          <cell r="EK66" t="str">
            <v>C3</v>
          </cell>
          <cell r="EL66" t="str">
            <v>ACL32011</v>
          </cell>
          <cell r="EM66" t="str">
            <v>OBNLMercier — Hochelaga-Maisonneuve</v>
          </cell>
          <cell r="EN66" t="str">
            <v>C3</v>
          </cell>
          <cell r="EO66" t="str">
            <v>C3</v>
          </cell>
          <cell r="EP66" t="str">
            <v xml:space="preserve"> </v>
          </cell>
          <cell r="EQ66" t="str">
            <v xml:space="preserve"> </v>
          </cell>
          <cell r="ES66" t="str">
            <v>2017Mercier — Hochelaga-MaisonneuveC</v>
          </cell>
          <cell r="EU66" t="str">
            <v>AHM</v>
          </cell>
          <cell r="EX66" t="str">
            <v>2016-03UTHIBVK</v>
          </cell>
          <cell r="EZ66" t="str">
            <v>2017-07UTHIBVK</v>
          </cell>
          <cell r="FB66">
            <v>0</v>
          </cell>
          <cell r="FC66">
            <v>0</v>
          </cell>
          <cell r="FF66" t="str">
            <v>0ED</v>
          </cell>
          <cell r="FI66" t="str">
            <v>3Chambre</v>
          </cell>
          <cell r="FJ66" t="str">
            <v>3studio</v>
          </cell>
          <cell r="FK66" t="str">
            <v>31CC</v>
          </cell>
          <cell r="FL66" t="str">
            <v>32CC</v>
          </cell>
          <cell r="FM66" t="str">
            <v>33CC</v>
          </cell>
          <cell r="FN66" t="str">
            <v>34CC</v>
          </cell>
          <cell r="FO66" t="str">
            <v>35CC</v>
          </cell>
          <cell r="FQ66" t="str">
            <v>OBNLC3</v>
          </cell>
          <cell r="FR66" t="str">
            <v>EDACL3</v>
          </cell>
          <cell r="FS66" t="str">
            <v>EDACLC</v>
          </cell>
          <cell r="FT66" t="str">
            <v>Mercier — Hochelaga-MaisonneuveC2017</v>
          </cell>
          <cell r="FU66" t="str">
            <v>3Mercier — Hochelaga-Maisonneuve</v>
          </cell>
          <cell r="FV66" t="str">
            <v>AHMED</v>
          </cell>
        </row>
        <row r="67">
          <cell r="B67" t="str">
            <v>ACL-5513</v>
          </cell>
          <cell r="C67" t="str">
            <v>960058414</v>
          </cell>
          <cell r="D67" t="str">
            <v>LES HAB. LOGE-ACCÈS INC. - PHASE VI</v>
          </cell>
          <cell r="E67" t="str">
            <v xml:space="preserve">3203-3207 rue Sainte-Catherine Est </v>
          </cell>
          <cell r="F67">
            <v>15</v>
          </cell>
          <cell r="G67" t="str">
            <v>3</v>
          </cell>
          <cell r="K67" t="str">
            <v>BSQ</v>
          </cell>
          <cell r="L67" t="str">
            <v>OBNL</v>
          </cell>
          <cell r="M67" t="str">
            <v>R</v>
          </cell>
          <cell r="N67" t="str">
            <v>2017</v>
          </cell>
          <cell r="O67" t="str">
            <v>EC</v>
          </cell>
          <cell r="P67" t="str">
            <v>EC</v>
          </cell>
          <cell r="Q67" t="str">
            <v>UGOULFR</v>
          </cell>
          <cell r="R67" t="str">
            <v>ULABADE</v>
          </cell>
          <cell r="S67">
            <v>42397</v>
          </cell>
          <cell r="U67">
            <v>42403.492083333331</v>
          </cell>
          <cell r="V67">
            <v>42814.637511574074</v>
          </cell>
          <cell r="W67">
            <v>43358</v>
          </cell>
          <cell r="X67">
            <v>43388</v>
          </cell>
          <cell r="Y67">
            <v>43709</v>
          </cell>
          <cell r="Z67">
            <v>43739</v>
          </cell>
          <cell r="AA67">
            <v>0</v>
          </cell>
          <cell r="AB67">
            <v>15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 t="str">
            <v>PAH15-20</v>
          </cell>
          <cell r="AL67" t="str">
            <v>OBNL</v>
          </cell>
          <cell r="AM67" t="str">
            <v>ACL-5513</v>
          </cell>
          <cell r="AN67" t="str">
            <v xml:space="preserve"> </v>
          </cell>
          <cell r="AO67" t="str">
            <v>2017-3</v>
          </cell>
          <cell r="AP67" t="str">
            <v>3Chambre</v>
          </cell>
          <cell r="AQ67" t="str">
            <v>3studio</v>
          </cell>
          <cell r="AR67" t="str">
            <v>31CC</v>
          </cell>
          <cell r="AS67" t="str">
            <v>32CC</v>
          </cell>
          <cell r="AT67" t="str">
            <v>33CC</v>
          </cell>
          <cell r="AU67" t="str">
            <v>34CC</v>
          </cell>
          <cell r="AV67" t="str">
            <v>35CC</v>
          </cell>
          <cell r="AW67" t="str">
            <v>3Chambre</v>
          </cell>
          <cell r="AX67" t="str">
            <v>3studio</v>
          </cell>
          <cell r="AY67" t="str">
            <v>31CC</v>
          </cell>
          <cell r="AZ67" t="str">
            <v>32CC</v>
          </cell>
          <cell r="BA67" t="str">
            <v>33CC</v>
          </cell>
          <cell r="BB67" t="str">
            <v>34CC</v>
          </cell>
          <cell r="BC67" t="str">
            <v>35CC</v>
          </cell>
          <cell r="BD67" t="str">
            <v>engagé</v>
          </cell>
          <cell r="BE67" t="str">
            <v>20173chambre</v>
          </cell>
          <cell r="BF67" t="str">
            <v>20173STUDIO</v>
          </cell>
          <cell r="BG67" t="str">
            <v>201731CC</v>
          </cell>
          <cell r="BH67" t="str">
            <v>201732CC</v>
          </cell>
          <cell r="BI67" t="str">
            <v>201733CC</v>
          </cell>
          <cell r="BJ67" t="str">
            <v>201734CC</v>
          </cell>
          <cell r="BK67" t="str">
            <v>201735CC</v>
          </cell>
          <cell r="BL67" t="str">
            <v>2017</v>
          </cell>
          <cell r="BM67" t="str">
            <v>acl2017-3</v>
          </cell>
          <cell r="BN67" t="str">
            <v>ACL2017-3</v>
          </cell>
          <cell r="BO67" t="str">
            <v>OBNL-3</v>
          </cell>
          <cell r="BP67" t="str">
            <v xml:space="preserve"> </v>
          </cell>
          <cell r="BQ67" t="str">
            <v>OBNL-3</v>
          </cell>
          <cell r="BR67" t="str">
            <v xml:space="preserve"> </v>
          </cell>
          <cell r="BS67" t="str">
            <v>OBNL</v>
          </cell>
          <cell r="BT67" t="str">
            <v>OBNL</v>
          </cell>
          <cell r="BU67" t="str">
            <v>20173OBNL</v>
          </cell>
          <cell r="BV67" t="str">
            <v>OBNL-3</v>
          </cell>
          <cell r="BW67" t="str">
            <v>OBNL-3</v>
          </cell>
          <cell r="BX67" t="str">
            <v>OBNL-3</v>
          </cell>
          <cell r="BY67" t="str">
            <v>2016BSQ</v>
          </cell>
          <cell r="BZ67" t="str">
            <v>2017BSQ</v>
          </cell>
          <cell r="CA67" t="str">
            <v>BSQ-3</v>
          </cell>
          <cell r="CB67" t="str">
            <v xml:space="preserve"> </v>
          </cell>
          <cell r="CC67" t="str">
            <v>20173BSQ</v>
          </cell>
          <cell r="CD67" t="str">
            <v>BSQ</v>
          </cell>
          <cell r="CE67" t="str">
            <v>BSQ</v>
          </cell>
          <cell r="CF67" t="str">
            <v>BSQ-3</v>
          </cell>
          <cell r="CG67" t="str">
            <v>BSQ-3</v>
          </cell>
          <cell r="CH67" t="str">
            <v>R3</v>
          </cell>
          <cell r="CI67" t="str">
            <v xml:space="preserve"> </v>
          </cell>
          <cell r="CJ67" t="str">
            <v>R3</v>
          </cell>
          <cell r="CK67" t="str">
            <v>20173R</v>
          </cell>
          <cell r="CL67" t="str">
            <v>R</v>
          </cell>
          <cell r="CM67" t="str">
            <v>R</v>
          </cell>
          <cell r="CN67" t="str">
            <v>ECMercier — Hochelaga-Maisonneuve</v>
          </cell>
          <cell r="CO67" t="str">
            <v>BSQECMercier — Hochelaga-Maisonneuve</v>
          </cell>
          <cell r="CP67" t="str">
            <v>BSQMercier — Hochelaga-Maisonneuve</v>
          </cell>
          <cell r="CQ67" t="str">
            <v>BSQMercier — Hochelaga-Maisonneuve</v>
          </cell>
          <cell r="CR67" t="str">
            <v>Mercier — Hochelaga-Maisonneuve</v>
          </cell>
          <cell r="CS67" t="str">
            <v>3Mercier — Hochelaga-Maisonneuve</v>
          </cell>
          <cell r="CT67" t="str">
            <v>RMercier — Hochelaga-Maisonneuve</v>
          </cell>
          <cell r="CU67" t="str">
            <v>Mercier — Hochelaga-Maisonneuve2018R</v>
          </cell>
          <cell r="CV67">
            <v>0</v>
          </cell>
          <cell r="CW67" t="str">
            <v>3EC</v>
          </cell>
          <cell r="CX67" t="str">
            <v>ACL3EC</v>
          </cell>
          <cell r="CY67">
            <v>3</v>
          </cell>
          <cell r="CZ67" t="str">
            <v>2017ACL</v>
          </cell>
          <cell r="DA67" t="str">
            <v xml:space="preserve"> </v>
          </cell>
          <cell r="DB67" t="str">
            <v xml:space="preserve"> </v>
          </cell>
          <cell r="DC67" t="str">
            <v xml:space="preserve"> </v>
          </cell>
          <cell r="DD67" t="str">
            <v>1900ACLEC</v>
          </cell>
          <cell r="DE67" t="str">
            <v>ACL 2018ed</v>
          </cell>
          <cell r="DF67" t="str">
            <v xml:space="preserve"> </v>
          </cell>
          <cell r="DG67" t="str">
            <v xml:space="preserve"> </v>
          </cell>
          <cell r="DH67" t="str">
            <v>2017ec</v>
          </cell>
          <cell r="DI67" t="str">
            <v>2016ap</v>
          </cell>
          <cell r="DJ67" t="str">
            <v xml:space="preserve"> </v>
          </cell>
          <cell r="DK67" t="str">
            <v>2017ec</v>
          </cell>
          <cell r="DL67" t="str">
            <v>3EC</v>
          </cell>
          <cell r="DM67" t="b">
            <v>0</v>
          </cell>
          <cell r="DN67" t="str">
            <v>2015</v>
          </cell>
          <cell r="DO67" t="str">
            <v>2014</v>
          </cell>
          <cell r="DP67" t="str">
            <v>ACLED 2015 from ec 2014</v>
          </cell>
          <cell r="DQ67" t="str">
            <v>2017ec3Chambre</v>
          </cell>
          <cell r="DR67" t="str">
            <v>2017</v>
          </cell>
          <cell r="DS67" t="str">
            <v>ACL</v>
          </cell>
          <cell r="DT67" t="str">
            <v xml:space="preserve"> </v>
          </cell>
          <cell r="DU67" t="str">
            <v xml:space="preserve"> </v>
          </cell>
          <cell r="DV67" t="str">
            <v xml:space="preserve"> </v>
          </cell>
          <cell r="DW67" t="str">
            <v xml:space="preserve"> </v>
          </cell>
          <cell r="DX67" t="str">
            <v xml:space="preserve"> </v>
          </cell>
          <cell r="DY67" t="str">
            <v xml:space="preserve"> </v>
          </cell>
          <cell r="DZ67" t="str">
            <v xml:space="preserve"> </v>
          </cell>
          <cell r="EA67" t="str">
            <v xml:space="preserve"> </v>
          </cell>
          <cell r="EB67" t="str">
            <v>3Chambre</v>
          </cell>
          <cell r="EC67" t="str">
            <v>3studio</v>
          </cell>
          <cell r="ED67" t="str">
            <v>31CC</v>
          </cell>
          <cell r="EE67" t="str">
            <v>32CC</v>
          </cell>
          <cell r="EF67" t="str">
            <v>33CC</v>
          </cell>
          <cell r="EG67" t="str">
            <v>34CC</v>
          </cell>
          <cell r="EH67" t="str">
            <v>35CC</v>
          </cell>
          <cell r="EI67" t="str">
            <v>OBNL-3</v>
          </cell>
          <cell r="EJ67" t="str">
            <v>BSQ-3</v>
          </cell>
          <cell r="EK67" t="str">
            <v>R3</v>
          </cell>
          <cell r="EL67" t="str">
            <v>ACL32017</v>
          </cell>
          <cell r="EM67" t="str">
            <v>OBNLMercier — Hochelaga-Maisonneuve</v>
          </cell>
          <cell r="EN67" t="str">
            <v>R3</v>
          </cell>
          <cell r="EO67" t="str">
            <v>R3</v>
          </cell>
          <cell r="EP67" t="str">
            <v xml:space="preserve"> </v>
          </cell>
          <cell r="EQ67" t="str">
            <v xml:space="preserve"> </v>
          </cell>
          <cell r="ES67" t="str">
            <v xml:space="preserve"> </v>
          </cell>
          <cell r="EU67" t="str">
            <v xml:space="preserve"> </v>
          </cell>
          <cell r="EX67" t="str">
            <v>2017-03UGOULFR</v>
          </cell>
          <cell r="EZ67" t="str">
            <v>2018-09UGOULFR</v>
          </cell>
          <cell r="FB67">
            <v>0</v>
          </cell>
          <cell r="FC67">
            <v>0</v>
          </cell>
          <cell r="FF67" t="str">
            <v>0EC</v>
          </cell>
          <cell r="FI67" t="str">
            <v>3Chambre</v>
          </cell>
          <cell r="FJ67" t="str">
            <v>3studio</v>
          </cell>
          <cell r="FK67" t="str">
            <v>31CC</v>
          </cell>
          <cell r="FL67" t="str">
            <v>32CC</v>
          </cell>
          <cell r="FM67" t="str">
            <v>33CC</v>
          </cell>
          <cell r="FN67" t="str">
            <v>34CC</v>
          </cell>
          <cell r="FO67" t="str">
            <v>35CC</v>
          </cell>
          <cell r="FQ67" t="str">
            <v>OBNLR3</v>
          </cell>
          <cell r="FR67" t="str">
            <v>ECACL3</v>
          </cell>
          <cell r="FS67" t="str">
            <v>ECACLR</v>
          </cell>
          <cell r="FT67" t="str">
            <v xml:space="preserve"> </v>
          </cell>
          <cell r="FU67">
            <v>0</v>
          </cell>
          <cell r="FV67" t="str">
            <v>BSQEC</v>
          </cell>
        </row>
        <row r="68">
          <cell r="B68" t="str">
            <v>ACL-5514</v>
          </cell>
          <cell r="C68" t="str">
            <v>960069275</v>
          </cell>
          <cell r="D68" t="str">
            <v>C.H. ROSE-MAIN</v>
          </cell>
          <cell r="E68" t="str">
            <v xml:space="preserve">(3033) rue Sherbrooke Est </v>
          </cell>
          <cell r="F68">
            <v>42</v>
          </cell>
          <cell r="G68" t="str">
            <v>1</v>
          </cell>
          <cell r="I68" t="str">
            <v>CM</v>
          </cell>
          <cell r="J68" t="str">
            <v>X</v>
          </cell>
          <cell r="K68" t="str">
            <v>BSQ</v>
          </cell>
          <cell r="L68" t="str">
            <v>COOP</v>
          </cell>
          <cell r="M68" t="str">
            <v>C</v>
          </cell>
          <cell r="N68" t="str">
            <v>2012</v>
          </cell>
          <cell r="O68" t="str">
            <v>ED</v>
          </cell>
          <cell r="P68" t="str">
            <v>ED</v>
          </cell>
          <cell r="Q68" t="str">
            <v>UGOULFR</v>
          </cell>
          <cell r="R68" t="str">
            <v>UTREMXU</v>
          </cell>
          <cell r="S68">
            <v>43046</v>
          </cell>
          <cell r="U68">
            <v>42460.593009259261</v>
          </cell>
          <cell r="V68">
            <v>42901.352002314816</v>
          </cell>
          <cell r="W68">
            <v>43046</v>
          </cell>
          <cell r="X68">
            <v>43084</v>
          </cell>
          <cell r="Y68">
            <v>43449</v>
          </cell>
          <cell r="Z68">
            <v>43466</v>
          </cell>
          <cell r="AA68">
            <v>0</v>
          </cell>
          <cell r="AB68">
            <v>0</v>
          </cell>
          <cell r="AC68">
            <v>25</v>
          </cell>
          <cell r="AD68">
            <v>8</v>
          </cell>
          <cell r="AE68">
            <v>8</v>
          </cell>
          <cell r="AF68">
            <v>1</v>
          </cell>
          <cell r="AG68">
            <v>0</v>
          </cell>
          <cell r="AH68" t="str">
            <v>PAH15-20</v>
          </cell>
          <cell r="AI68">
            <v>9</v>
          </cell>
          <cell r="AJ68">
            <v>0</v>
          </cell>
          <cell r="AK68" t="str">
            <v>Ascenseur</v>
          </cell>
          <cell r="AL68" t="str">
            <v>COOP</v>
          </cell>
          <cell r="AM68" t="str">
            <v>ACL-5514</v>
          </cell>
          <cell r="AN68" t="str">
            <v>ACLED</v>
          </cell>
          <cell r="AO68" t="str">
            <v>2012-1</v>
          </cell>
          <cell r="AP68" t="str">
            <v>1Chambre</v>
          </cell>
          <cell r="AQ68" t="str">
            <v>1studio</v>
          </cell>
          <cell r="AR68" t="str">
            <v>11CC</v>
          </cell>
          <cell r="AS68" t="str">
            <v>12CC</v>
          </cell>
          <cell r="AT68" t="str">
            <v>13CC</v>
          </cell>
          <cell r="AU68" t="str">
            <v>14CC</v>
          </cell>
          <cell r="AV68" t="str">
            <v>15CC</v>
          </cell>
          <cell r="AW68" t="str">
            <v>1Chambre</v>
          </cell>
          <cell r="AX68" t="str">
            <v>1studio</v>
          </cell>
          <cell r="AY68" t="str">
            <v>11CC</v>
          </cell>
          <cell r="AZ68" t="str">
            <v>12CC</v>
          </cell>
          <cell r="BA68" t="str">
            <v>13CC</v>
          </cell>
          <cell r="BB68" t="str">
            <v>14CC</v>
          </cell>
          <cell r="BC68" t="str">
            <v>15CC</v>
          </cell>
          <cell r="BD68" t="str">
            <v>engagé</v>
          </cell>
          <cell r="BE68" t="str">
            <v>20171chambre</v>
          </cell>
          <cell r="BF68" t="str">
            <v>20171STUDIO</v>
          </cell>
          <cell r="BG68" t="str">
            <v>201711CC</v>
          </cell>
          <cell r="BH68" t="str">
            <v>201712CC</v>
          </cell>
          <cell r="BI68" t="str">
            <v>201713CC</v>
          </cell>
          <cell r="BJ68" t="str">
            <v>201714CC</v>
          </cell>
          <cell r="BK68" t="str">
            <v>201715CC</v>
          </cell>
          <cell r="BL68" t="str">
            <v>2012</v>
          </cell>
          <cell r="BM68" t="str">
            <v>acl2012-1</v>
          </cell>
          <cell r="BN68" t="str">
            <v>ACL2012-1</v>
          </cell>
          <cell r="BO68" t="str">
            <v>COOP-1</v>
          </cell>
          <cell r="BP68" t="str">
            <v>COOP-1</v>
          </cell>
          <cell r="BQ68" t="str">
            <v xml:space="preserve"> </v>
          </cell>
          <cell r="BR68" t="str">
            <v xml:space="preserve"> </v>
          </cell>
          <cell r="BS68" t="str">
            <v>COOP</v>
          </cell>
          <cell r="BT68" t="str">
            <v>COOP</v>
          </cell>
          <cell r="BU68" t="str">
            <v>20171COOP</v>
          </cell>
          <cell r="BV68" t="str">
            <v>COOP-1</v>
          </cell>
          <cell r="BW68" t="str">
            <v>COOP-1</v>
          </cell>
          <cell r="BX68" t="str">
            <v>COOP-1</v>
          </cell>
          <cell r="BY68" t="str">
            <v>2016BSQ</v>
          </cell>
          <cell r="BZ68" t="str">
            <v>2017BSQ</v>
          </cell>
          <cell r="CA68" t="str">
            <v>BSQ-1</v>
          </cell>
          <cell r="CB68" t="str">
            <v>BSQ-1</v>
          </cell>
          <cell r="CC68" t="str">
            <v>20171BSQ</v>
          </cell>
          <cell r="CD68" t="str">
            <v>BSQ</v>
          </cell>
          <cell r="CE68" t="str">
            <v>BSQ</v>
          </cell>
          <cell r="CF68" t="str">
            <v>BSQ-1</v>
          </cell>
          <cell r="CG68" t="str">
            <v>BSQ-1</v>
          </cell>
          <cell r="CH68" t="str">
            <v>C1</v>
          </cell>
          <cell r="CI68" t="str">
            <v>C1</v>
          </cell>
          <cell r="CJ68" t="str">
            <v>C1</v>
          </cell>
          <cell r="CK68" t="str">
            <v>20171C</v>
          </cell>
          <cell r="CL68" t="str">
            <v>C</v>
          </cell>
          <cell r="CM68" t="str">
            <v>C</v>
          </cell>
          <cell r="CN68" t="str">
            <v>EDRosemont — La Petite-Patrie</v>
          </cell>
          <cell r="CO68" t="str">
            <v>BSQEDRosemont — La Petite-Patrie</v>
          </cell>
          <cell r="CP68" t="str">
            <v>BSQRosemont — La Petite-Patrie</v>
          </cell>
          <cell r="CQ68" t="str">
            <v>BSQRosemont — La Petite-Patrie</v>
          </cell>
          <cell r="CR68" t="str">
            <v>Rosemont — La Petite-Patrie</v>
          </cell>
          <cell r="CS68" t="str">
            <v>1Rosemont — La Petite-Patrie</v>
          </cell>
          <cell r="CT68" t="str">
            <v>CRosemont — La Petite-Patrie</v>
          </cell>
          <cell r="CU68" t="str">
            <v>Rosemont — La Petite-Patrie2017C</v>
          </cell>
          <cell r="CV68">
            <v>0</v>
          </cell>
          <cell r="CW68" t="str">
            <v>1ED</v>
          </cell>
          <cell r="CX68" t="str">
            <v>ACL1ED</v>
          </cell>
          <cell r="CY68">
            <v>2</v>
          </cell>
          <cell r="CZ68" t="str">
            <v xml:space="preserve"> </v>
          </cell>
          <cell r="DA68" t="str">
            <v>2017</v>
          </cell>
          <cell r="DB68" t="str">
            <v xml:space="preserve"> </v>
          </cell>
          <cell r="DC68" t="str">
            <v xml:space="preserve"> </v>
          </cell>
          <cell r="DD68" t="str">
            <v>1900ACLED</v>
          </cell>
          <cell r="DE68" t="str">
            <v>ACL 2017ed</v>
          </cell>
          <cell r="DF68" t="str">
            <v xml:space="preserve"> </v>
          </cell>
          <cell r="DG68" t="str">
            <v>2017ed</v>
          </cell>
          <cell r="DH68" t="str">
            <v>2017ec</v>
          </cell>
          <cell r="DI68" t="str">
            <v>2016ap</v>
          </cell>
          <cell r="DJ68" t="str">
            <v>2017ed</v>
          </cell>
          <cell r="DK68" t="str">
            <v xml:space="preserve"> </v>
          </cell>
          <cell r="DL68" t="str">
            <v>1ED</v>
          </cell>
          <cell r="DM68" t="str">
            <v>20171ED</v>
          </cell>
          <cell r="DN68" t="str">
            <v>2017</v>
          </cell>
          <cell r="DO68" t="str">
            <v>2014</v>
          </cell>
          <cell r="DP68" t="str">
            <v>ACLED 2017 from ec 2014</v>
          </cell>
          <cell r="DQ68" t="str">
            <v>2017ec1Chambre</v>
          </cell>
          <cell r="DR68" t="str">
            <v>2017</v>
          </cell>
          <cell r="DS68" t="str">
            <v>ACL</v>
          </cell>
          <cell r="DT68" t="str">
            <v>2017BSQ</v>
          </cell>
          <cell r="DU68" t="str">
            <v>1Chambre</v>
          </cell>
          <cell r="DV68" t="str">
            <v>1Studio</v>
          </cell>
          <cell r="DW68" t="str">
            <v>11CC</v>
          </cell>
          <cell r="DX68" t="str">
            <v>12CC</v>
          </cell>
          <cell r="DY68" t="str">
            <v>13CC</v>
          </cell>
          <cell r="DZ68" t="str">
            <v>14CC</v>
          </cell>
          <cell r="EA68" t="str">
            <v>15CC</v>
          </cell>
          <cell r="EB68" t="str">
            <v>1Chambre</v>
          </cell>
          <cell r="EC68" t="str">
            <v>1studio</v>
          </cell>
          <cell r="ED68" t="str">
            <v>11CC</v>
          </cell>
          <cell r="EE68" t="str">
            <v>12CC</v>
          </cell>
          <cell r="EF68" t="str">
            <v>13CC</v>
          </cell>
          <cell r="EG68" t="str">
            <v>14CC</v>
          </cell>
          <cell r="EH68" t="str">
            <v>15CC</v>
          </cell>
          <cell r="EI68" t="str">
            <v>COOP-1</v>
          </cell>
          <cell r="EJ68" t="str">
            <v>BSQ-1</v>
          </cell>
          <cell r="EK68" t="str">
            <v>C1</v>
          </cell>
          <cell r="EL68" t="str">
            <v>ACL12012</v>
          </cell>
          <cell r="EM68" t="str">
            <v>COOPRosemont — La Petite-Patrie</v>
          </cell>
          <cell r="EN68" t="str">
            <v>C1</v>
          </cell>
          <cell r="EO68" t="str">
            <v>C1</v>
          </cell>
          <cell r="EP68" t="str">
            <v xml:space="preserve"> </v>
          </cell>
          <cell r="EQ68" t="str">
            <v xml:space="preserve"> </v>
          </cell>
          <cell r="ES68" t="str">
            <v>2017Rosemont — La Petite-PatrieC</v>
          </cell>
          <cell r="EU68" t="str">
            <v>BSQ</v>
          </cell>
          <cell r="EX68" t="str">
            <v>2017-06UGOULFR</v>
          </cell>
          <cell r="EZ68" t="str">
            <v>2017-11UGOULFR</v>
          </cell>
          <cell r="FB68">
            <v>42</v>
          </cell>
          <cell r="FC68">
            <v>9</v>
          </cell>
          <cell r="FF68" t="str">
            <v>0ED</v>
          </cell>
          <cell r="FI68" t="str">
            <v>1Chambre</v>
          </cell>
          <cell r="FJ68" t="str">
            <v>1studio</v>
          </cell>
          <cell r="FK68" t="str">
            <v>11CC</v>
          </cell>
          <cell r="FL68" t="str">
            <v>12CC</v>
          </cell>
          <cell r="FM68" t="str">
            <v>13CC</v>
          </cell>
          <cell r="FN68" t="str">
            <v>14CC</v>
          </cell>
          <cell r="FO68" t="str">
            <v>15CC</v>
          </cell>
          <cell r="FQ68" t="str">
            <v>COOPC1</v>
          </cell>
          <cell r="FR68" t="str">
            <v>EDACL1</v>
          </cell>
          <cell r="FS68" t="str">
            <v>EDACLC</v>
          </cell>
          <cell r="FT68" t="str">
            <v>Rosemont — La Petite-PatrieC2017</v>
          </cell>
          <cell r="FU68" t="str">
            <v>1Rosemont — La Petite-Patrie</v>
          </cell>
          <cell r="FV68" t="str">
            <v>BSQED</v>
          </cell>
        </row>
        <row r="69">
          <cell r="B69" t="str">
            <v>ACL-5515</v>
          </cell>
          <cell r="C69" t="str">
            <v>960071820</v>
          </cell>
          <cell r="D69" t="str">
            <v>DIANOVA Québec</v>
          </cell>
          <cell r="E69" t="str">
            <v>965-971 rue Saint-André (MTL)</v>
          </cell>
          <cell r="F69">
            <v>25</v>
          </cell>
          <cell r="G69" t="str">
            <v>3</v>
          </cell>
          <cell r="H69" t="str">
            <v>X</v>
          </cell>
          <cell r="K69" t="str">
            <v>AHM</v>
          </cell>
          <cell r="L69" t="str">
            <v>OBNL</v>
          </cell>
          <cell r="M69" t="str">
            <v>C</v>
          </cell>
          <cell r="N69" t="str">
            <v>2016</v>
          </cell>
          <cell r="O69" t="str">
            <v>EC</v>
          </cell>
          <cell r="P69" t="str">
            <v>EC</v>
          </cell>
          <cell r="Q69" t="str">
            <v>UABBA97</v>
          </cell>
          <cell r="R69" t="str">
            <v>UTREMXU</v>
          </cell>
          <cell r="S69">
            <v>43046</v>
          </cell>
          <cell r="U69">
            <v>42487.602430555555</v>
          </cell>
          <cell r="V69">
            <v>42564.57167824074</v>
          </cell>
          <cell r="W69">
            <v>43539</v>
          </cell>
          <cell r="X69">
            <v>43556</v>
          </cell>
          <cell r="Y69">
            <v>43922</v>
          </cell>
          <cell r="Z69">
            <v>43922</v>
          </cell>
          <cell r="AA69">
            <v>0</v>
          </cell>
          <cell r="AB69">
            <v>25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 t="str">
            <v>PAH15-20</v>
          </cell>
          <cell r="AI69">
            <v>5</v>
          </cell>
          <cell r="AJ69">
            <v>0</v>
          </cell>
          <cell r="AK69" t="str">
            <v>Ascenseur</v>
          </cell>
          <cell r="AL69" t="str">
            <v>OBNL</v>
          </cell>
          <cell r="AM69" t="str">
            <v>ACL-5515</v>
          </cell>
          <cell r="AN69" t="str">
            <v xml:space="preserve"> </v>
          </cell>
          <cell r="AO69" t="str">
            <v>2016-3</v>
          </cell>
          <cell r="AP69" t="str">
            <v>3Chambre</v>
          </cell>
          <cell r="AQ69" t="str">
            <v>3studio</v>
          </cell>
          <cell r="AR69" t="str">
            <v>31CC</v>
          </cell>
          <cell r="AS69" t="str">
            <v>32CC</v>
          </cell>
          <cell r="AT69" t="str">
            <v>33CC</v>
          </cell>
          <cell r="AU69" t="str">
            <v>34CC</v>
          </cell>
          <cell r="AV69" t="str">
            <v>35CC</v>
          </cell>
          <cell r="AW69" t="str">
            <v>3Chambre</v>
          </cell>
          <cell r="AX69" t="str">
            <v>3studio</v>
          </cell>
          <cell r="AY69" t="str">
            <v>31CC</v>
          </cell>
          <cell r="AZ69" t="str">
            <v>32CC</v>
          </cell>
          <cell r="BA69" t="str">
            <v>33CC</v>
          </cell>
          <cell r="BB69" t="str">
            <v>34CC</v>
          </cell>
          <cell r="BC69" t="str">
            <v>35CC</v>
          </cell>
          <cell r="BD69" t="str">
            <v>engagé</v>
          </cell>
          <cell r="BE69" t="str">
            <v>20163chambre</v>
          </cell>
          <cell r="BF69" t="str">
            <v>20163STUDIO</v>
          </cell>
          <cell r="BG69" t="str">
            <v>201631CC</v>
          </cell>
          <cell r="BH69" t="str">
            <v>201632CC</v>
          </cell>
          <cell r="BI69" t="str">
            <v>201633CC</v>
          </cell>
          <cell r="BJ69" t="str">
            <v>201634CC</v>
          </cell>
          <cell r="BK69" t="str">
            <v>201635CC</v>
          </cell>
          <cell r="BL69" t="str">
            <v>2016</v>
          </cell>
          <cell r="BM69" t="str">
            <v>acl2016-3</v>
          </cell>
          <cell r="BN69" t="str">
            <v>ACL2016-3</v>
          </cell>
          <cell r="BO69" t="str">
            <v>OBNL-3</v>
          </cell>
          <cell r="BP69" t="str">
            <v xml:space="preserve"> </v>
          </cell>
          <cell r="BQ69" t="str">
            <v>OBNL-3</v>
          </cell>
          <cell r="BR69" t="str">
            <v xml:space="preserve"> </v>
          </cell>
          <cell r="BS69" t="str">
            <v>OBNL</v>
          </cell>
          <cell r="BT69" t="str">
            <v>OBNL</v>
          </cell>
          <cell r="BU69" t="str">
            <v>20163OBNL</v>
          </cell>
          <cell r="BV69" t="str">
            <v>OBNL-3</v>
          </cell>
          <cell r="BW69" t="str">
            <v>OBNL-3</v>
          </cell>
          <cell r="BX69" t="str">
            <v>OBNL-3</v>
          </cell>
          <cell r="BY69" t="str">
            <v>2016AHM</v>
          </cell>
          <cell r="BZ69" t="str">
            <v>2016AHM</v>
          </cell>
          <cell r="CA69" t="str">
            <v>AHM-3</v>
          </cell>
          <cell r="CB69" t="str">
            <v xml:space="preserve"> </v>
          </cell>
          <cell r="CC69" t="str">
            <v>20163AHM</v>
          </cell>
          <cell r="CD69" t="str">
            <v>AHM</v>
          </cell>
          <cell r="CE69" t="str">
            <v>AHM</v>
          </cell>
          <cell r="CF69" t="str">
            <v>AHM-3</v>
          </cell>
          <cell r="CG69" t="str">
            <v>AHM-3</v>
          </cell>
          <cell r="CH69" t="str">
            <v>C3</v>
          </cell>
          <cell r="CI69" t="str">
            <v xml:space="preserve"> </v>
          </cell>
          <cell r="CJ69" t="str">
            <v>C3</v>
          </cell>
          <cell r="CK69" t="str">
            <v>20163C</v>
          </cell>
          <cell r="CL69" t="str">
            <v>C</v>
          </cell>
          <cell r="CM69" t="str">
            <v>C</v>
          </cell>
          <cell r="CN69" t="str">
            <v>ECVille-Marie</v>
          </cell>
          <cell r="CO69" t="str">
            <v>AHMECVille-Marie</v>
          </cell>
          <cell r="CP69" t="str">
            <v>AHMVille-Marie</v>
          </cell>
          <cell r="CQ69" t="str">
            <v>AHMVille-Marie</v>
          </cell>
          <cell r="CR69" t="str">
            <v>Ville-Marie</v>
          </cell>
          <cell r="CS69" t="str">
            <v>3Ville-Marie</v>
          </cell>
          <cell r="CT69" t="str">
            <v>CVille-Marie</v>
          </cell>
          <cell r="CU69" t="str">
            <v>Ville-Marie2019C</v>
          </cell>
          <cell r="CV69">
            <v>0</v>
          </cell>
          <cell r="CW69" t="str">
            <v>3EC</v>
          </cell>
          <cell r="CX69" t="str">
            <v>ACL3EC</v>
          </cell>
          <cell r="CY69">
            <v>3</v>
          </cell>
          <cell r="CZ69" t="str">
            <v>2016ACL</v>
          </cell>
          <cell r="DA69" t="str">
            <v xml:space="preserve"> </v>
          </cell>
          <cell r="DB69" t="str">
            <v xml:space="preserve"> </v>
          </cell>
          <cell r="DC69" t="str">
            <v xml:space="preserve"> </v>
          </cell>
          <cell r="DD69" t="str">
            <v>1900ACLEC</v>
          </cell>
          <cell r="DE69" t="str">
            <v>ACL 2019ed</v>
          </cell>
          <cell r="DF69" t="str">
            <v xml:space="preserve"> </v>
          </cell>
          <cell r="DG69" t="str">
            <v xml:space="preserve"> </v>
          </cell>
          <cell r="DH69" t="str">
            <v>2016ec</v>
          </cell>
          <cell r="DI69" t="str">
            <v>2016ap</v>
          </cell>
          <cell r="DJ69" t="str">
            <v xml:space="preserve"> </v>
          </cell>
          <cell r="DK69" t="str">
            <v>2016ec</v>
          </cell>
          <cell r="DL69" t="str">
            <v>3EC</v>
          </cell>
          <cell r="DM69" t="b">
            <v>0</v>
          </cell>
          <cell r="DN69" t="str">
            <v>2015</v>
          </cell>
          <cell r="DO69" t="str">
            <v>2014</v>
          </cell>
          <cell r="DP69" t="str">
            <v>ACLED 2015 from ec 2014</v>
          </cell>
          <cell r="DQ69" t="str">
            <v>2016ec3Chambre</v>
          </cell>
          <cell r="DR69" t="str">
            <v>2016</v>
          </cell>
          <cell r="DS69" t="str">
            <v>ACL</v>
          </cell>
          <cell r="DT69" t="str">
            <v xml:space="preserve"> </v>
          </cell>
          <cell r="DU69" t="str">
            <v xml:space="preserve"> </v>
          </cell>
          <cell r="DV69" t="str">
            <v xml:space="preserve"> </v>
          </cell>
          <cell r="DW69" t="str">
            <v xml:space="preserve"> </v>
          </cell>
          <cell r="DX69" t="str">
            <v xml:space="preserve"> </v>
          </cell>
          <cell r="DY69" t="str">
            <v xml:space="preserve"> </v>
          </cell>
          <cell r="DZ69" t="str">
            <v xml:space="preserve"> </v>
          </cell>
          <cell r="EA69" t="str">
            <v xml:space="preserve"> </v>
          </cell>
          <cell r="EB69" t="str">
            <v>3Chambre</v>
          </cell>
          <cell r="EC69" t="str">
            <v>3studio</v>
          </cell>
          <cell r="ED69" t="str">
            <v>31CC</v>
          </cell>
          <cell r="EE69" t="str">
            <v>32CC</v>
          </cell>
          <cell r="EF69" t="str">
            <v>33CC</v>
          </cell>
          <cell r="EG69" t="str">
            <v>34CC</v>
          </cell>
          <cell r="EH69" t="str">
            <v>35CC</v>
          </cell>
          <cell r="EI69" t="str">
            <v>OBNL-3</v>
          </cell>
          <cell r="EJ69" t="str">
            <v>AHM-3</v>
          </cell>
          <cell r="EK69" t="str">
            <v>C3</v>
          </cell>
          <cell r="EL69" t="str">
            <v>ACL32016</v>
          </cell>
          <cell r="EM69" t="str">
            <v>OBNLVille-Marie</v>
          </cell>
          <cell r="EN69" t="str">
            <v>C3</v>
          </cell>
          <cell r="EO69" t="str">
            <v>C3</v>
          </cell>
          <cell r="EP69" t="str">
            <v xml:space="preserve"> </v>
          </cell>
          <cell r="EQ69" t="str">
            <v xml:space="preserve"> </v>
          </cell>
          <cell r="ES69" t="str">
            <v xml:space="preserve"> </v>
          </cell>
          <cell r="EU69" t="str">
            <v xml:space="preserve"> </v>
          </cell>
          <cell r="EX69" t="str">
            <v>2016-07UABBA97</v>
          </cell>
          <cell r="EZ69" t="str">
            <v>2019-03UABBA97</v>
          </cell>
          <cell r="FB69">
            <v>25</v>
          </cell>
          <cell r="FC69">
            <v>5</v>
          </cell>
          <cell r="FF69" t="str">
            <v>0EC</v>
          </cell>
          <cell r="FI69" t="str">
            <v>3Chambre</v>
          </cell>
          <cell r="FJ69" t="str">
            <v>3studio</v>
          </cell>
          <cell r="FK69" t="str">
            <v>31CC</v>
          </cell>
          <cell r="FL69" t="str">
            <v>32CC</v>
          </cell>
          <cell r="FM69" t="str">
            <v>33CC</v>
          </cell>
          <cell r="FN69" t="str">
            <v>34CC</v>
          </cell>
          <cell r="FO69" t="str">
            <v>35CC</v>
          </cell>
          <cell r="FQ69" t="str">
            <v>OBNLC3</v>
          </cell>
          <cell r="FR69" t="str">
            <v>ECACL3</v>
          </cell>
          <cell r="FS69" t="str">
            <v>ECACLC</v>
          </cell>
          <cell r="FT69" t="str">
            <v xml:space="preserve"> </v>
          </cell>
          <cell r="FU69">
            <v>0</v>
          </cell>
          <cell r="FV69" t="str">
            <v>AHMEC</v>
          </cell>
        </row>
        <row r="70">
          <cell r="B70" t="str">
            <v>ACL-5516</v>
          </cell>
          <cell r="C70" t="str">
            <v>960072715</v>
          </cell>
          <cell r="D70" t="str">
            <v>SIDALYS</v>
          </cell>
          <cell r="E70" t="str">
            <v>1462 rue Panet (MTL)</v>
          </cell>
          <cell r="F70">
            <v>15</v>
          </cell>
          <cell r="G70" t="str">
            <v>3</v>
          </cell>
          <cell r="J70" t="str">
            <v>X</v>
          </cell>
          <cell r="K70" t="str">
            <v>CDH</v>
          </cell>
          <cell r="L70" t="str">
            <v>OBNL</v>
          </cell>
          <cell r="M70" t="str">
            <v>C</v>
          </cell>
          <cell r="N70" t="str">
            <v>2016</v>
          </cell>
          <cell r="O70" t="str">
            <v>EC</v>
          </cell>
          <cell r="P70" t="str">
            <v>EC</v>
          </cell>
          <cell r="Q70" t="str">
            <v>UABBA97</v>
          </cell>
          <cell r="R70" t="str">
            <v>UTREMXU</v>
          </cell>
          <cell r="S70">
            <v>42934</v>
          </cell>
          <cell r="U70">
            <v>42543.689710648148</v>
          </cell>
          <cell r="V70">
            <v>42971.644942129627</v>
          </cell>
          <cell r="W70">
            <v>43539</v>
          </cell>
          <cell r="X70">
            <v>43556</v>
          </cell>
          <cell r="Y70">
            <v>43922</v>
          </cell>
          <cell r="Z70">
            <v>43952</v>
          </cell>
          <cell r="AA70">
            <v>15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 t="str">
            <v>PAH15-20</v>
          </cell>
          <cell r="AL70" t="str">
            <v>OBNL</v>
          </cell>
          <cell r="AM70" t="str">
            <v>ACL-5516</v>
          </cell>
          <cell r="AN70" t="str">
            <v xml:space="preserve"> </v>
          </cell>
          <cell r="AO70" t="str">
            <v>2016-3</v>
          </cell>
          <cell r="AP70" t="str">
            <v>3Chambre</v>
          </cell>
          <cell r="AQ70" t="str">
            <v>3studio</v>
          </cell>
          <cell r="AR70" t="str">
            <v>31CC</v>
          </cell>
          <cell r="AS70" t="str">
            <v>32CC</v>
          </cell>
          <cell r="AT70" t="str">
            <v>33CC</v>
          </cell>
          <cell r="AU70" t="str">
            <v>34CC</v>
          </cell>
          <cell r="AV70" t="str">
            <v>35CC</v>
          </cell>
          <cell r="AW70" t="str">
            <v>3Chambre</v>
          </cell>
          <cell r="AX70" t="str">
            <v>3studio</v>
          </cell>
          <cell r="AY70" t="str">
            <v>31CC</v>
          </cell>
          <cell r="AZ70" t="str">
            <v>32CC</v>
          </cell>
          <cell r="BA70" t="str">
            <v>33CC</v>
          </cell>
          <cell r="BB70" t="str">
            <v>34CC</v>
          </cell>
          <cell r="BC70" t="str">
            <v>35CC</v>
          </cell>
          <cell r="BD70" t="str">
            <v>engagé</v>
          </cell>
          <cell r="BE70" t="str">
            <v>20173chambre</v>
          </cell>
          <cell r="BF70" t="str">
            <v>20173STUDIO</v>
          </cell>
          <cell r="BG70" t="str">
            <v>201731CC</v>
          </cell>
          <cell r="BH70" t="str">
            <v>201732CC</v>
          </cell>
          <cell r="BI70" t="str">
            <v>201733CC</v>
          </cell>
          <cell r="BJ70" t="str">
            <v>201734CC</v>
          </cell>
          <cell r="BK70" t="str">
            <v>201735CC</v>
          </cell>
          <cell r="BL70" t="str">
            <v>2016</v>
          </cell>
          <cell r="BM70" t="str">
            <v>acl2016-3</v>
          </cell>
          <cell r="BN70" t="str">
            <v>ACL2016-3</v>
          </cell>
          <cell r="BO70" t="str">
            <v>OBNL-3</v>
          </cell>
          <cell r="BP70" t="str">
            <v xml:space="preserve"> </v>
          </cell>
          <cell r="BQ70" t="str">
            <v>OBNL-3</v>
          </cell>
          <cell r="BR70" t="str">
            <v xml:space="preserve"> </v>
          </cell>
          <cell r="BS70" t="str">
            <v>OBNL</v>
          </cell>
          <cell r="BT70" t="str">
            <v>OBNL</v>
          </cell>
          <cell r="BU70" t="str">
            <v>20173OBNL</v>
          </cell>
          <cell r="BV70" t="str">
            <v>OBNL-3</v>
          </cell>
          <cell r="BW70" t="str">
            <v>OBNL-3</v>
          </cell>
          <cell r="BX70" t="str">
            <v>OBNL-3</v>
          </cell>
          <cell r="BY70" t="str">
            <v>2016CDH</v>
          </cell>
          <cell r="BZ70" t="str">
            <v>2017CDH</v>
          </cell>
          <cell r="CA70" t="str">
            <v>CDH-3</v>
          </cell>
          <cell r="CB70" t="str">
            <v xml:space="preserve"> </v>
          </cell>
          <cell r="CC70" t="str">
            <v>20173CDH</v>
          </cell>
          <cell r="CD70" t="str">
            <v>CDH</v>
          </cell>
          <cell r="CE70" t="str">
            <v>CDH</v>
          </cell>
          <cell r="CF70" t="str">
            <v>CDH-3</v>
          </cell>
          <cell r="CG70" t="str">
            <v>CDH-3</v>
          </cell>
          <cell r="CH70" t="str">
            <v>C3</v>
          </cell>
          <cell r="CI70" t="str">
            <v xml:space="preserve"> </v>
          </cell>
          <cell r="CJ70" t="str">
            <v>C3</v>
          </cell>
          <cell r="CK70" t="str">
            <v>20173C</v>
          </cell>
          <cell r="CL70" t="str">
            <v>C</v>
          </cell>
          <cell r="CM70" t="str">
            <v>C</v>
          </cell>
          <cell r="CN70" t="str">
            <v>ECVille-Marie</v>
          </cell>
          <cell r="CO70" t="str">
            <v>CDHECVille-Marie</v>
          </cell>
          <cell r="CP70" t="str">
            <v>CDHVille-Marie</v>
          </cell>
          <cell r="CQ70" t="str">
            <v>CDHVille-Marie</v>
          </cell>
          <cell r="CR70" t="str">
            <v>Ville-Marie</v>
          </cell>
          <cell r="CS70" t="str">
            <v>3Ville-Marie</v>
          </cell>
          <cell r="CT70" t="str">
            <v>CVille-Marie</v>
          </cell>
          <cell r="CU70" t="str">
            <v>Ville-Marie2019C</v>
          </cell>
          <cell r="CV70">
            <v>0</v>
          </cell>
          <cell r="CW70" t="str">
            <v>3EC</v>
          </cell>
          <cell r="CX70" t="str">
            <v>ACL3EC</v>
          </cell>
          <cell r="CY70">
            <v>3</v>
          </cell>
          <cell r="CZ70" t="str">
            <v>2017ACL</v>
          </cell>
          <cell r="DA70" t="str">
            <v xml:space="preserve"> </v>
          </cell>
          <cell r="DB70" t="str">
            <v xml:space="preserve"> </v>
          </cell>
          <cell r="DC70" t="str">
            <v xml:space="preserve"> </v>
          </cell>
          <cell r="DD70" t="str">
            <v>1900ACLEC</v>
          </cell>
          <cell r="DE70" t="str">
            <v>ACL 2019ed</v>
          </cell>
          <cell r="DF70" t="str">
            <v xml:space="preserve"> </v>
          </cell>
          <cell r="DG70" t="str">
            <v xml:space="preserve"> </v>
          </cell>
          <cell r="DH70" t="str">
            <v>2017ec</v>
          </cell>
          <cell r="DI70" t="str">
            <v>2016ap</v>
          </cell>
          <cell r="DJ70" t="str">
            <v xml:space="preserve"> </v>
          </cell>
          <cell r="DK70" t="str">
            <v>2017ec</v>
          </cell>
          <cell r="DL70" t="str">
            <v>3EC</v>
          </cell>
          <cell r="DM70" t="b">
            <v>0</v>
          </cell>
          <cell r="DN70" t="str">
            <v>2015</v>
          </cell>
          <cell r="DO70" t="str">
            <v>2014</v>
          </cell>
          <cell r="DP70" t="str">
            <v>ACLED 2015 from ec 2014</v>
          </cell>
          <cell r="DQ70" t="str">
            <v>2017ec3Chambre</v>
          </cell>
          <cell r="DR70" t="str">
            <v>2017</v>
          </cell>
          <cell r="DS70" t="str">
            <v>ACL</v>
          </cell>
          <cell r="DT70" t="str">
            <v xml:space="preserve"> </v>
          </cell>
          <cell r="DU70" t="str">
            <v xml:space="preserve"> </v>
          </cell>
          <cell r="DV70" t="str">
            <v xml:space="preserve"> </v>
          </cell>
          <cell r="DW70" t="str">
            <v xml:space="preserve"> </v>
          </cell>
          <cell r="DX70" t="str">
            <v xml:space="preserve"> </v>
          </cell>
          <cell r="DY70" t="str">
            <v xml:space="preserve"> </v>
          </cell>
          <cell r="DZ70" t="str">
            <v xml:space="preserve"> </v>
          </cell>
          <cell r="EA70" t="str">
            <v xml:space="preserve"> </v>
          </cell>
          <cell r="EB70" t="str">
            <v>3Chambre</v>
          </cell>
          <cell r="EC70" t="str">
            <v>3studio</v>
          </cell>
          <cell r="ED70" t="str">
            <v>31CC</v>
          </cell>
          <cell r="EE70" t="str">
            <v>32CC</v>
          </cell>
          <cell r="EF70" t="str">
            <v>33CC</v>
          </cell>
          <cell r="EG70" t="str">
            <v>34CC</v>
          </cell>
          <cell r="EH70" t="str">
            <v>35CC</v>
          </cell>
          <cell r="EI70" t="str">
            <v>OBNL-3</v>
          </cell>
          <cell r="EJ70" t="str">
            <v>CDH-3</v>
          </cell>
          <cell r="EK70" t="str">
            <v>C3</v>
          </cell>
          <cell r="EL70" t="str">
            <v>ACL32016</v>
          </cell>
          <cell r="EM70" t="str">
            <v>OBNLVille-Marie</v>
          </cell>
          <cell r="EN70" t="str">
            <v>C3</v>
          </cell>
          <cell r="EO70" t="str">
            <v>C3</v>
          </cell>
          <cell r="EP70" t="str">
            <v xml:space="preserve"> </v>
          </cell>
          <cell r="EQ70" t="str">
            <v xml:space="preserve"> </v>
          </cell>
          <cell r="ES70" t="str">
            <v xml:space="preserve"> </v>
          </cell>
          <cell r="EU70" t="str">
            <v xml:space="preserve"> </v>
          </cell>
          <cell r="EX70" t="str">
            <v>2017-08UABBA97</v>
          </cell>
          <cell r="EZ70" t="str">
            <v>2019-03UABBA97</v>
          </cell>
          <cell r="FB70">
            <v>0</v>
          </cell>
          <cell r="FC70">
            <v>0</v>
          </cell>
          <cell r="FF70" t="str">
            <v>0EC</v>
          </cell>
          <cell r="FI70" t="str">
            <v>3Chambre</v>
          </cell>
          <cell r="FJ70" t="str">
            <v>3studio</v>
          </cell>
          <cell r="FK70" t="str">
            <v>31CC</v>
          </cell>
          <cell r="FL70" t="str">
            <v>32CC</v>
          </cell>
          <cell r="FM70" t="str">
            <v>33CC</v>
          </cell>
          <cell r="FN70" t="str">
            <v>34CC</v>
          </cell>
          <cell r="FO70" t="str">
            <v>35CC</v>
          </cell>
          <cell r="FQ70" t="str">
            <v>OBNLC3</v>
          </cell>
          <cell r="FR70" t="str">
            <v>ECACL3</v>
          </cell>
          <cell r="FS70" t="str">
            <v>ECACLC</v>
          </cell>
          <cell r="FT70" t="str">
            <v xml:space="preserve"> </v>
          </cell>
          <cell r="FU70">
            <v>0</v>
          </cell>
          <cell r="FV70" t="str">
            <v>CDHEC</v>
          </cell>
        </row>
        <row r="71">
          <cell r="B71" t="str">
            <v>ACL-5517</v>
          </cell>
          <cell r="C71" t="str">
            <v>960072933</v>
          </cell>
          <cell r="D71" t="str">
            <v>H.C DE CÔTE-DES-NEIGES</v>
          </cell>
          <cell r="E71" t="str">
            <v>2965 rue Goyer (MTL)</v>
          </cell>
          <cell r="F71">
            <v>37</v>
          </cell>
          <cell r="G71">
            <v>3</v>
          </cell>
          <cell r="K71" t="str">
            <v>ROMEL</v>
          </cell>
          <cell r="L71" t="str">
            <v>OBNL</v>
          </cell>
          <cell r="M71" t="str">
            <v>R</v>
          </cell>
          <cell r="N71" t="str">
            <v>2016</v>
          </cell>
          <cell r="O71" t="str">
            <v>EC</v>
          </cell>
          <cell r="P71" t="str">
            <v>EC</v>
          </cell>
          <cell r="Q71" t="str">
            <v>UABBA97</v>
          </cell>
          <cell r="R71" t="str">
            <v>UTREMXU</v>
          </cell>
          <cell r="S71">
            <v>42521</v>
          </cell>
          <cell r="U71">
            <v>42521.67355324074</v>
          </cell>
          <cell r="V71">
            <v>42657.456250000003</v>
          </cell>
          <cell r="W71">
            <v>43480</v>
          </cell>
          <cell r="X71">
            <v>43500</v>
          </cell>
          <cell r="Y71">
            <v>43905</v>
          </cell>
          <cell r="Z71">
            <v>43922</v>
          </cell>
          <cell r="AA71">
            <v>37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 t="str">
            <v>PAH15-20</v>
          </cell>
          <cell r="AL71" t="str">
            <v>OBNL</v>
          </cell>
          <cell r="AM71" t="str">
            <v>ACL-5517</v>
          </cell>
          <cell r="AN71" t="str">
            <v xml:space="preserve"> </v>
          </cell>
          <cell r="AO71" t="str">
            <v>2016-3</v>
          </cell>
          <cell r="AP71" t="str">
            <v>3Chambre</v>
          </cell>
          <cell r="AQ71" t="str">
            <v>3studio</v>
          </cell>
          <cell r="AR71" t="str">
            <v>31CC</v>
          </cell>
          <cell r="AS71" t="str">
            <v>32CC</v>
          </cell>
          <cell r="AT71" t="str">
            <v>33CC</v>
          </cell>
          <cell r="AU71" t="str">
            <v>34CC</v>
          </cell>
          <cell r="AV71" t="str">
            <v>35CC</v>
          </cell>
          <cell r="AW71" t="str">
            <v>3Chambre</v>
          </cell>
          <cell r="AX71" t="str">
            <v>3studio</v>
          </cell>
          <cell r="AY71" t="str">
            <v>31CC</v>
          </cell>
          <cell r="AZ71" t="str">
            <v>32CC</v>
          </cell>
          <cell r="BA71" t="str">
            <v>33CC</v>
          </cell>
          <cell r="BB71" t="str">
            <v>34CC</v>
          </cell>
          <cell r="BC71" t="str">
            <v>35CC</v>
          </cell>
          <cell r="BD71" t="str">
            <v>engagé</v>
          </cell>
          <cell r="BE71" t="str">
            <v>20163chambre</v>
          </cell>
          <cell r="BF71" t="str">
            <v>20163STUDIO</v>
          </cell>
          <cell r="BG71" t="str">
            <v>201631CC</v>
          </cell>
          <cell r="BH71" t="str">
            <v>201632CC</v>
          </cell>
          <cell r="BI71" t="str">
            <v>201633CC</v>
          </cell>
          <cell r="BJ71" t="str">
            <v>201634CC</v>
          </cell>
          <cell r="BK71" t="str">
            <v>201635CC</v>
          </cell>
          <cell r="BL71" t="str">
            <v>2016</v>
          </cell>
          <cell r="BM71" t="str">
            <v>acl2016-3</v>
          </cell>
          <cell r="BN71" t="str">
            <v>ACL2016-3</v>
          </cell>
          <cell r="BO71" t="str">
            <v>OBNL-3</v>
          </cell>
          <cell r="BP71" t="str">
            <v xml:space="preserve"> </v>
          </cell>
          <cell r="BQ71" t="str">
            <v>OBNL-3</v>
          </cell>
          <cell r="BR71" t="str">
            <v xml:space="preserve"> </v>
          </cell>
          <cell r="BS71" t="str">
            <v>OBNL</v>
          </cell>
          <cell r="BT71" t="str">
            <v>OBNL</v>
          </cell>
          <cell r="BU71" t="str">
            <v>20163OBNL</v>
          </cell>
          <cell r="BV71" t="str">
            <v>OBNL-3</v>
          </cell>
          <cell r="BW71" t="str">
            <v>OBNL-3</v>
          </cell>
          <cell r="BX71" t="str">
            <v>OBNL-3</v>
          </cell>
          <cell r="BY71" t="str">
            <v>2016ROMEL</v>
          </cell>
          <cell r="BZ71" t="str">
            <v>2016ROMEL</v>
          </cell>
          <cell r="CA71" t="str">
            <v>ROMEL-3</v>
          </cell>
          <cell r="CB71" t="str">
            <v xml:space="preserve"> </v>
          </cell>
          <cell r="CC71" t="str">
            <v>20163ROMEL</v>
          </cell>
          <cell r="CD71" t="str">
            <v>ROMEL</v>
          </cell>
          <cell r="CE71" t="str">
            <v>ROMEL</v>
          </cell>
          <cell r="CF71" t="str">
            <v>ROMEL-3</v>
          </cell>
          <cell r="CG71" t="str">
            <v>ROMEL-3</v>
          </cell>
          <cell r="CH71" t="str">
            <v>R3</v>
          </cell>
          <cell r="CI71" t="str">
            <v xml:space="preserve"> </v>
          </cell>
          <cell r="CJ71" t="str">
            <v>R3</v>
          </cell>
          <cell r="CK71" t="str">
            <v>20163R</v>
          </cell>
          <cell r="CL71" t="str">
            <v>R</v>
          </cell>
          <cell r="CM71" t="str">
            <v>R</v>
          </cell>
          <cell r="CN71" t="str">
            <v>ECCôte-des-Neiges — Notre-Dame-de-Grâce</v>
          </cell>
          <cell r="CO71" t="str">
            <v>ROMELECCôte-des-Neiges — Notre-Dame-de-Grâce</v>
          </cell>
          <cell r="CP71" t="str">
            <v>ROMELCôte-des-Neiges — Notre-Dame-de-Grâce</v>
          </cell>
          <cell r="CQ71" t="str">
            <v>ROMELCôte-des-Neiges — Notre-Dame-de-Grâce</v>
          </cell>
          <cell r="CR71" t="str">
            <v>Côte-des-Neiges — Notre-Dame-de-Grâce</v>
          </cell>
          <cell r="CS71" t="str">
            <v>3Côte-des-Neiges — Notre-Dame-de-Grâce</v>
          </cell>
          <cell r="CT71" t="str">
            <v>RCôte-des-Neiges — Notre-Dame-de-Grâce</v>
          </cell>
          <cell r="CU71" t="str">
            <v>Côte-des-Neiges — Notre-Dame-de-Grâce2019R</v>
          </cell>
          <cell r="CV71">
            <v>0</v>
          </cell>
          <cell r="CW71" t="str">
            <v>3EC</v>
          </cell>
          <cell r="CX71" t="str">
            <v>ACL3EC</v>
          </cell>
          <cell r="CY71">
            <v>3</v>
          </cell>
          <cell r="CZ71" t="str">
            <v>2016ACL</v>
          </cell>
          <cell r="DA71" t="str">
            <v xml:space="preserve"> </v>
          </cell>
          <cell r="DB71" t="str">
            <v xml:space="preserve"> </v>
          </cell>
          <cell r="DC71" t="str">
            <v xml:space="preserve"> </v>
          </cell>
          <cell r="DD71" t="str">
            <v>1900ACLEC</v>
          </cell>
          <cell r="DE71" t="str">
            <v>ACL 2019ed</v>
          </cell>
          <cell r="DF71" t="str">
            <v xml:space="preserve"> </v>
          </cell>
          <cell r="DG71" t="str">
            <v xml:space="preserve"> </v>
          </cell>
          <cell r="DH71" t="str">
            <v>2016ec</v>
          </cell>
          <cell r="DI71" t="str">
            <v>2016ap</v>
          </cell>
          <cell r="DJ71" t="str">
            <v xml:space="preserve"> </v>
          </cell>
          <cell r="DK71" t="str">
            <v>2016ec</v>
          </cell>
          <cell r="DL71" t="str">
            <v>3EC</v>
          </cell>
          <cell r="DM71" t="b">
            <v>0</v>
          </cell>
          <cell r="DN71" t="str">
            <v>2015</v>
          </cell>
          <cell r="DO71" t="str">
            <v>2014</v>
          </cell>
          <cell r="DP71" t="str">
            <v>ACLED 2015 from ec 2014</v>
          </cell>
          <cell r="DQ71" t="str">
            <v>2016ec3Chambre</v>
          </cell>
          <cell r="DR71" t="str">
            <v>2016</v>
          </cell>
          <cell r="DS71" t="str">
            <v>ACL</v>
          </cell>
          <cell r="DT71" t="str">
            <v xml:space="preserve"> </v>
          </cell>
          <cell r="DU71" t="str">
            <v xml:space="preserve"> </v>
          </cell>
          <cell r="DV71" t="str">
            <v xml:space="preserve"> </v>
          </cell>
          <cell r="DW71" t="str">
            <v xml:space="preserve"> </v>
          </cell>
          <cell r="DX71" t="str">
            <v xml:space="preserve"> </v>
          </cell>
          <cell r="DY71" t="str">
            <v xml:space="preserve"> </v>
          </cell>
          <cell r="DZ71" t="str">
            <v xml:space="preserve"> </v>
          </cell>
          <cell r="EA71" t="str">
            <v xml:space="preserve"> </v>
          </cell>
          <cell r="EB71" t="str">
            <v>3Chambre</v>
          </cell>
          <cell r="EC71" t="str">
            <v>3studio</v>
          </cell>
          <cell r="ED71" t="str">
            <v>31CC</v>
          </cell>
          <cell r="EE71" t="str">
            <v>32CC</v>
          </cell>
          <cell r="EF71" t="str">
            <v>33CC</v>
          </cell>
          <cell r="EG71" t="str">
            <v>34CC</v>
          </cell>
          <cell r="EH71" t="str">
            <v>35CC</v>
          </cell>
          <cell r="EI71" t="str">
            <v>OBNL-3</v>
          </cell>
          <cell r="EJ71" t="str">
            <v>ROMEL-3</v>
          </cell>
          <cell r="EK71" t="str">
            <v>R3</v>
          </cell>
          <cell r="EL71" t="str">
            <v>ACL32016</v>
          </cell>
          <cell r="EM71" t="str">
            <v>OBNLCôte-des-Neiges — Notre-Dame-de-Grâce</v>
          </cell>
          <cell r="EN71" t="str">
            <v>R3</v>
          </cell>
          <cell r="EO71" t="str">
            <v>R3</v>
          </cell>
          <cell r="EP71" t="str">
            <v xml:space="preserve"> </v>
          </cell>
          <cell r="EQ71" t="str">
            <v xml:space="preserve"> </v>
          </cell>
          <cell r="ES71" t="str">
            <v xml:space="preserve"> </v>
          </cell>
          <cell r="EU71" t="str">
            <v xml:space="preserve"> </v>
          </cell>
          <cell r="EX71" t="str">
            <v>2016-10UABBA97</v>
          </cell>
          <cell r="EZ71" t="str">
            <v>2019-01UABBA97</v>
          </cell>
          <cell r="FB71">
            <v>0</v>
          </cell>
          <cell r="FC71">
            <v>0</v>
          </cell>
          <cell r="FF71" t="str">
            <v>0EC</v>
          </cell>
          <cell r="FI71" t="str">
            <v>3Chambre</v>
          </cell>
          <cell r="FJ71" t="str">
            <v>3studio</v>
          </cell>
          <cell r="FK71" t="str">
            <v>31CC</v>
          </cell>
          <cell r="FL71" t="str">
            <v>32CC</v>
          </cell>
          <cell r="FM71" t="str">
            <v>33CC</v>
          </cell>
          <cell r="FN71" t="str">
            <v>34CC</v>
          </cell>
          <cell r="FO71" t="str">
            <v>35CC</v>
          </cell>
          <cell r="FQ71" t="str">
            <v>OBNLR3</v>
          </cell>
          <cell r="FR71" t="str">
            <v>ECACL3</v>
          </cell>
          <cell r="FS71" t="str">
            <v>ECACLR</v>
          </cell>
          <cell r="FT71" t="str">
            <v xml:space="preserve"> </v>
          </cell>
          <cell r="FU71">
            <v>0</v>
          </cell>
          <cell r="FV71" t="str">
            <v>ROMELEC</v>
          </cell>
        </row>
        <row r="72">
          <cell r="B72" t="str">
            <v>ACL-5517A</v>
          </cell>
          <cell r="C72" t="str">
            <v>960072933</v>
          </cell>
          <cell r="D72" t="str">
            <v>H.C DE CÔTE-DES-NEIGES</v>
          </cell>
          <cell r="E72" t="str">
            <v>2965 rue Goyer (MTL)</v>
          </cell>
          <cell r="F72">
            <v>1</v>
          </cell>
          <cell r="G72">
            <v>1</v>
          </cell>
          <cell r="K72" t="str">
            <v>ROMEL</v>
          </cell>
          <cell r="L72" t="str">
            <v>OBNL</v>
          </cell>
          <cell r="M72" t="str">
            <v>R</v>
          </cell>
          <cell r="N72" t="str">
            <v>2016</v>
          </cell>
          <cell r="O72" t="str">
            <v>EC</v>
          </cell>
          <cell r="P72" t="str">
            <v>EC</v>
          </cell>
          <cell r="Q72" t="str">
            <v>UABBA97</v>
          </cell>
          <cell r="R72" t="str">
            <v>UTREMXU</v>
          </cell>
          <cell r="S72">
            <v>42521</v>
          </cell>
          <cell r="U72">
            <v>42521.67355324074</v>
          </cell>
          <cell r="V72">
            <v>42657.456250000003</v>
          </cell>
          <cell r="W72">
            <v>43480</v>
          </cell>
          <cell r="X72">
            <v>43500</v>
          </cell>
          <cell r="Y72">
            <v>43905</v>
          </cell>
          <cell r="Z72">
            <v>43922</v>
          </cell>
          <cell r="AA72">
            <v>0</v>
          </cell>
          <cell r="AB72">
            <v>0</v>
          </cell>
          <cell r="AC72">
            <v>0</v>
          </cell>
          <cell r="AD72">
            <v>1</v>
          </cell>
          <cell r="AE72">
            <v>0</v>
          </cell>
          <cell r="AF72">
            <v>0</v>
          </cell>
          <cell r="AG72">
            <v>0</v>
          </cell>
          <cell r="AH72" t="str">
            <v>PAH15-20</v>
          </cell>
          <cell r="AL72" t="str">
            <v>OBNL</v>
          </cell>
          <cell r="AM72" t="str">
            <v>ACL-5517A</v>
          </cell>
          <cell r="AN72" t="str">
            <v xml:space="preserve"> </v>
          </cell>
          <cell r="AO72" t="str">
            <v>2016-1</v>
          </cell>
          <cell r="AP72" t="str">
            <v>1Chambre</v>
          </cell>
          <cell r="AQ72" t="str">
            <v>1studio</v>
          </cell>
          <cell r="AR72" t="str">
            <v>11CC</v>
          </cell>
          <cell r="AS72" t="str">
            <v>12CC</v>
          </cell>
          <cell r="AT72" t="str">
            <v>13CC</v>
          </cell>
          <cell r="AU72" t="str">
            <v>14CC</v>
          </cell>
          <cell r="AV72" t="str">
            <v>15CC</v>
          </cell>
          <cell r="AW72" t="str">
            <v>1Chambre</v>
          </cell>
          <cell r="AX72" t="str">
            <v>1studio</v>
          </cell>
          <cell r="AY72" t="str">
            <v>11CC</v>
          </cell>
          <cell r="AZ72" t="str">
            <v>12CC</v>
          </cell>
          <cell r="BA72" t="str">
            <v>13CC</v>
          </cell>
          <cell r="BB72" t="str">
            <v>14CC</v>
          </cell>
          <cell r="BC72" t="str">
            <v>15CC</v>
          </cell>
          <cell r="BD72" t="str">
            <v>engagé</v>
          </cell>
          <cell r="BE72" t="str">
            <v>20161chambre</v>
          </cell>
          <cell r="BF72" t="str">
            <v>20161STUDIO</v>
          </cell>
          <cell r="BG72" t="str">
            <v>201611CC</v>
          </cell>
          <cell r="BH72" t="str">
            <v>201612CC</v>
          </cell>
          <cell r="BI72" t="str">
            <v>201613CC</v>
          </cell>
          <cell r="BJ72" t="str">
            <v>201614CC</v>
          </cell>
          <cell r="BK72" t="str">
            <v>201615CC</v>
          </cell>
          <cell r="BL72" t="str">
            <v>2016</v>
          </cell>
          <cell r="BM72" t="str">
            <v>acl2016-1</v>
          </cell>
          <cell r="BN72" t="str">
            <v>ACL2016-1</v>
          </cell>
          <cell r="BO72" t="str">
            <v>OBNL-1</v>
          </cell>
          <cell r="BP72" t="str">
            <v xml:space="preserve"> </v>
          </cell>
          <cell r="BQ72" t="str">
            <v>OBNL-1</v>
          </cell>
          <cell r="BR72" t="str">
            <v xml:space="preserve"> </v>
          </cell>
          <cell r="BS72" t="str">
            <v>OBNL</v>
          </cell>
          <cell r="BT72" t="str">
            <v>OBNL</v>
          </cell>
          <cell r="BU72" t="str">
            <v>20161OBNL</v>
          </cell>
          <cell r="BV72" t="str">
            <v>OBNL-1</v>
          </cell>
          <cell r="BW72" t="str">
            <v>OBNL-1</v>
          </cell>
          <cell r="BX72" t="str">
            <v>OBNL-1</v>
          </cell>
          <cell r="BY72" t="str">
            <v>2016ROMEL</v>
          </cell>
          <cell r="BZ72" t="str">
            <v>2016ROMEL</v>
          </cell>
          <cell r="CA72" t="str">
            <v>ROMEL-1</v>
          </cell>
          <cell r="CB72" t="str">
            <v xml:space="preserve"> </v>
          </cell>
          <cell r="CC72" t="str">
            <v>20161ROMEL</v>
          </cell>
          <cell r="CD72" t="str">
            <v>ROMEL</v>
          </cell>
          <cell r="CE72" t="str">
            <v>ROMEL</v>
          </cell>
          <cell r="CF72" t="str">
            <v>ROMEL-1</v>
          </cell>
          <cell r="CG72" t="str">
            <v>ROMEL-1</v>
          </cell>
          <cell r="CH72" t="str">
            <v>R1</v>
          </cell>
          <cell r="CI72" t="str">
            <v xml:space="preserve"> </v>
          </cell>
          <cell r="CJ72" t="str">
            <v>R1</v>
          </cell>
          <cell r="CK72" t="str">
            <v>20161R</v>
          </cell>
          <cell r="CL72" t="str">
            <v>R</v>
          </cell>
          <cell r="CM72" t="str">
            <v>R</v>
          </cell>
          <cell r="CN72" t="str">
            <v>ECCôte-des-Neiges — Notre-Dame-de-Grâce</v>
          </cell>
          <cell r="CO72" t="str">
            <v>ROMELECCôte-des-Neiges — Notre-Dame-de-Grâce</v>
          </cell>
          <cell r="CP72" t="str">
            <v>ROMELCôte-des-Neiges — Notre-Dame-de-Grâce</v>
          </cell>
          <cell r="CQ72" t="str">
            <v>ROMELCôte-des-Neiges — Notre-Dame-de-Grâce</v>
          </cell>
          <cell r="CR72" t="str">
            <v>Côte-des-Neiges — Notre-Dame-de-Grâce</v>
          </cell>
          <cell r="CS72" t="str">
            <v>1Côte-des-Neiges — Notre-Dame-de-Grâce</v>
          </cell>
          <cell r="CT72" t="str">
            <v>RCôte-des-Neiges — Notre-Dame-de-Grâce</v>
          </cell>
          <cell r="CU72" t="str">
            <v>Côte-des-Neiges — Notre-Dame-de-Grâce2019R</v>
          </cell>
          <cell r="CV72">
            <v>0</v>
          </cell>
          <cell r="CW72" t="str">
            <v>1EC</v>
          </cell>
          <cell r="CX72" t="str">
            <v>ACL1EC</v>
          </cell>
          <cell r="CY72">
            <v>3</v>
          </cell>
          <cell r="CZ72" t="str">
            <v>2016ACL</v>
          </cell>
          <cell r="DA72" t="str">
            <v xml:space="preserve"> </v>
          </cell>
          <cell r="DB72" t="str">
            <v xml:space="preserve"> </v>
          </cell>
          <cell r="DC72" t="str">
            <v xml:space="preserve"> </v>
          </cell>
          <cell r="DD72" t="str">
            <v>1900ACLEC</v>
          </cell>
          <cell r="DE72" t="str">
            <v>ACL 2019ed</v>
          </cell>
          <cell r="DF72" t="str">
            <v xml:space="preserve"> </v>
          </cell>
          <cell r="DG72" t="str">
            <v xml:space="preserve"> </v>
          </cell>
          <cell r="DH72" t="str">
            <v>2016ec</v>
          </cell>
          <cell r="DI72" t="str">
            <v>2016ap</v>
          </cell>
          <cell r="DJ72" t="str">
            <v xml:space="preserve"> </v>
          </cell>
          <cell r="DK72" t="str">
            <v>2016ec</v>
          </cell>
          <cell r="DL72" t="str">
            <v>1EC</v>
          </cell>
          <cell r="DM72" t="b">
            <v>0</v>
          </cell>
          <cell r="DN72" t="str">
            <v>2015</v>
          </cell>
          <cell r="DO72" t="str">
            <v>2014</v>
          </cell>
          <cell r="DP72" t="str">
            <v>ACLED 2015 from ec 2014</v>
          </cell>
          <cell r="DQ72" t="str">
            <v>2016ec1Chambre</v>
          </cell>
          <cell r="DR72" t="str">
            <v>2016</v>
          </cell>
          <cell r="DS72" t="str">
            <v>ACL</v>
          </cell>
          <cell r="DT72" t="str">
            <v xml:space="preserve"> </v>
          </cell>
          <cell r="DU72" t="str">
            <v xml:space="preserve"> </v>
          </cell>
          <cell r="DV72" t="str">
            <v xml:space="preserve"> </v>
          </cell>
          <cell r="DW72" t="str">
            <v xml:space="preserve"> </v>
          </cell>
          <cell r="DX72" t="str">
            <v xml:space="preserve"> </v>
          </cell>
          <cell r="DY72" t="str">
            <v xml:space="preserve"> </v>
          </cell>
          <cell r="DZ72" t="str">
            <v xml:space="preserve"> </v>
          </cell>
          <cell r="EA72" t="str">
            <v xml:space="preserve"> </v>
          </cell>
          <cell r="EB72" t="str">
            <v>1Chambre</v>
          </cell>
          <cell r="EC72" t="str">
            <v>1studio</v>
          </cell>
          <cell r="ED72" t="str">
            <v>11CC</v>
          </cell>
          <cell r="EE72" t="str">
            <v>12CC</v>
          </cell>
          <cell r="EF72" t="str">
            <v>13CC</v>
          </cell>
          <cell r="EG72" t="str">
            <v>14CC</v>
          </cell>
          <cell r="EH72" t="str">
            <v>15CC</v>
          </cell>
          <cell r="EI72" t="str">
            <v>OBNL-1</v>
          </cell>
          <cell r="EJ72" t="str">
            <v>ROMEL-1</v>
          </cell>
          <cell r="EK72" t="str">
            <v>R1</v>
          </cell>
          <cell r="EL72" t="str">
            <v>ACL12016</v>
          </cell>
          <cell r="EM72" t="str">
            <v>OBNLCôte-des-Neiges — Notre-Dame-de-Grâce</v>
          </cell>
          <cell r="EN72" t="str">
            <v>R1</v>
          </cell>
          <cell r="EO72" t="str">
            <v>R1</v>
          </cell>
          <cell r="EP72" t="str">
            <v xml:space="preserve"> </v>
          </cell>
          <cell r="EQ72" t="str">
            <v xml:space="preserve"> </v>
          </cell>
          <cell r="ES72" t="str">
            <v xml:space="preserve"> </v>
          </cell>
          <cell r="EU72" t="str">
            <v xml:space="preserve"> </v>
          </cell>
          <cell r="EX72" t="str">
            <v>2016-10UABBA97</v>
          </cell>
          <cell r="EZ72" t="str">
            <v>2019-01UABBA97</v>
          </cell>
          <cell r="FB72">
            <v>0</v>
          </cell>
          <cell r="FC72">
            <v>0</v>
          </cell>
          <cell r="FF72" t="str">
            <v>0EC</v>
          </cell>
          <cell r="FI72" t="str">
            <v>1Chambre</v>
          </cell>
          <cell r="FJ72" t="str">
            <v>1studio</v>
          </cell>
          <cell r="FK72" t="str">
            <v>11CC</v>
          </cell>
          <cell r="FL72" t="str">
            <v>12CC</v>
          </cell>
          <cell r="FM72" t="str">
            <v>13CC</v>
          </cell>
          <cell r="FN72" t="str">
            <v>14CC</v>
          </cell>
          <cell r="FO72" t="str">
            <v>15CC</v>
          </cell>
          <cell r="FQ72" t="str">
            <v>OBNLR1</v>
          </cell>
          <cell r="FR72" t="str">
            <v>ECACL1</v>
          </cell>
          <cell r="FS72" t="str">
            <v>ECACLR</v>
          </cell>
          <cell r="FT72" t="str">
            <v xml:space="preserve"> </v>
          </cell>
          <cell r="FU72">
            <v>0</v>
          </cell>
          <cell r="FV72" t="str">
            <v>ROMELEC</v>
          </cell>
        </row>
        <row r="73">
          <cell r="B73" t="str">
            <v>ACL-5518</v>
          </cell>
          <cell r="C73" t="str">
            <v>960072714</v>
          </cell>
          <cell r="D73" t="str">
            <v>MAISON L'ÉXODE INC</v>
          </cell>
          <cell r="E73" t="str">
            <v xml:space="preserve">7865-7867 rue Hochelaga </v>
          </cell>
          <cell r="F73">
            <v>24</v>
          </cell>
          <cell r="G73" t="str">
            <v>3</v>
          </cell>
          <cell r="K73" t="str">
            <v>AHM</v>
          </cell>
          <cell r="L73" t="str">
            <v>OBNL</v>
          </cell>
          <cell r="M73" t="str">
            <v>C</v>
          </cell>
          <cell r="N73" t="str">
            <v>2016</v>
          </cell>
          <cell r="O73" t="str">
            <v>ED</v>
          </cell>
          <cell r="P73" t="str">
            <v>ED</v>
          </cell>
          <cell r="Q73" t="str">
            <v>UABBA97</v>
          </cell>
          <cell r="R73" t="str">
            <v>ULABADE</v>
          </cell>
          <cell r="S73">
            <v>42934</v>
          </cell>
          <cell r="U73">
            <v>42521.647048611114</v>
          </cell>
          <cell r="V73">
            <v>42689.400960648149</v>
          </cell>
          <cell r="W73">
            <v>42934</v>
          </cell>
          <cell r="X73">
            <v>43003</v>
          </cell>
          <cell r="Y73">
            <v>43313</v>
          </cell>
          <cell r="Z73">
            <v>43313</v>
          </cell>
          <cell r="AA73">
            <v>24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 t="str">
            <v>PAH15-20</v>
          </cell>
          <cell r="AL73" t="str">
            <v>OBNL</v>
          </cell>
          <cell r="AM73" t="str">
            <v>ACL-5518</v>
          </cell>
          <cell r="AN73" t="str">
            <v>ACLED</v>
          </cell>
          <cell r="AO73" t="str">
            <v>2016-3</v>
          </cell>
          <cell r="AP73" t="str">
            <v>3Chambre</v>
          </cell>
          <cell r="AQ73" t="str">
            <v>3studio</v>
          </cell>
          <cell r="AR73" t="str">
            <v>31CC</v>
          </cell>
          <cell r="AS73" t="str">
            <v>32CC</v>
          </cell>
          <cell r="AT73" t="str">
            <v>33CC</v>
          </cell>
          <cell r="AU73" t="str">
            <v>34CC</v>
          </cell>
          <cell r="AV73" t="str">
            <v>35CC</v>
          </cell>
          <cell r="AW73" t="str">
            <v>3Chambre</v>
          </cell>
          <cell r="AX73" t="str">
            <v>3studio</v>
          </cell>
          <cell r="AY73" t="str">
            <v>31CC</v>
          </cell>
          <cell r="AZ73" t="str">
            <v>32CC</v>
          </cell>
          <cell r="BA73" t="str">
            <v>33CC</v>
          </cell>
          <cell r="BB73" t="str">
            <v>34CC</v>
          </cell>
          <cell r="BC73" t="str">
            <v>35CC</v>
          </cell>
          <cell r="BD73" t="str">
            <v>engagé</v>
          </cell>
          <cell r="BE73" t="str">
            <v>20163chambre</v>
          </cell>
          <cell r="BF73" t="str">
            <v>20163STUDIO</v>
          </cell>
          <cell r="BG73" t="str">
            <v>201631CC</v>
          </cell>
          <cell r="BH73" t="str">
            <v>201632CC</v>
          </cell>
          <cell r="BI73" t="str">
            <v>201633CC</v>
          </cell>
          <cell r="BJ73" t="str">
            <v>201634CC</v>
          </cell>
          <cell r="BK73" t="str">
            <v>201635CC</v>
          </cell>
          <cell r="BL73" t="str">
            <v>2016</v>
          </cell>
          <cell r="BM73" t="str">
            <v>acl2016-3</v>
          </cell>
          <cell r="BN73" t="str">
            <v>ACL2016-3</v>
          </cell>
          <cell r="BO73" t="str">
            <v>OBNL-3</v>
          </cell>
          <cell r="BP73" t="str">
            <v>OBNL-3</v>
          </cell>
          <cell r="BQ73" t="str">
            <v xml:space="preserve"> </v>
          </cell>
          <cell r="BR73" t="str">
            <v xml:space="preserve"> </v>
          </cell>
          <cell r="BS73" t="str">
            <v>OBNL</v>
          </cell>
          <cell r="BT73" t="str">
            <v>OBNL</v>
          </cell>
          <cell r="BU73" t="str">
            <v>20163OBNL</v>
          </cell>
          <cell r="BV73" t="str">
            <v>OBNL-3</v>
          </cell>
          <cell r="BW73" t="str">
            <v>OBNL-3</v>
          </cell>
          <cell r="BX73" t="str">
            <v>OBNL-3</v>
          </cell>
          <cell r="BY73" t="str">
            <v>2016AHM</v>
          </cell>
          <cell r="BZ73" t="str">
            <v>2016AHM</v>
          </cell>
          <cell r="CA73" t="str">
            <v>AHM-3</v>
          </cell>
          <cell r="CB73" t="str">
            <v>AHM-3</v>
          </cell>
          <cell r="CC73" t="str">
            <v>20163AHM</v>
          </cell>
          <cell r="CD73" t="str">
            <v>AHM</v>
          </cell>
          <cell r="CE73" t="str">
            <v>AHM</v>
          </cell>
          <cell r="CF73" t="str">
            <v>AHM-3</v>
          </cell>
          <cell r="CG73" t="str">
            <v>AHM-3</v>
          </cell>
          <cell r="CH73" t="str">
            <v>C3</v>
          </cell>
          <cell r="CI73" t="str">
            <v>C3</v>
          </cell>
          <cell r="CJ73" t="str">
            <v>C3</v>
          </cell>
          <cell r="CK73" t="str">
            <v>20163C</v>
          </cell>
          <cell r="CL73" t="str">
            <v>C</v>
          </cell>
          <cell r="CM73" t="str">
            <v>C</v>
          </cell>
          <cell r="CN73" t="str">
            <v>EDMercier — Hochelaga-Maisonneuve</v>
          </cell>
          <cell r="CO73" t="str">
            <v>AHMEDMercier — Hochelaga-Maisonneuve</v>
          </cell>
          <cell r="CP73" t="str">
            <v>AHMMercier — Hochelaga-Maisonneuve</v>
          </cell>
          <cell r="CQ73" t="str">
            <v>AHMMercier — Hochelaga-Maisonneuve</v>
          </cell>
          <cell r="CR73" t="str">
            <v>Mercier — Hochelaga-Maisonneuve</v>
          </cell>
          <cell r="CS73" t="str">
            <v>3Mercier — Hochelaga-Maisonneuve</v>
          </cell>
          <cell r="CT73" t="str">
            <v>CMercier — Hochelaga-Maisonneuve</v>
          </cell>
          <cell r="CU73" t="str">
            <v>Mercier — Hochelaga-Maisonneuve2017C</v>
          </cell>
          <cell r="CV73">
            <v>0</v>
          </cell>
          <cell r="CW73" t="str">
            <v>3ED</v>
          </cell>
          <cell r="CX73" t="str">
            <v>ACL3ED</v>
          </cell>
          <cell r="CY73">
            <v>2</v>
          </cell>
          <cell r="CZ73" t="str">
            <v xml:space="preserve"> </v>
          </cell>
          <cell r="DA73" t="str">
            <v>2017</v>
          </cell>
          <cell r="DB73" t="str">
            <v xml:space="preserve"> </v>
          </cell>
          <cell r="DC73" t="str">
            <v xml:space="preserve"> </v>
          </cell>
          <cell r="DD73" t="str">
            <v>1900ACLED</v>
          </cell>
          <cell r="DE73" t="str">
            <v>ACL 2017ed</v>
          </cell>
          <cell r="DF73" t="str">
            <v xml:space="preserve"> </v>
          </cell>
          <cell r="DG73" t="str">
            <v>2017ed</v>
          </cell>
          <cell r="DH73" t="str">
            <v>2016ec</v>
          </cell>
          <cell r="DI73" t="str">
            <v>2016ap</v>
          </cell>
          <cell r="DJ73" t="str">
            <v>2017ed</v>
          </cell>
          <cell r="DK73" t="str">
            <v>2016ec</v>
          </cell>
          <cell r="DL73" t="str">
            <v>3ED</v>
          </cell>
          <cell r="DM73" t="str">
            <v>20173ED</v>
          </cell>
          <cell r="DN73" t="str">
            <v>2017</v>
          </cell>
          <cell r="DO73" t="str">
            <v>2014</v>
          </cell>
          <cell r="DP73" t="str">
            <v>ACLED 2017 from ec 2014</v>
          </cell>
          <cell r="DQ73" t="str">
            <v>2016ec3Chambre</v>
          </cell>
          <cell r="DR73" t="str">
            <v>2016</v>
          </cell>
          <cell r="DS73" t="str">
            <v>ACL</v>
          </cell>
          <cell r="DT73" t="str">
            <v>2017AHM</v>
          </cell>
          <cell r="DU73" t="str">
            <v>3Chambre</v>
          </cell>
          <cell r="DV73" t="str">
            <v>3Studio</v>
          </cell>
          <cell r="DW73" t="str">
            <v>31CC</v>
          </cell>
          <cell r="DX73" t="str">
            <v>32CC</v>
          </cell>
          <cell r="DY73" t="str">
            <v>33CC</v>
          </cell>
          <cell r="DZ73" t="str">
            <v>34CC</v>
          </cell>
          <cell r="EA73" t="str">
            <v>35CC</v>
          </cell>
          <cell r="EB73" t="str">
            <v>3Chambre</v>
          </cell>
          <cell r="EC73" t="str">
            <v>3studio</v>
          </cell>
          <cell r="ED73" t="str">
            <v>31CC</v>
          </cell>
          <cell r="EE73" t="str">
            <v>32CC</v>
          </cell>
          <cell r="EF73" t="str">
            <v>33CC</v>
          </cell>
          <cell r="EG73" t="str">
            <v>34CC</v>
          </cell>
          <cell r="EH73" t="str">
            <v>35CC</v>
          </cell>
          <cell r="EI73" t="str">
            <v>OBNL-3</v>
          </cell>
          <cell r="EJ73" t="str">
            <v>AHM-3</v>
          </cell>
          <cell r="EK73" t="str">
            <v>C3</v>
          </cell>
          <cell r="EL73" t="str">
            <v>ACL32016</v>
          </cell>
          <cell r="EM73" t="str">
            <v>OBNLMercier — Hochelaga-Maisonneuve</v>
          </cell>
          <cell r="EN73" t="str">
            <v>C3</v>
          </cell>
          <cell r="EO73" t="str">
            <v>C3</v>
          </cell>
          <cell r="EP73" t="str">
            <v xml:space="preserve"> </v>
          </cell>
          <cell r="EQ73" t="str">
            <v xml:space="preserve"> </v>
          </cell>
          <cell r="ES73" t="str">
            <v>2017Mercier — Hochelaga-MaisonneuveC</v>
          </cell>
          <cell r="EU73" t="str">
            <v>AHM</v>
          </cell>
          <cell r="EX73" t="str">
            <v>2016-11UABBA97</v>
          </cell>
          <cell r="EZ73" t="str">
            <v>2017-07UABBA97</v>
          </cell>
          <cell r="FB73">
            <v>0</v>
          </cell>
          <cell r="FC73">
            <v>0</v>
          </cell>
          <cell r="FF73" t="str">
            <v>0ED</v>
          </cell>
          <cell r="FI73" t="str">
            <v>3Chambre</v>
          </cell>
          <cell r="FJ73" t="str">
            <v>3studio</v>
          </cell>
          <cell r="FK73" t="str">
            <v>31CC</v>
          </cell>
          <cell r="FL73" t="str">
            <v>32CC</v>
          </cell>
          <cell r="FM73" t="str">
            <v>33CC</v>
          </cell>
          <cell r="FN73" t="str">
            <v>34CC</v>
          </cell>
          <cell r="FO73" t="str">
            <v>35CC</v>
          </cell>
          <cell r="FQ73" t="str">
            <v>OBNLC3</v>
          </cell>
          <cell r="FR73" t="str">
            <v>EDACL3</v>
          </cell>
          <cell r="FS73" t="str">
            <v>EDACLC</v>
          </cell>
          <cell r="FT73" t="str">
            <v>Mercier — Hochelaga-MaisonneuveC2017</v>
          </cell>
          <cell r="FU73" t="str">
            <v>3Mercier — Hochelaga-Maisonneuve</v>
          </cell>
          <cell r="FV73" t="str">
            <v>AHMED</v>
          </cell>
        </row>
        <row r="74">
          <cell r="B74" t="str">
            <v>ACL-5519</v>
          </cell>
          <cell r="C74" t="str">
            <v>960075034</v>
          </cell>
          <cell r="D74" t="str">
            <v>BRIN D'ELLES</v>
          </cell>
          <cell r="E74" t="str">
            <v xml:space="preserve">3831 rue Villeray </v>
          </cell>
          <cell r="F74">
            <v>26</v>
          </cell>
          <cell r="G74" t="str">
            <v>3</v>
          </cell>
          <cell r="K74" t="str">
            <v>AHM</v>
          </cell>
          <cell r="L74" t="str">
            <v>OBNL</v>
          </cell>
          <cell r="M74" t="str">
            <v>C</v>
          </cell>
          <cell r="N74" t="str">
            <v>2013</v>
          </cell>
          <cell r="O74" t="str">
            <v>ED</v>
          </cell>
          <cell r="P74" t="str">
            <v>ED</v>
          </cell>
          <cell r="Q74" t="str">
            <v>UABBA97</v>
          </cell>
          <cell r="R74" t="str">
            <v>UTREMXU</v>
          </cell>
          <cell r="S74">
            <v>43119</v>
          </cell>
          <cell r="U74">
            <v>42564.388784722221</v>
          </cell>
          <cell r="V74">
            <v>42758.365208333336</v>
          </cell>
          <cell r="W74">
            <v>43119</v>
          </cell>
          <cell r="X74">
            <v>43250</v>
          </cell>
          <cell r="Y74">
            <v>43586</v>
          </cell>
          <cell r="Z74">
            <v>43617</v>
          </cell>
          <cell r="AA74">
            <v>0</v>
          </cell>
          <cell r="AB74">
            <v>0</v>
          </cell>
          <cell r="AC74">
            <v>26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 t="str">
            <v>PAH15-20</v>
          </cell>
          <cell r="AL74" t="str">
            <v>OBNL</v>
          </cell>
          <cell r="AM74" t="str">
            <v>ACL-5519</v>
          </cell>
          <cell r="AN74" t="str">
            <v>ACLED</v>
          </cell>
          <cell r="AO74" t="str">
            <v>2013-3</v>
          </cell>
          <cell r="AP74" t="str">
            <v>3Chambre</v>
          </cell>
          <cell r="AQ74" t="str">
            <v>3studio</v>
          </cell>
          <cell r="AR74" t="str">
            <v>31CC</v>
          </cell>
          <cell r="AS74" t="str">
            <v>32CC</v>
          </cell>
          <cell r="AT74" t="str">
            <v>33CC</v>
          </cell>
          <cell r="AU74" t="str">
            <v>34CC</v>
          </cell>
          <cell r="AV74" t="str">
            <v>35CC</v>
          </cell>
          <cell r="AW74" t="str">
            <v>3Chambre</v>
          </cell>
          <cell r="AX74" t="str">
            <v>3studio</v>
          </cell>
          <cell r="AY74" t="str">
            <v>31CC</v>
          </cell>
          <cell r="AZ74" t="str">
            <v>32CC</v>
          </cell>
          <cell r="BA74" t="str">
            <v>33CC</v>
          </cell>
          <cell r="BB74" t="str">
            <v>34CC</v>
          </cell>
          <cell r="BC74" t="str">
            <v>35CC</v>
          </cell>
          <cell r="BD74" t="str">
            <v>engagé</v>
          </cell>
          <cell r="BE74" t="str">
            <v>20173chambre</v>
          </cell>
          <cell r="BF74" t="str">
            <v>20173STUDIO</v>
          </cell>
          <cell r="BG74" t="str">
            <v>201731CC</v>
          </cell>
          <cell r="BH74" t="str">
            <v>201732CC</v>
          </cell>
          <cell r="BI74" t="str">
            <v>201733CC</v>
          </cell>
          <cell r="BJ74" t="str">
            <v>201734CC</v>
          </cell>
          <cell r="BK74" t="str">
            <v>201735CC</v>
          </cell>
          <cell r="BL74" t="str">
            <v>2013</v>
          </cell>
          <cell r="BM74" t="str">
            <v>acl2013-3</v>
          </cell>
          <cell r="BN74" t="str">
            <v>ACL2013-3</v>
          </cell>
          <cell r="BO74" t="str">
            <v>OBNL-3</v>
          </cell>
          <cell r="BP74" t="str">
            <v>OBNL-3</v>
          </cell>
          <cell r="BQ74" t="str">
            <v xml:space="preserve"> </v>
          </cell>
          <cell r="BR74" t="str">
            <v xml:space="preserve"> </v>
          </cell>
          <cell r="BS74" t="str">
            <v>OBNL</v>
          </cell>
          <cell r="BT74" t="str">
            <v>OBNL</v>
          </cell>
          <cell r="BU74" t="str">
            <v>20173OBNL</v>
          </cell>
          <cell r="BV74" t="str">
            <v>OBNL-3</v>
          </cell>
          <cell r="BW74" t="str">
            <v>OBNL-3</v>
          </cell>
          <cell r="BX74" t="str">
            <v>OBNL-3</v>
          </cell>
          <cell r="BY74" t="str">
            <v>2016AHM</v>
          </cell>
          <cell r="BZ74" t="str">
            <v>2017AHM</v>
          </cell>
          <cell r="CA74" t="str">
            <v>AHM-3</v>
          </cell>
          <cell r="CB74" t="str">
            <v>AHM-3</v>
          </cell>
          <cell r="CC74" t="str">
            <v>20173AHM</v>
          </cell>
          <cell r="CD74" t="str">
            <v>AHM</v>
          </cell>
          <cell r="CE74" t="str">
            <v>AHM</v>
          </cell>
          <cell r="CF74" t="str">
            <v>AHM-3</v>
          </cell>
          <cell r="CG74" t="str">
            <v>AHM-3</v>
          </cell>
          <cell r="CH74" t="str">
            <v>C3</v>
          </cell>
          <cell r="CI74" t="str">
            <v>C3</v>
          </cell>
          <cell r="CJ74" t="str">
            <v>C3</v>
          </cell>
          <cell r="CK74" t="str">
            <v>20173C</v>
          </cell>
          <cell r="CL74" t="str">
            <v>C</v>
          </cell>
          <cell r="CM74" t="str">
            <v>C</v>
          </cell>
          <cell r="CN74" t="str">
            <v>EDVilleray — Saint-Michel — Parc-Extension</v>
          </cell>
          <cell r="CO74" t="str">
            <v>AHMEDVilleray — Saint-Michel — Parc-Extension</v>
          </cell>
          <cell r="CP74" t="str">
            <v>AHMVilleray — Saint-Michel — Parc-Extension</v>
          </cell>
          <cell r="CQ74" t="str">
            <v>AHMVilleray — Saint-Michel — Parc-Extension</v>
          </cell>
          <cell r="CR74" t="str">
            <v>Villeray — Saint-Michel — Parc-Extension</v>
          </cell>
          <cell r="CS74" t="str">
            <v>3Villeray — Saint-Michel — Parc-Extension</v>
          </cell>
          <cell r="CT74" t="str">
            <v>CVilleray — Saint-Michel — Parc-Extension</v>
          </cell>
          <cell r="CU74" t="str">
            <v>Villeray — Saint-Michel — Parc-Extension2018C</v>
          </cell>
          <cell r="CV74">
            <v>0</v>
          </cell>
          <cell r="CW74" t="str">
            <v>3ED</v>
          </cell>
          <cell r="CX74" t="str">
            <v>ACL3ED</v>
          </cell>
          <cell r="CY74">
            <v>2</v>
          </cell>
          <cell r="CZ74" t="str">
            <v xml:space="preserve"> </v>
          </cell>
          <cell r="DA74" t="str">
            <v>2018</v>
          </cell>
          <cell r="DB74" t="str">
            <v xml:space="preserve"> </v>
          </cell>
          <cell r="DC74" t="str">
            <v xml:space="preserve"> </v>
          </cell>
          <cell r="DD74" t="str">
            <v>1900ACLED</v>
          </cell>
          <cell r="DE74" t="str">
            <v>ACL 2018ed</v>
          </cell>
          <cell r="DF74" t="str">
            <v xml:space="preserve"> </v>
          </cell>
          <cell r="DG74" t="str">
            <v>2018ed</v>
          </cell>
          <cell r="DH74" t="str">
            <v>2017ec</v>
          </cell>
          <cell r="DI74" t="str">
            <v>2016ap</v>
          </cell>
          <cell r="DJ74" t="str">
            <v>2018ed</v>
          </cell>
          <cell r="DK74" t="str">
            <v>2017ec</v>
          </cell>
          <cell r="DL74" t="str">
            <v>3ED</v>
          </cell>
          <cell r="DM74" t="b">
            <v>0</v>
          </cell>
          <cell r="DN74" t="str">
            <v>2018</v>
          </cell>
          <cell r="DO74" t="str">
            <v>2014</v>
          </cell>
          <cell r="DP74" t="str">
            <v>ACLED 2018 from ec 2014</v>
          </cell>
          <cell r="DQ74" t="str">
            <v>2017ec3Chambre</v>
          </cell>
          <cell r="DR74" t="str">
            <v>2017</v>
          </cell>
          <cell r="DS74" t="str">
            <v>ACL</v>
          </cell>
          <cell r="DT74" t="str">
            <v>2018AHM</v>
          </cell>
          <cell r="DU74" t="str">
            <v>3Chambre</v>
          </cell>
          <cell r="DV74" t="str">
            <v>3Studio</v>
          </cell>
          <cell r="DW74" t="str">
            <v>31CC</v>
          </cell>
          <cell r="DX74" t="str">
            <v>32CC</v>
          </cell>
          <cell r="DY74" t="str">
            <v>33CC</v>
          </cell>
          <cell r="DZ74" t="str">
            <v>34CC</v>
          </cell>
          <cell r="EA74" t="str">
            <v>35CC</v>
          </cell>
          <cell r="EB74" t="str">
            <v>3Chambre</v>
          </cell>
          <cell r="EC74" t="str">
            <v>3studio</v>
          </cell>
          <cell r="ED74" t="str">
            <v>31CC</v>
          </cell>
          <cell r="EE74" t="str">
            <v>32CC</v>
          </cell>
          <cell r="EF74" t="str">
            <v>33CC</v>
          </cell>
          <cell r="EG74" t="str">
            <v>34CC</v>
          </cell>
          <cell r="EH74" t="str">
            <v>35CC</v>
          </cell>
          <cell r="EI74" t="str">
            <v>OBNL-3</v>
          </cell>
          <cell r="EJ74" t="str">
            <v>AHM-3</v>
          </cell>
          <cell r="EK74" t="str">
            <v>C3</v>
          </cell>
          <cell r="EL74" t="str">
            <v>ACL32013</v>
          </cell>
          <cell r="EM74" t="str">
            <v>OBNLVilleray — Saint-Michel — Parc-Extension</v>
          </cell>
          <cell r="EN74" t="str">
            <v>C3</v>
          </cell>
          <cell r="EO74" t="str">
            <v>C3</v>
          </cell>
          <cell r="EP74" t="str">
            <v xml:space="preserve"> </v>
          </cell>
          <cell r="EQ74" t="str">
            <v xml:space="preserve"> </v>
          </cell>
          <cell r="ES74" t="str">
            <v>2018Villeray — Saint-Michel — Parc-ExtensionC</v>
          </cell>
          <cell r="EU74" t="str">
            <v>AHM</v>
          </cell>
          <cell r="EX74" t="str">
            <v>2017-01UABBA97</v>
          </cell>
          <cell r="EZ74" t="str">
            <v>2018-01UABBA97</v>
          </cell>
          <cell r="FB74">
            <v>0</v>
          </cell>
          <cell r="FC74">
            <v>0</v>
          </cell>
          <cell r="FF74" t="str">
            <v>0ED</v>
          </cell>
          <cell r="FI74" t="str">
            <v>3Chambre</v>
          </cell>
          <cell r="FJ74" t="str">
            <v>3studio</v>
          </cell>
          <cell r="FK74" t="str">
            <v>31CC</v>
          </cell>
          <cell r="FL74" t="str">
            <v>32CC</v>
          </cell>
          <cell r="FM74" t="str">
            <v>33CC</v>
          </cell>
          <cell r="FN74" t="str">
            <v>34CC</v>
          </cell>
          <cell r="FO74" t="str">
            <v>35CC</v>
          </cell>
          <cell r="FQ74" t="str">
            <v>OBNLC3</v>
          </cell>
          <cell r="FR74" t="str">
            <v>EDACL3</v>
          </cell>
          <cell r="FS74" t="str">
            <v>EDACLC</v>
          </cell>
          <cell r="FT74" t="str">
            <v>Villeray — Saint-Michel — Parc-ExtensionC2018</v>
          </cell>
          <cell r="FU74" t="str">
            <v>3Villeray — Saint-Michel — Parc-Extension</v>
          </cell>
          <cell r="FV74" t="str">
            <v>AHMED</v>
          </cell>
        </row>
        <row r="75">
          <cell r="B75" t="str">
            <v>ACL-5520</v>
          </cell>
          <cell r="C75" t="str">
            <v>960077293</v>
          </cell>
          <cell r="D75" t="str">
            <v>HAPOPEX-INDUSTRIEL</v>
          </cell>
          <cell r="E75" t="str">
            <v>(4721) boulevard Industriel (MTL)</v>
          </cell>
          <cell r="F75">
            <v>80</v>
          </cell>
          <cell r="G75" t="str">
            <v>1</v>
          </cell>
          <cell r="K75" t="str">
            <v>AHM</v>
          </cell>
          <cell r="L75" t="str">
            <v>OBNL</v>
          </cell>
          <cell r="M75" t="str">
            <v>C</v>
          </cell>
          <cell r="N75" t="str">
            <v>2014</v>
          </cell>
          <cell r="O75" t="str">
            <v>EC</v>
          </cell>
          <cell r="P75" t="str">
            <v>EC</v>
          </cell>
          <cell r="Q75" t="str">
            <v>UDESP9K</v>
          </cell>
          <cell r="R75" t="str">
            <v>ULABADE</v>
          </cell>
          <cell r="S75">
            <v>43278.339722222219</v>
          </cell>
          <cell r="U75">
            <v>42593.383564814816</v>
          </cell>
          <cell r="V75">
            <v>42758.364606481482</v>
          </cell>
          <cell r="W75">
            <v>43480</v>
          </cell>
          <cell r="X75">
            <v>43511</v>
          </cell>
          <cell r="Y75">
            <v>43936</v>
          </cell>
          <cell r="Z75">
            <v>43952</v>
          </cell>
          <cell r="AA75">
            <v>0</v>
          </cell>
          <cell r="AB75">
            <v>0</v>
          </cell>
          <cell r="AC75">
            <v>62</v>
          </cell>
          <cell r="AD75">
            <v>8</v>
          </cell>
          <cell r="AE75">
            <v>10</v>
          </cell>
          <cell r="AF75">
            <v>0</v>
          </cell>
          <cell r="AG75">
            <v>0</v>
          </cell>
          <cell r="AH75" t="str">
            <v>PAH15-20</v>
          </cell>
          <cell r="AL75" t="str">
            <v>OBNL</v>
          </cell>
          <cell r="AM75" t="str">
            <v>ACL-5520</v>
          </cell>
          <cell r="AN75" t="str">
            <v xml:space="preserve"> </v>
          </cell>
          <cell r="AO75" t="str">
            <v>2014-1</v>
          </cell>
          <cell r="AP75" t="str">
            <v>1Chambre</v>
          </cell>
          <cell r="AQ75" t="str">
            <v>1studio</v>
          </cell>
          <cell r="AR75" t="str">
            <v>11CC</v>
          </cell>
          <cell r="AS75" t="str">
            <v>12CC</v>
          </cell>
          <cell r="AT75" t="str">
            <v>13CC</v>
          </cell>
          <cell r="AU75" t="str">
            <v>14CC</v>
          </cell>
          <cell r="AV75" t="str">
            <v>15CC</v>
          </cell>
          <cell r="AW75" t="str">
            <v>1Chambre</v>
          </cell>
          <cell r="AX75" t="str">
            <v>1studio</v>
          </cell>
          <cell r="AY75" t="str">
            <v>11CC</v>
          </cell>
          <cell r="AZ75" t="str">
            <v>12CC</v>
          </cell>
          <cell r="BA75" t="str">
            <v>13CC</v>
          </cell>
          <cell r="BB75" t="str">
            <v>14CC</v>
          </cell>
          <cell r="BC75" t="str">
            <v>15CC</v>
          </cell>
          <cell r="BD75" t="str">
            <v>engagé</v>
          </cell>
          <cell r="BE75" t="str">
            <v>20171chambre</v>
          </cell>
          <cell r="BF75" t="str">
            <v>20171STUDIO</v>
          </cell>
          <cell r="BG75" t="str">
            <v>201711CC</v>
          </cell>
          <cell r="BH75" t="str">
            <v>201712CC</v>
          </cell>
          <cell r="BI75" t="str">
            <v>201713CC</v>
          </cell>
          <cell r="BJ75" t="str">
            <v>201714CC</v>
          </cell>
          <cell r="BK75" t="str">
            <v>201715CC</v>
          </cell>
          <cell r="BL75" t="str">
            <v>2014</v>
          </cell>
          <cell r="BM75" t="str">
            <v>acl2014-1</v>
          </cell>
          <cell r="BN75" t="str">
            <v>ACL2014-1</v>
          </cell>
          <cell r="BO75" t="str">
            <v>OBNL-1</v>
          </cell>
          <cell r="BP75" t="str">
            <v xml:space="preserve"> </v>
          </cell>
          <cell r="BQ75" t="str">
            <v>OBNL-1</v>
          </cell>
          <cell r="BR75" t="str">
            <v xml:space="preserve"> </v>
          </cell>
          <cell r="BS75" t="str">
            <v>OBNL</v>
          </cell>
          <cell r="BT75" t="str">
            <v>OBNL</v>
          </cell>
          <cell r="BU75" t="str">
            <v>20171OBNL</v>
          </cell>
          <cell r="BV75" t="str">
            <v>OBNL-1</v>
          </cell>
          <cell r="BW75" t="str">
            <v>OBNL-1</v>
          </cell>
          <cell r="BX75" t="str">
            <v>OBNL-1</v>
          </cell>
          <cell r="BY75" t="str">
            <v>2016AHM</v>
          </cell>
          <cell r="BZ75" t="str">
            <v>2017AHM</v>
          </cell>
          <cell r="CA75" t="str">
            <v>AHM-1</v>
          </cell>
          <cell r="CB75" t="str">
            <v xml:space="preserve"> </v>
          </cell>
          <cell r="CC75" t="str">
            <v>20171AHM</v>
          </cell>
          <cell r="CD75" t="str">
            <v>AHM</v>
          </cell>
          <cell r="CE75" t="str">
            <v>AHM</v>
          </cell>
          <cell r="CF75" t="str">
            <v>AHM-1</v>
          </cell>
          <cell r="CG75" t="str">
            <v>AHM-1</v>
          </cell>
          <cell r="CH75" t="str">
            <v>C1</v>
          </cell>
          <cell r="CI75" t="str">
            <v xml:space="preserve"> </v>
          </cell>
          <cell r="CJ75" t="str">
            <v>C1</v>
          </cell>
          <cell r="CK75" t="str">
            <v>20171C</v>
          </cell>
          <cell r="CL75" t="str">
            <v>C</v>
          </cell>
          <cell r="CM75" t="str">
            <v>C</v>
          </cell>
          <cell r="CN75" t="str">
            <v>ECMontréal-Nord</v>
          </cell>
          <cell r="CO75" t="str">
            <v>AHMECMontréal-Nord</v>
          </cell>
          <cell r="CP75" t="str">
            <v>AHMMontréal-Nord</v>
          </cell>
          <cell r="CQ75" t="str">
            <v>AHMMontréal-Nord</v>
          </cell>
          <cell r="CR75" t="str">
            <v>Montréal-Nord</v>
          </cell>
          <cell r="CS75" t="str">
            <v>1Montréal-Nord</v>
          </cell>
          <cell r="CT75" t="str">
            <v>CMontréal-Nord</v>
          </cell>
          <cell r="CU75" t="str">
            <v>Montréal-Nord2019C</v>
          </cell>
          <cell r="CV75">
            <v>0</v>
          </cell>
          <cell r="CW75" t="str">
            <v>1EC</v>
          </cell>
          <cell r="CX75" t="str">
            <v>ACL1EC</v>
          </cell>
          <cell r="CY75">
            <v>3</v>
          </cell>
          <cell r="CZ75" t="str">
            <v>2017ACL</v>
          </cell>
          <cell r="DA75" t="str">
            <v xml:space="preserve"> </v>
          </cell>
          <cell r="DB75" t="str">
            <v xml:space="preserve"> </v>
          </cell>
          <cell r="DC75" t="str">
            <v xml:space="preserve"> </v>
          </cell>
          <cell r="DD75" t="str">
            <v>1900ACLEC</v>
          </cell>
          <cell r="DE75" t="str">
            <v>ACL 2019ed</v>
          </cell>
          <cell r="DF75" t="str">
            <v xml:space="preserve"> </v>
          </cell>
          <cell r="DG75" t="str">
            <v xml:space="preserve"> </v>
          </cell>
          <cell r="DH75" t="str">
            <v>2017ec</v>
          </cell>
          <cell r="DI75" t="str">
            <v>2016ap</v>
          </cell>
          <cell r="DJ75" t="str">
            <v xml:space="preserve"> </v>
          </cell>
          <cell r="DK75" t="str">
            <v>2017ec</v>
          </cell>
          <cell r="DL75" t="str">
            <v>1EC</v>
          </cell>
          <cell r="DM75" t="b">
            <v>0</v>
          </cell>
          <cell r="DN75" t="str">
            <v>2015</v>
          </cell>
          <cell r="DO75" t="str">
            <v>2014</v>
          </cell>
          <cell r="DP75" t="str">
            <v>ACLED 2015 from ec 2014</v>
          </cell>
          <cell r="DQ75" t="str">
            <v>2017ec1Chambre</v>
          </cell>
          <cell r="DR75" t="str">
            <v>2017</v>
          </cell>
          <cell r="DS75" t="str">
            <v>ACL</v>
          </cell>
          <cell r="DT75" t="str">
            <v xml:space="preserve"> </v>
          </cell>
          <cell r="DU75" t="str">
            <v xml:space="preserve"> </v>
          </cell>
          <cell r="DV75" t="str">
            <v xml:space="preserve"> </v>
          </cell>
          <cell r="DW75" t="str">
            <v xml:space="preserve"> </v>
          </cell>
          <cell r="DX75" t="str">
            <v xml:space="preserve"> </v>
          </cell>
          <cell r="DY75" t="str">
            <v xml:space="preserve"> </v>
          </cell>
          <cell r="DZ75" t="str">
            <v xml:space="preserve"> </v>
          </cell>
          <cell r="EA75" t="str">
            <v xml:space="preserve"> </v>
          </cell>
          <cell r="EB75" t="str">
            <v>1Chambre</v>
          </cell>
          <cell r="EC75" t="str">
            <v>1studio</v>
          </cell>
          <cell r="ED75" t="str">
            <v>11CC</v>
          </cell>
          <cell r="EE75" t="str">
            <v>12CC</v>
          </cell>
          <cell r="EF75" t="str">
            <v>13CC</v>
          </cell>
          <cell r="EG75" t="str">
            <v>14CC</v>
          </cell>
          <cell r="EH75" t="str">
            <v>15CC</v>
          </cell>
          <cell r="EI75" t="str">
            <v>OBNL-1</v>
          </cell>
          <cell r="EJ75" t="str">
            <v>AHM-1</v>
          </cell>
          <cell r="EK75" t="str">
            <v>C1</v>
          </cell>
          <cell r="EL75" t="str">
            <v>ACL12014</v>
          </cell>
          <cell r="EM75" t="str">
            <v>OBNLMontréal-Nord</v>
          </cell>
          <cell r="EN75" t="str">
            <v>C1</v>
          </cell>
          <cell r="EO75" t="str">
            <v>C1</v>
          </cell>
          <cell r="EP75" t="str">
            <v xml:space="preserve"> </v>
          </cell>
          <cell r="EQ75" t="str">
            <v xml:space="preserve"> </v>
          </cell>
          <cell r="ES75" t="str">
            <v xml:space="preserve"> </v>
          </cell>
          <cell r="EU75" t="str">
            <v xml:space="preserve"> </v>
          </cell>
          <cell r="EX75" t="str">
            <v>2017-01UDESP9K</v>
          </cell>
          <cell r="EZ75" t="str">
            <v>2019-01UDESP9K</v>
          </cell>
          <cell r="FB75">
            <v>0</v>
          </cell>
          <cell r="FC75">
            <v>0</v>
          </cell>
          <cell r="FF75" t="str">
            <v>0EC</v>
          </cell>
          <cell r="FI75" t="str">
            <v>1Chambre</v>
          </cell>
          <cell r="FJ75" t="str">
            <v>1studio</v>
          </cell>
          <cell r="FK75" t="str">
            <v>11CC</v>
          </cell>
          <cell r="FL75" t="str">
            <v>12CC</v>
          </cell>
          <cell r="FM75" t="str">
            <v>13CC</v>
          </cell>
          <cell r="FN75" t="str">
            <v>14CC</v>
          </cell>
          <cell r="FO75" t="str">
            <v>15CC</v>
          </cell>
          <cell r="FQ75" t="str">
            <v>OBNLC1</v>
          </cell>
          <cell r="FR75" t="str">
            <v>ECACL1</v>
          </cell>
          <cell r="FS75" t="str">
            <v>ECACLC</v>
          </cell>
          <cell r="FT75" t="str">
            <v xml:space="preserve"> </v>
          </cell>
          <cell r="FU75">
            <v>0</v>
          </cell>
          <cell r="FV75" t="str">
            <v>AHMEC</v>
          </cell>
        </row>
        <row r="76">
          <cell r="B76" t="str">
            <v>ACL-5522</v>
          </cell>
          <cell r="C76" t="str">
            <v>960076893</v>
          </cell>
          <cell r="D76" t="str">
            <v>ACTION-RÉINSERTION</v>
          </cell>
          <cell r="E76" t="str">
            <v xml:space="preserve">222 rue Sainte-Catherine Est </v>
          </cell>
          <cell r="F76">
            <v>37</v>
          </cell>
          <cell r="G76" t="str">
            <v>3</v>
          </cell>
          <cell r="J76" t="str">
            <v>X</v>
          </cell>
          <cell r="K76" t="str">
            <v>AHM</v>
          </cell>
          <cell r="L76" t="str">
            <v>OBNL</v>
          </cell>
          <cell r="M76" t="str">
            <v>C</v>
          </cell>
          <cell r="N76" t="str">
            <v>2014</v>
          </cell>
          <cell r="O76" t="str">
            <v>EC</v>
          </cell>
          <cell r="P76" t="str">
            <v>EC</v>
          </cell>
          <cell r="Q76" t="str">
            <v>UBERU9I</v>
          </cell>
          <cell r="S76">
            <v>43278.339722222219</v>
          </cell>
          <cell r="U76">
            <v>42593.638807870368</v>
          </cell>
          <cell r="V76">
            <v>42758.578773148147</v>
          </cell>
          <cell r="W76">
            <v>43570</v>
          </cell>
          <cell r="X76">
            <v>43570</v>
          </cell>
          <cell r="Y76">
            <v>43966</v>
          </cell>
          <cell r="Z76">
            <v>43997</v>
          </cell>
          <cell r="AA76">
            <v>31</v>
          </cell>
          <cell r="AB76">
            <v>6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 t="str">
            <v>PAH15-20</v>
          </cell>
          <cell r="AL76" t="str">
            <v>OBNL</v>
          </cell>
          <cell r="AM76" t="str">
            <v>ACL-5522</v>
          </cell>
          <cell r="AN76" t="str">
            <v xml:space="preserve"> </v>
          </cell>
          <cell r="AO76" t="str">
            <v>2014-3</v>
          </cell>
          <cell r="AP76" t="str">
            <v>3Chambre</v>
          </cell>
          <cell r="AQ76" t="str">
            <v>3studio</v>
          </cell>
          <cell r="AR76" t="str">
            <v>31CC</v>
          </cell>
          <cell r="AS76" t="str">
            <v>32CC</v>
          </cell>
          <cell r="AT76" t="str">
            <v>33CC</v>
          </cell>
          <cell r="AU76" t="str">
            <v>34CC</v>
          </cell>
          <cell r="AV76" t="str">
            <v>35CC</v>
          </cell>
          <cell r="AW76" t="str">
            <v>3Chambre</v>
          </cell>
          <cell r="AX76" t="str">
            <v>3studio</v>
          </cell>
          <cell r="AY76" t="str">
            <v>31CC</v>
          </cell>
          <cell r="AZ76" t="str">
            <v>32CC</v>
          </cell>
          <cell r="BA76" t="str">
            <v>33CC</v>
          </cell>
          <cell r="BB76" t="str">
            <v>34CC</v>
          </cell>
          <cell r="BC76" t="str">
            <v>35CC</v>
          </cell>
          <cell r="BD76" t="str">
            <v>engagé</v>
          </cell>
          <cell r="BE76" t="str">
            <v>20173chambre</v>
          </cell>
          <cell r="BF76" t="str">
            <v>20173STUDIO</v>
          </cell>
          <cell r="BG76" t="str">
            <v>201731CC</v>
          </cell>
          <cell r="BH76" t="str">
            <v>201732CC</v>
          </cell>
          <cell r="BI76" t="str">
            <v>201733CC</v>
          </cell>
          <cell r="BJ76" t="str">
            <v>201734CC</v>
          </cell>
          <cell r="BK76" t="str">
            <v>201735CC</v>
          </cell>
          <cell r="BL76" t="str">
            <v>2014</v>
          </cell>
          <cell r="BM76" t="str">
            <v>acl2014-3</v>
          </cell>
          <cell r="BN76" t="str">
            <v>ACL2014-3</v>
          </cell>
          <cell r="BO76" t="str">
            <v>OBNL-3</v>
          </cell>
          <cell r="BP76" t="str">
            <v xml:space="preserve"> </v>
          </cell>
          <cell r="BQ76" t="str">
            <v>OBNL-3</v>
          </cell>
          <cell r="BR76" t="str">
            <v xml:space="preserve"> </v>
          </cell>
          <cell r="BS76" t="str">
            <v>OBNL</v>
          </cell>
          <cell r="BT76" t="str">
            <v>OBNL</v>
          </cell>
          <cell r="BU76" t="str">
            <v>20173OBNL</v>
          </cell>
          <cell r="BV76" t="str">
            <v>OBNL-3</v>
          </cell>
          <cell r="BW76" t="str">
            <v>OBNL-3</v>
          </cell>
          <cell r="BX76" t="str">
            <v>OBNL-3</v>
          </cell>
          <cell r="BY76" t="str">
            <v>2016AHM</v>
          </cell>
          <cell r="BZ76" t="str">
            <v>2017AHM</v>
          </cell>
          <cell r="CA76" t="str">
            <v>AHM-3</v>
          </cell>
          <cell r="CB76" t="str">
            <v xml:space="preserve"> </v>
          </cell>
          <cell r="CC76" t="str">
            <v>20173AHM</v>
          </cell>
          <cell r="CD76" t="str">
            <v>AHM</v>
          </cell>
          <cell r="CE76" t="str">
            <v>AHM</v>
          </cell>
          <cell r="CF76" t="str">
            <v>AHM-3</v>
          </cell>
          <cell r="CG76" t="str">
            <v>AHM-3</v>
          </cell>
          <cell r="CH76" t="str">
            <v>C3</v>
          </cell>
          <cell r="CI76" t="str">
            <v xml:space="preserve"> </v>
          </cell>
          <cell r="CJ76" t="str">
            <v>C3</v>
          </cell>
          <cell r="CK76" t="str">
            <v>20173C</v>
          </cell>
          <cell r="CL76" t="str">
            <v>C</v>
          </cell>
          <cell r="CM76" t="str">
            <v>C</v>
          </cell>
          <cell r="CN76" t="str">
            <v>ECVille-Marie</v>
          </cell>
          <cell r="CO76" t="str">
            <v>AHMECVille-Marie</v>
          </cell>
          <cell r="CP76" t="str">
            <v>AHMVille-Marie</v>
          </cell>
          <cell r="CQ76" t="str">
            <v>AHMVille-Marie</v>
          </cell>
          <cell r="CR76" t="str">
            <v>Ville-Marie</v>
          </cell>
          <cell r="CS76" t="str">
            <v>3Ville-Marie</v>
          </cell>
          <cell r="CT76" t="str">
            <v>CVille-Marie</v>
          </cell>
          <cell r="CU76" t="str">
            <v>Ville-Marie2019C</v>
          </cell>
          <cell r="CV76">
            <v>0</v>
          </cell>
          <cell r="CW76" t="str">
            <v>3EC</v>
          </cell>
          <cell r="CX76" t="str">
            <v>ACL3EC</v>
          </cell>
          <cell r="CY76">
            <v>3</v>
          </cell>
          <cell r="CZ76" t="str">
            <v>2017ACL</v>
          </cell>
          <cell r="DA76" t="str">
            <v xml:space="preserve"> </v>
          </cell>
          <cell r="DB76" t="str">
            <v xml:space="preserve"> </v>
          </cell>
          <cell r="DC76" t="str">
            <v xml:space="preserve"> </v>
          </cell>
          <cell r="DD76" t="str">
            <v>1900ACLEC</v>
          </cell>
          <cell r="DE76" t="str">
            <v>ACL 2019ed</v>
          </cell>
          <cell r="DF76" t="str">
            <v xml:space="preserve"> </v>
          </cell>
          <cell r="DG76" t="str">
            <v xml:space="preserve"> </v>
          </cell>
          <cell r="DH76" t="str">
            <v>2017ec</v>
          </cell>
          <cell r="DI76" t="str">
            <v>2016ap</v>
          </cell>
          <cell r="DJ76" t="str">
            <v xml:space="preserve"> </v>
          </cell>
          <cell r="DK76" t="str">
            <v>2017ec</v>
          </cell>
          <cell r="DL76" t="str">
            <v>3EC</v>
          </cell>
          <cell r="DM76" t="b">
            <v>0</v>
          </cell>
          <cell r="DN76" t="str">
            <v>2015</v>
          </cell>
          <cell r="DO76" t="str">
            <v>2014</v>
          </cell>
          <cell r="DP76" t="str">
            <v>ACLED 2015 from ec 2014</v>
          </cell>
          <cell r="DQ76" t="str">
            <v>2017ec3Chambre</v>
          </cell>
          <cell r="DR76" t="str">
            <v>2017</v>
          </cell>
          <cell r="DS76" t="str">
            <v>ACL</v>
          </cell>
          <cell r="DT76" t="str">
            <v xml:space="preserve"> </v>
          </cell>
          <cell r="DU76" t="str">
            <v xml:space="preserve"> </v>
          </cell>
          <cell r="DV76" t="str">
            <v xml:space="preserve"> </v>
          </cell>
          <cell r="DW76" t="str">
            <v xml:space="preserve"> </v>
          </cell>
          <cell r="DX76" t="str">
            <v xml:space="preserve"> </v>
          </cell>
          <cell r="DY76" t="str">
            <v xml:space="preserve"> </v>
          </cell>
          <cell r="DZ76" t="str">
            <v xml:space="preserve"> </v>
          </cell>
          <cell r="EA76" t="str">
            <v xml:space="preserve"> </v>
          </cell>
          <cell r="EB76" t="str">
            <v>3Chambre</v>
          </cell>
          <cell r="EC76" t="str">
            <v>3studio</v>
          </cell>
          <cell r="ED76" t="str">
            <v>31CC</v>
          </cell>
          <cell r="EE76" t="str">
            <v>32CC</v>
          </cell>
          <cell r="EF76" t="str">
            <v>33CC</v>
          </cell>
          <cell r="EG76" t="str">
            <v>34CC</v>
          </cell>
          <cell r="EH76" t="str">
            <v>35CC</v>
          </cell>
          <cell r="EI76" t="str">
            <v>OBNL-3</v>
          </cell>
          <cell r="EJ76" t="str">
            <v>AHM-3</v>
          </cell>
          <cell r="EK76" t="str">
            <v>C3</v>
          </cell>
          <cell r="EL76" t="str">
            <v>ACL32014</v>
          </cell>
          <cell r="EM76" t="str">
            <v>OBNLVille-Marie</v>
          </cell>
          <cell r="EN76" t="str">
            <v>C3</v>
          </cell>
          <cell r="EO76" t="str">
            <v>C3</v>
          </cell>
          <cell r="EP76" t="str">
            <v xml:space="preserve"> </v>
          </cell>
          <cell r="EQ76" t="str">
            <v xml:space="preserve"> </v>
          </cell>
          <cell r="ES76" t="str">
            <v xml:space="preserve"> </v>
          </cell>
          <cell r="EU76" t="str">
            <v xml:space="preserve"> </v>
          </cell>
          <cell r="EX76" t="str">
            <v>2017-01UBERU9I</v>
          </cell>
          <cell r="EZ76" t="str">
            <v>2019-04UBERU9I</v>
          </cell>
          <cell r="FB76">
            <v>0</v>
          </cell>
          <cell r="FC76">
            <v>0</v>
          </cell>
          <cell r="FF76" t="str">
            <v>0EC</v>
          </cell>
          <cell r="FI76" t="str">
            <v>3Chambre</v>
          </cell>
          <cell r="FJ76" t="str">
            <v>3studio</v>
          </cell>
          <cell r="FK76" t="str">
            <v>31CC</v>
          </cell>
          <cell r="FL76" t="str">
            <v>32CC</v>
          </cell>
          <cell r="FM76" t="str">
            <v>33CC</v>
          </cell>
          <cell r="FN76" t="str">
            <v>34CC</v>
          </cell>
          <cell r="FO76" t="str">
            <v>35CC</v>
          </cell>
          <cell r="FQ76" t="str">
            <v>OBNLC3</v>
          </cell>
          <cell r="FR76" t="str">
            <v>ECACL3</v>
          </cell>
          <cell r="FS76" t="str">
            <v>ECACLC</v>
          </cell>
          <cell r="FT76" t="str">
            <v xml:space="preserve"> </v>
          </cell>
          <cell r="FU76">
            <v>0</v>
          </cell>
          <cell r="FV76" t="str">
            <v>AHMEC</v>
          </cell>
        </row>
        <row r="77">
          <cell r="B77" t="str">
            <v>ACL-5523</v>
          </cell>
          <cell r="C77" t="str">
            <v>960075033</v>
          </cell>
          <cell r="D77" t="str">
            <v>C.H. HABIT-ACTION 81</v>
          </cell>
          <cell r="E77" t="str">
            <v xml:space="preserve">15555 rue Sherbrooke Est </v>
          </cell>
          <cell r="F77">
            <v>60</v>
          </cell>
          <cell r="G77" t="str">
            <v>1</v>
          </cell>
          <cell r="I77" t="str">
            <v>CM</v>
          </cell>
          <cell r="K77" t="str">
            <v>BSQ</v>
          </cell>
          <cell r="L77" t="str">
            <v>COOP</v>
          </cell>
          <cell r="M77" t="str">
            <v>C</v>
          </cell>
          <cell r="N77" t="str">
            <v>2014</v>
          </cell>
          <cell r="O77" t="str">
            <v>ED</v>
          </cell>
          <cell r="P77" t="str">
            <v>ED</v>
          </cell>
          <cell r="Q77" t="str">
            <v>UGOULFR</v>
          </cell>
          <cell r="R77" t="str">
            <v>UTREMXU</v>
          </cell>
          <cell r="S77">
            <v>42877</v>
          </cell>
          <cell r="U77">
            <v>42675.548472222225</v>
          </cell>
          <cell r="V77">
            <v>42803.594722222224</v>
          </cell>
          <cell r="W77">
            <v>42877</v>
          </cell>
          <cell r="X77">
            <v>42870</v>
          </cell>
          <cell r="Y77">
            <v>43282</v>
          </cell>
          <cell r="Z77">
            <v>43313</v>
          </cell>
          <cell r="AA77">
            <v>0</v>
          </cell>
          <cell r="AB77">
            <v>0</v>
          </cell>
          <cell r="AC77">
            <v>17</v>
          </cell>
          <cell r="AD77">
            <v>19</v>
          </cell>
          <cell r="AE77">
            <v>24</v>
          </cell>
          <cell r="AF77">
            <v>0</v>
          </cell>
          <cell r="AG77">
            <v>0</v>
          </cell>
          <cell r="AH77" t="str">
            <v>PAH15-20</v>
          </cell>
          <cell r="AL77" t="str">
            <v>COOP</v>
          </cell>
          <cell r="AM77" t="str">
            <v>ACL-5523</v>
          </cell>
          <cell r="AN77" t="str">
            <v>ACLED</v>
          </cell>
          <cell r="AO77" t="str">
            <v>2014-1</v>
          </cell>
          <cell r="AP77" t="str">
            <v>1Chambre</v>
          </cell>
          <cell r="AQ77" t="str">
            <v>1studio</v>
          </cell>
          <cell r="AR77" t="str">
            <v>11CC</v>
          </cell>
          <cell r="AS77" t="str">
            <v>12CC</v>
          </cell>
          <cell r="AT77" t="str">
            <v>13CC</v>
          </cell>
          <cell r="AU77" t="str">
            <v>14CC</v>
          </cell>
          <cell r="AV77" t="str">
            <v>15CC</v>
          </cell>
          <cell r="AW77" t="str">
            <v>1Chambre</v>
          </cell>
          <cell r="AX77" t="str">
            <v>1studio</v>
          </cell>
          <cell r="AY77" t="str">
            <v>11CC</v>
          </cell>
          <cell r="AZ77" t="str">
            <v>12CC</v>
          </cell>
          <cell r="BA77" t="str">
            <v>13CC</v>
          </cell>
          <cell r="BB77" t="str">
            <v>14CC</v>
          </cell>
          <cell r="BC77" t="str">
            <v>15CC</v>
          </cell>
          <cell r="BD77" t="str">
            <v>engagé</v>
          </cell>
          <cell r="BE77" t="str">
            <v>20171chambre</v>
          </cell>
          <cell r="BF77" t="str">
            <v>20171STUDIO</v>
          </cell>
          <cell r="BG77" t="str">
            <v>201711CC</v>
          </cell>
          <cell r="BH77" t="str">
            <v>201712CC</v>
          </cell>
          <cell r="BI77" t="str">
            <v>201713CC</v>
          </cell>
          <cell r="BJ77" t="str">
            <v>201714CC</v>
          </cell>
          <cell r="BK77" t="str">
            <v>201715CC</v>
          </cell>
          <cell r="BL77" t="str">
            <v>2014</v>
          </cell>
          <cell r="BM77" t="str">
            <v>acl2014-1</v>
          </cell>
          <cell r="BN77" t="str">
            <v>ACL2014-1</v>
          </cell>
          <cell r="BO77" t="str">
            <v>COOP-1</v>
          </cell>
          <cell r="BP77" t="str">
            <v>COOP-1</v>
          </cell>
          <cell r="BQ77" t="str">
            <v xml:space="preserve"> </v>
          </cell>
          <cell r="BR77" t="str">
            <v xml:space="preserve"> </v>
          </cell>
          <cell r="BS77" t="str">
            <v>COOP</v>
          </cell>
          <cell r="BT77" t="str">
            <v>COOP</v>
          </cell>
          <cell r="BU77" t="str">
            <v>20171COOP</v>
          </cell>
          <cell r="BV77" t="str">
            <v>COOP-1</v>
          </cell>
          <cell r="BW77" t="str">
            <v>COOP-1</v>
          </cell>
          <cell r="BX77" t="str">
            <v>COOP-1</v>
          </cell>
          <cell r="BY77" t="str">
            <v>2016BSQ</v>
          </cell>
          <cell r="BZ77" t="str">
            <v>2017BSQ</v>
          </cell>
          <cell r="CA77" t="str">
            <v>BSQ-1</v>
          </cell>
          <cell r="CB77" t="str">
            <v>BSQ-1</v>
          </cell>
          <cell r="CC77" t="str">
            <v>20171BSQ</v>
          </cell>
          <cell r="CD77" t="str">
            <v>BSQ</v>
          </cell>
          <cell r="CE77" t="str">
            <v>BSQ</v>
          </cell>
          <cell r="CF77" t="str">
            <v>BSQ-1</v>
          </cell>
          <cell r="CG77" t="str">
            <v>BSQ-1</v>
          </cell>
          <cell r="CH77" t="str">
            <v>C1</v>
          </cell>
          <cell r="CI77" t="str">
            <v>C1</v>
          </cell>
          <cell r="CJ77" t="str">
            <v>C1</v>
          </cell>
          <cell r="CK77" t="str">
            <v>20171C</v>
          </cell>
          <cell r="CL77" t="str">
            <v>C</v>
          </cell>
          <cell r="CM77" t="str">
            <v>C</v>
          </cell>
          <cell r="CN77" t="str">
            <v>EDRivière-des-Prairies — Pointe-aux-Trembles</v>
          </cell>
          <cell r="CO77" t="str">
            <v>BSQEDRivière-des-Prairies — Pointe-aux-Trembles</v>
          </cell>
          <cell r="CP77" t="str">
            <v>BSQRivière-des-Prairies — Pointe-aux-Trembles</v>
          </cell>
          <cell r="CQ77" t="str">
            <v>BSQRivière-des-Prairies — Pointe-aux-Trembles</v>
          </cell>
          <cell r="CR77" t="str">
            <v>Rivière-des-Prairies — Pointe-aux-Trembles</v>
          </cell>
          <cell r="CS77" t="str">
            <v>1Rivière-des-Prairies — Pointe-aux-Trembles</v>
          </cell>
          <cell r="CT77" t="str">
            <v>CRivière-des-Prairies — Pointe-aux-Trembles</v>
          </cell>
          <cell r="CU77" t="str">
            <v>Rivière-des-Prairies — Pointe-aux-Trembles2017C</v>
          </cell>
          <cell r="CV77">
            <v>0</v>
          </cell>
          <cell r="CW77" t="str">
            <v>1ED</v>
          </cell>
          <cell r="CX77" t="str">
            <v>ACL1ED</v>
          </cell>
          <cell r="CY77">
            <v>2</v>
          </cell>
          <cell r="CZ77" t="str">
            <v xml:space="preserve"> </v>
          </cell>
          <cell r="DA77" t="str">
            <v>2017</v>
          </cell>
          <cell r="DB77" t="str">
            <v xml:space="preserve"> </v>
          </cell>
          <cell r="DC77" t="str">
            <v xml:space="preserve"> </v>
          </cell>
          <cell r="DD77" t="str">
            <v>1900ACLED</v>
          </cell>
          <cell r="DE77" t="str">
            <v>ACL 2017ed</v>
          </cell>
          <cell r="DF77" t="str">
            <v xml:space="preserve"> </v>
          </cell>
          <cell r="DG77" t="str">
            <v>2017ed</v>
          </cell>
          <cell r="DH77" t="str">
            <v>2017ec</v>
          </cell>
          <cell r="DI77" t="str">
            <v>2016ap</v>
          </cell>
          <cell r="DJ77" t="str">
            <v>2017ed</v>
          </cell>
          <cell r="DK77" t="str">
            <v xml:space="preserve"> </v>
          </cell>
          <cell r="DL77" t="str">
            <v>1ED</v>
          </cell>
          <cell r="DM77" t="str">
            <v>20171ED</v>
          </cell>
          <cell r="DN77" t="str">
            <v>2017</v>
          </cell>
          <cell r="DO77" t="str">
            <v>2014</v>
          </cell>
          <cell r="DP77" t="str">
            <v>ACLED 2017 from ec 2014</v>
          </cell>
          <cell r="DQ77" t="str">
            <v>2017ec1Chambre</v>
          </cell>
          <cell r="DR77" t="str">
            <v>2017</v>
          </cell>
          <cell r="DS77" t="str">
            <v>ACL</v>
          </cell>
          <cell r="DT77" t="str">
            <v>2017BSQ</v>
          </cell>
          <cell r="DU77" t="str">
            <v>1Chambre</v>
          </cell>
          <cell r="DV77" t="str">
            <v>1Studio</v>
          </cell>
          <cell r="DW77" t="str">
            <v>11CC</v>
          </cell>
          <cell r="DX77" t="str">
            <v>12CC</v>
          </cell>
          <cell r="DY77" t="str">
            <v>13CC</v>
          </cell>
          <cell r="DZ77" t="str">
            <v>14CC</v>
          </cell>
          <cell r="EA77" t="str">
            <v>15CC</v>
          </cell>
          <cell r="EB77" t="str">
            <v>1Chambre</v>
          </cell>
          <cell r="EC77" t="str">
            <v>1studio</v>
          </cell>
          <cell r="ED77" t="str">
            <v>11CC</v>
          </cell>
          <cell r="EE77" t="str">
            <v>12CC</v>
          </cell>
          <cell r="EF77" t="str">
            <v>13CC</v>
          </cell>
          <cell r="EG77" t="str">
            <v>14CC</v>
          </cell>
          <cell r="EH77" t="str">
            <v>15CC</v>
          </cell>
          <cell r="EI77" t="str">
            <v>COOP-1</v>
          </cell>
          <cell r="EJ77" t="str">
            <v>BSQ-1</v>
          </cell>
          <cell r="EK77" t="str">
            <v>C1</v>
          </cell>
          <cell r="EL77" t="str">
            <v>ACL12014</v>
          </cell>
          <cell r="EM77" t="str">
            <v>COOPRivière-des-Prairies — Pointe-aux-Trembles</v>
          </cell>
          <cell r="EN77" t="str">
            <v>C1</v>
          </cell>
          <cell r="EO77" t="str">
            <v>C1</v>
          </cell>
          <cell r="EP77" t="str">
            <v xml:space="preserve"> </v>
          </cell>
          <cell r="EQ77" t="str">
            <v xml:space="preserve"> </v>
          </cell>
          <cell r="ES77" t="str">
            <v>2017Rivière-des-Prairies — Pointe-aux-TremblesC</v>
          </cell>
          <cell r="EU77" t="str">
            <v>BSQ</v>
          </cell>
          <cell r="EX77" t="str">
            <v>2017-03UGOULFR</v>
          </cell>
          <cell r="EZ77" t="str">
            <v>2017-05UGOULFR</v>
          </cell>
          <cell r="FB77">
            <v>0</v>
          </cell>
          <cell r="FC77">
            <v>0</v>
          </cell>
          <cell r="FF77" t="str">
            <v>0ED</v>
          </cell>
          <cell r="FI77" t="str">
            <v>1Chambre</v>
          </cell>
          <cell r="FJ77" t="str">
            <v>1studio</v>
          </cell>
          <cell r="FK77" t="str">
            <v>11CC</v>
          </cell>
          <cell r="FL77" t="str">
            <v>12CC</v>
          </cell>
          <cell r="FM77" t="str">
            <v>13CC</v>
          </cell>
          <cell r="FN77" t="str">
            <v>14CC</v>
          </cell>
          <cell r="FO77" t="str">
            <v>15CC</v>
          </cell>
          <cell r="FQ77" t="str">
            <v>COOPC1</v>
          </cell>
          <cell r="FR77" t="str">
            <v>EDACL1</v>
          </cell>
          <cell r="FS77" t="str">
            <v>EDACLC</v>
          </cell>
          <cell r="FT77" t="str">
            <v>Rivière-des-Prairies — Pointe-aux-TremblesC2017</v>
          </cell>
          <cell r="FU77" t="str">
            <v>1Rivière-des-Prairies — Pointe-aux-Trembles</v>
          </cell>
          <cell r="FV77" t="str">
            <v>BSQED</v>
          </cell>
        </row>
        <row r="78">
          <cell r="B78" t="str">
            <v>ACL-5525</v>
          </cell>
          <cell r="C78" t="str">
            <v>960084213</v>
          </cell>
          <cell r="D78" t="str">
            <v>COOP. LA JOIE DE ROSEMONT</v>
          </cell>
          <cell r="E78" t="str">
            <v xml:space="preserve">5620 rue Bélanger </v>
          </cell>
          <cell r="F78">
            <v>55</v>
          </cell>
          <cell r="G78" t="str">
            <v>1</v>
          </cell>
          <cell r="K78" t="str">
            <v>CDH</v>
          </cell>
          <cell r="L78" t="str">
            <v>COOP</v>
          </cell>
          <cell r="M78" t="str">
            <v>T</v>
          </cell>
          <cell r="N78" t="str">
            <v>2014</v>
          </cell>
          <cell r="O78" t="str">
            <v>EC</v>
          </cell>
          <cell r="P78" t="str">
            <v>EC</v>
          </cell>
          <cell r="Q78" t="str">
            <v>UDESP9K</v>
          </cell>
          <cell r="S78">
            <v>42682</v>
          </cell>
          <cell r="U78">
            <v>42696.538252314815</v>
          </cell>
          <cell r="V78">
            <v>42898.520173611112</v>
          </cell>
          <cell r="W78">
            <v>43419</v>
          </cell>
          <cell r="X78">
            <v>43449</v>
          </cell>
          <cell r="Y78">
            <v>43814</v>
          </cell>
          <cell r="Z78">
            <v>43831</v>
          </cell>
          <cell r="AA78">
            <v>0</v>
          </cell>
          <cell r="AB78">
            <v>0</v>
          </cell>
          <cell r="AC78">
            <v>17</v>
          </cell>
          <cell r="AD78">
            <v>19</v>
          </cell>
          <cell r="AE78">
            <v>16</v>
          </cell>
          <cell r="AF78">
            <v>3</v>
          </cell>
          <cell r="AG78">
            <v>0</v>
          </cell>
          <cell r="AH78" t="str">
            <v>PAH15-20</v>
          </cell>
          <cell r="AL78" t="str">
            <v>COOP</v>
          </cell>
          <cell r="AM78" t="str">
            <v>ACL-5525</v>
          </cell>
          <cell r="AN78" t="str">
            <v xml:space="preserve"> </v>
          </cell>
          <cell r="AO78" t="str">
            <v>2014-1</v>
          </cell>
          <cell r="AP78" t="str">
            <v>1Chambre</v>
          </cell>
          <cell r="AQ78" t="str">
            <v>1studio</v>
          </cell>
          <cell r="AR78" t="str">
            <v>11CC</v>
          </cell>
          <cell r="AS78" t="str">
            <v>12CC</v>
          </cell>
          <cell r="AT78" t="str">
            <v>13CC</v>
          </cell>
          <cell r="AU78" t="str">
            <v>14CC</v>
          </cell>
          <cell r="AV78" t="str">
            <v>15CC</v>
          </cell>
          <cell r="AW78" t="str">
            <v>1Chambre</v>
          </cell>
          <cell r="AX78" t="str">
            <v>1studio</v>
          </cell>
          <cell r="AY78" t="str">
            <v>11CC</v>
          </cell>
          <cell r="AZ78" t="str">
            <v>12CC</v>
          </cell>
          <cell r="BA78" t="str">
            <v>13CC</v>
          </cell>
          <cell r="BB78" t="str">
            <v>14CC</v>
          </cell>
          <cell r="BC78" t="str">
            <v>15CC</v>
          </cell>
          <cell r="BD78" t="str">
            <v>engagé</v>
          </cell>
          <cell r="BE78" t="str">
            <v>20171chambre</v>
          </cell>
          <cell r="BF78" t="str">
            <v>20171STUDIO</v>
          </cell>
          <cell r="BG78" t="str">
            <v>201711CC</v>
          </cell>
          <cell r="BH78" t="str">
            <v>201712CC</v>
          </cell>
          <cell r="BI78" t="str">
            <v>201713CC</v>
          </cell>
          <cell r="BJ78" t="str">
            <v>201714CC</v>
          </cell>
          <cell r="BK78" t="str">
            <v>201715CC</v>
          </cell>
          <cell r="BL78" t="str">
            <v>2014</v>
          </cell>
          <cell r="BM78" t="str">
            <v>acl2014-1</v>
          </cell>
          <cell r="BN78" t="str">
            <v>ACL2014-1</v>
          </cell>
          <cell r="BO78" t="str">
            <v>COOP-1</v>
          </cell>
          <cell r="BP78" t="str">
            <v xml:space="preserve"> </v>
          </cell>
          <cell r="BQ78" t="str">
            <v>COOP-1</v>
          </cell>
          <cell r="BR78" t="str">
            <v xml:space="preserve"> </v>
          </cell>
          <cell r="BS78" t="str">
            <v>COOP</v>
          </cell>
          <cell r="BT78" t="str">
            <v>COOP</v>
          </cell>
          <cell r="BU78" t="str">
            <v>20171COOP</v>
          </cell>
          <cell r="BV78" t="str">
            <v>COOP-1</v>
          </cell>
          <cell r="BW78" t="str">
            <v>COOP-1</v>
          </cell>
          <cell r="BX78" t="str">
            <v>COOP-1</v>
          </cell>
          <cell r="BY78" t="str">
            <v>2016CDH</v>
          </cell>
          <cell r="BZ78" t="str">
            <v>2017CDH</v>
          </cell>
          <cell r="CA78" t="str">
            <v>CDH-1</v>
          </cell>
          <cell r="CB78" t="str">
            <v xml:space="preserve"> </v>
          </cell>
          <cell r="CC78" t="str">
            <v>20171CDH</v>
          </cell>
          <cell r="CD78" t="str">
            <v>CDH</v>
          </cell>
          <cell r="CE78" t="str">
            <v>CDH</v>
          </cell>
          <cell r="CF78" t="str">
            <v>CDH-1</v>
          </cell>
          <cell r="CG78" t="str">
            <v>CDH-1</v>
          </cell>
          <cell r="CH78" t="str">
            <v>T1</v>
          </cell>
          <cell r="CI78" t="str">
            <v xml:space="preserve"> </v>
          </cell>
          <cell r="CJ78" t="str">
            <v>T1</v>
          </cell>
          <cell r="CK78" t="str">
            <v>20171T</v>
          </cell>
          <cell r="CL78" t="str">
            <v>T</v>
          </cell>
          <cell r="CM78" t="str">
            <v>T</v>
          </cell>
          <cell r="CN78" t="str">
            <v>ECRosemont — La Petite-Patrie</v>
          </cell>
          <cell r="CO78" t="str">
            <v>CDHECRosemont — La Petite-Patrie</v>
          </cell>
          <cell r="CP78" t="str">
            <v>CDHRosemont — La Petite-Patrie</v>
          </cell>
          <cell r="CQ78" t="str">
            <v>CDHRosemont — La Petite-Patrie</v>
          </cell>
          <cell r="CR78" t="str">
            <v>Rosemont — La Petite-Patrie</v>
          </cell>
          <cell r="CS78" t="str">
            <v>1Rosemont — La Petite-Patrie</v>
          </cell>
          <cell r="CT78" t="str">
            <v>TRosemont — La Petite-Patrie</v>
          </cell>
          <cell r="CU78" t="str">
            <v>Rosemont — La Petite-Patrie2018T</v>
          </cell>
          <cell r="CV78">
            <v>0</v>
          </cell>
          <cell r="CW78" t="str">
            <v>1EC</v>
          </cell>
          <cell r="CX78" t="str">
            <v>ACL1EC</v>
          </cell>
          <cell r="CY78">
            <v>3</v>
          </cell>
          <cell r="CZ78" t="str">
            <v>2017ACL</v>
          </cell>
          <cell r="DA78" t="str">
            <v xml:space="preserve"> </v>
          </cell>
          <cell r="DB78" t="str">
            <v xml:space="preserve"> </v>
          </cell>
          <cell r="DC78" t="str">
            <v xml:space="preserve"> </v>
          </cell>
          <cell r="DD78" t="str">
            <v>1900ACLEC</v>
          </cell>
          <cell r="DE78" t="str">
            <v>ACL 2018ed</v>
          </cell>
          <cell r="DF78" t="str">
            <v xml:space="preserve"> </v>
          </cell>
          <cell r="DG78" t="str">
            <v xml:space="preserve"> </v>
          </cell>
          <cell r="DH78" t="str">
            <v>2017ec</v>
          </cell>
          <cell r="DI78" t="str">
            <v>2016ap</v>
          </cell>
          <cell r="DJ78" t="str">
            <v xml:space="preserve"> </v>
          </cell>
          <cell r="DK78" t="str">
            <v>2017ec</v>
          </cell>
          <cell r="DL78" t="str">
            <v>1EC</v>
          </cell>
          <cell r="DM78" t="b">
            <v>0</v>
          </cell>
          <cell r="DN78" t="str">
            <v>2015</v>
          </cell>
          <cell r="DO78" t="str">
            <v>2014</v>
          </cell>
          <cell r="DP78" t="str">
            <v>ACLED 2015 from ec 2014</v>
          </cell>
          <cell r="DQ78" t="str">
            <v>2017ec1Chambre</v>
          </cell>
          <cell r="DR78" t="str">
            <v>2017</v>
          </cell>
          <cell r="DS78" t="str">
            <v>ACL</v>
          </cell>
          <cell r="DT78" t="str">
            <v xml:space="preserve"> </v>
          </cell>
          <cell r="DU78" t="str">
            <v xml:space="preserve"> </v>
          </cell>
          <cell r="DV78" t="str">
            <v xml:space="preserve"> </v>
          </cell>
          <cell r="DW78" t="str">
            <v xml:space="preserve"> </v>
          </cell>
          <cell r="DX78" t="str">
            <v xml:space="preserve"> </v>
          </cell>
          <cell r="DY78" t="str">
            <v xml:space="preserve"> </v>
          </cell>
          <cell r="DZ78" t="str">
            <v xml:space="preserve"> </v>
          </cell>
          <cell r="EA78" t="str">
            <v xml:space="preserve"> </v>
          </cell>
          <cell r="EB78" t="str">
            <v>1Chambre</v>
          </cell>
          <cell r="EC78" t="str">
            <v>1studio</v>
          </cell>
          <cell r="ED78" t="str">
            <v>11CC</v>
          </cell>
          <cell r="EE78" t="str">
            <v>12CC</v>
          </cell>
          <cell r="EF78" t="str">
            <v>13CC</v>
          </cell>
          <cell r="EG78" t="str">
            <v>14CC</v>
          </cell>
          <cell r="EH78" t="str">
            <v>15CC</v>
          </cell>
          <cell r="EI78" t="str">
            <v>COOP-1</v>
          </cell>
          <cell r="EJ78" t="str">
            <v>CDH-1</v>
          </cell>
          <cell r="EK78" t="str">
            <v>T1</v>
          </cell>
          <cell r="EL78" t="str">
            <v>ACL12014</v>
          </cell>
          <cell r="EM78" t="str">
            <v>COOPRosemont — La Petite-Patrie</v>
          </cell>
          <cell r="EN78" t="str">
            <v>T1</v>
          </cell>
          <cell r="EO78" t="str">
            <v>T1</v>
          </cell>
          <cell r="EP78" t="str">
            <v xml:space="preserve"> </v>
          </cell>
          <cell r="EQ78" t="str">
            <v xml:space="preserve"> </v>
          </cell>
          <cell r="ES78" t="str">
            <v xml:space="preserve"> </v>
          </cell>
          <cell r="EU78" t="str">
            <v xml:space="preserve"> </v>
          </cell>
          <cell r="EX78" t="str">
            <v>2017-06UDESP9K</v>
          </cell>
          <cell r="EZ78" t="str">
            <v>2018-11UDESP9K</v>
          </cell>
          <cell r="FB78">
            <v>0</v>
          </cell>
          <cell r="FC78">
            <v>0</v>
          </cell>
          <cell r="FF78" t="str">
            <v>0EC</v>
          </cell>
          <cell r="FI78" t="str">
            <v>1Chambre</v>
          </cell>
          <cell r="FJ78" t="str">
            <v>1studio</v>
          </cell>
          <cell r="FK78" t="str">
            <v>11CC</v>
          </cell>
          <cell r="FL78" t="str">
            <v>12CC</v>
          </cell>
          <cell r="FM78" t="str">
            <v>13CC</v>
          </cell>
          <cell r="FN78" t="str">
            <v>14CC</v>
          </cell>
          <cell r="FO78" t="str">
            <v>15CC</v>
          </cell>
          <cell r="FQ78" t="str">
            <v>COOPT1</v>
          </cell>
          <cell r="FR78" t="str">
            <v>ECACL1</v>
          </cell>
          <cell r="FS78" t="str">
            <v>ECACLT</v>
          </cell>
          <cell r="FT78" t="str">
            <v xml:space="preserve"> </v>
          </cell>
          <cell r="FU78">
            <v>0</v>
          </cell>
          <cell r="FV78" t="str">
            <v>CDHEC</v>
          </cell>
        </row>
        <row r="79">
          <cell r="B79" t="str">
            <v>ACL-5528</v>
          </cell>
          <cell r="C79" t="str">
            <v>960089413</v>
          </cell>
          <cell r="D79" t="str">
            <v>LES FONDATIONS DU QUARTIER</v>
          </cell>
          <cell r="E79" t="str">
            <v xml:space="preserve">2520 chemin Bates </v>
          </cell>
          <cell r="F79">
            <v>36</v>
          </cell>
          <cell r="G79" t="str">
            <v>1</v>
          </cell>
          <cell r="K79" t="str">
            <v>ROMEL</v>
          </cell>
          <cell r="L79" t="str">
            <v>OBNL</v>
          </cell>
          <cell r="M79" t="str">
            <v>C</v>
          </cell>
          <cell r="N79" t="str">
            <v>2014</v>
          </cell>
          <cell r="O79" t="str">
            <v>AP</v>
          </cell>
          <cell r="P79" t="str">
            <v>AP</v>
          </cell>
          <cell r="Q79" t="str">
            <v>UABBA97</v>
          </cell>
          <cell r="S79">
            <v>42682</v>
          </cell>
          <cell r="U79">
            <v>42783.602303240739</v>
          </cell>
          <cell r="V79">
            <v>43511</v>
          </cell>
          <cell r="W79">
            <v>43692</v>
          </cell>
          <cell r="X79">
            <v>43723</v>
          </cell>
          <cell r="Y79">
            <v>44119</v>
          </cell>
          <cell r="Z79">
            <v>44136</v>
          </cell>
          <cell r="AA79">
            <v>0</v>
          </cell>
          <cell r="AB79">
            <v>0</v>
          </cell>
          <cell r="AC79">
            <v>11</v>
          </cell>
          <cell r="AD79">
            <v>16</v>
          </cell>
          <cell r="AE79">
            <v>5</v>
          </cell>
          <cell r="AF79">
            <v>4</v>
          </cell>
          <cell r="AG79">
            <v>0</v>
          </cell>
          <cell r="AH79" t="str">
            <v>PAH15-20</v>
          </cell>
          <cell r="AI79">
            <v>10</v>
          </cell>
          <cell r="AJ79">
            <v>0</v>
          </cell>
          <cell r="AK79" t="str">
            <v>Ascenseur</v>
          </cell>
          <cell r="AL79" t="str">
            <v>OBNL</v>
          </cell>
          <cell r="AM79" t="str">
            <v>ACL-5528</v>
          </cell>
          <cell r="AN79" t="str">
            <v xml:space="preserve"> </v>
          </cell>
          <cell r="AO79" t="str">
            <v>2014-1</v>
          </cell>
          <cell r="AP79" t="str">
            <v xml:space="preserve"> </v>
          </cell>
          <cell r="AQ79" t="str">
            <v xml:space="preserve"> </v>
          </cell>
          <cell r="AR79" t="str">
            <v xml:space="preserve"> </v>
          </cell>
          <cell r="AS79" t="str">
            <v xml:space="preserve"> </v>
          </cell>
          <cell r="AT79" t="str">
            <v xml:space="preserve"> </v>
          </cell>
          <cell r="AU79" t="str">
            <v xml:space="preserve"> </v>
          </cell>
          <cell r="AV79" t="str">
            <v xml:space="preserve"> </v>
          </cell>
          <cell r="AW79" t="str">
            <v>1Chambre</v>
          </cell>
          <cell r="AX79" t="str">
            <v>1studio</v>
          </cell>
          <cell r="AY79" t="str">
            <v>11CC</v>
          </cell>
          <cell r="AZ79" t="str">
            <v>12CC</v>
          </cell>
          <cell r="BA79" t="str">
            <v>13CC</v>
          </cell>
          <cell r="BB79" t="str">
            <v>14CC</v>
          </cell>
          <cell r="BC79" t="str">
            <v>15CC</v>
          </cell>
          <cell r="BD79" t="str">
            <v xml:space="preserve"> </v>
          </cell>
          <cell r="BE79" t="str">
            <v>Non engagé</v>
          </cell>
          <cell r="BF79" t="str">
            <v>Non engagé</v>
          </cell>
          <cell r="BG79" t="str">
            <v>Non engagé</v>
          </cell>
          <cell r="BH79" t="str">
            <v>Non engagé</v>
          </cell>
          <cell r="BI79" t="str">
            <v>Non engagé</v>
          </cell>
          <cell r="BJ79" t="str">
            <v>Non engagé</v>
          </cell>
          <cell r="BK79" t="str">
            <v>Non engagé</v>
          </cell>
          <cell r="BL79" t="str">
            <v>2014</v>
          </cell>
          <cell r="BM79" t="str">
            <v xml:space="preserve"> </v>
          </cell>
          <cell r="BN79" t="str">
            <v>ACL2014-1</v>
          </cell>
          <cell r="BO79" t="str">
            <v xml:space="preserve"> </v>
          </cell>
          <cell r="BP79" t="str">
            <v xml:space="preserve"> </v>
          </cell>
          <cell r="BQ79" t="str">
            <v xml:space="preserve"> </v>
          </cell>
          <cell r="BR79" t="str">
            <v>OBNL-1</v>
          </cell>
          <cell r="BS79" t="str">
            <v>OBNL</v>
          </cell>
          <cell r="BT79" t="str">
            <v>OBNL</v>
          </cell>
          <cell r="BU79" t="str">
            <v xml:space="preserve">Non engagé </v>
          </cell>
          <cell r="BV79" t="str">
            <v>OBNL-1</v>
          </cell>
          <cell r="BW79" t="str">
            <v xml:space="preserve"> </v>
          </cell>
          <cell r="BX79" t="str">
            <v>OBNL-1</v>
          </cell>
          <cell r="BY79" t="str">
            <v>2017ROMEL</v>
          </cell>
          <cell r="BZ79" t="str">
            <v>2019ROMEL</v>
          </cell>
          <cell r="CA79" t="str">
            <v xml:space="preserve"> </v>
          </cell>
          <cell r="CB79" t="str">
            <v xml:space="preserve"> </v>
          </cell>
          <cell r="CC79" t="str">
            <v xml:space="preserve"> </v>
          </cell>
          <cell r="CD79" t="str">
            <v>ROMEL</v>
          </cell>
          <cell r="CE79" t="str">
            <v>ROMEL</v>
          </cell>
          <cell r="CF79" t="str">
            <v>ROMEL-1</v>
          </cell>
          <cell r="CG79" t="str">
            <v>ROMEL-1</v>
          </cell>
          <cell r="CH79" t="str">
            <v xml:space="preserve"> </v>
          </cell>
          <cell r="CI79" t="str">
            <v xml:space="preserve"> </v>
          </cell>
          <cell r="CJ79" t="str">
            <v>C1</v>
          </cell>
          <cell r="CK79" t="str">
            <v>Non engagé</v>
          </cell>
          <cell r="CL79" t="str">
            <v>C</v>
          </cell>
          <cell r="CM79" t="str">
            <v>C</v>
          </cell>
          <cell r="CN79" t="str">
            <v>APCôte-des-Neiges — Notre-Dame-de-Grâce</v>
          </cell>
          <cell r="CO79" t="str">
            <v>ROMELAPCôte-des-Neiges — Notre-Dame-de-Grâce</v>
          </cell>
          <cell r="CP79" t="str">
            <v>ROMELCôte-des-Neiges — Notre-Dame-de-Grâce</v>
          </cell>
          <cell r="CQ79" t="str">
            <v>ROMELCôte-des-Neiges — Notre-Dame-de-Grâce</v>
          </cell>
          <cell r="CR79" t="str">
            <v>Côte-des-Neiges — Notre-Dame-de-Grâce</v>
          </cell>
          <cell r="CS79" t="str">
            <v xml:space="preserve"> </v>
          </cell>
          <cell r="CT79" t="str">
            <v xml:space="preserve"> </v>
          </cell>
          <cell r="CU79" t="str">
            <v>Côte-des-Neiges — Notre-Dame-de-Grâce2019C</v>
          </cell>
          <cell r="CV79">
            <v>0</v>
          </cell>
          <cell r="CW79" t="str">
            <v>1AP</v>
          </cell>
          <cell r="CX79" t="str">
            <v>ACL1AP</v>
          </cell>
          <cell r="CY79">
            <v>5</v>
          </cell>
          <cell r="CZ79" t="str">
            <v xml:space="preserve"> </v>
          </cell>
          <cell r="DA79" t="str">
            <v xml:space="preserve"> </v>
          </cell>
          <cell r="DB79" t="str">
            <v xml:space="preserve"> </v>
          </cell>
          <cell r="DC79" t="str">
            <v>2017ACL</v>
          </cell>
          <cell r="DD79" t="str">
            <v>1900ACLAP</v>
          </cell>
          <cell r="DE79" t="str">
            <v>ACL 2019ed</v>
          </cell>
          <cell r="DF79" t="str">
            <v xml:space="preserve"> </v>
          </cell>
          <cell r="DG79" t="str">
            <v xml:space="preserve"> </v>
          </cell>
          <cell r="DH79" t="str">
            <v xml:space="preserve"> </v>
          </cell>
          <cell r="DI79" t="str">
            <v>2017ap</v>
          </cell>
          <cell r="DJ79" t="str">
            <v xml:space="preserve"> </v>
          </cell>
          <cell r="DK79" t="str">
            <v xml:space="preserve"> </v>
          </cell>
          <cell r="DL79" t="str">
            <v xml:space="preserve"> </v>
          </cell>
          <cell r="DM79" t="str">
            <v xml:space="preserve"> </v>
          </cell>
          <cell r="DN79" t="str">
            <v>2015</v>
          </cell>
          <cell r="DO79" t="str">
            <v xml:space="preserve"> </v>
          </cell>
          <cell r="DP79" t="str">
            <v xml:space="preserve">ACL </v>
          </cell>
          <cell r="DQ79" t="str">
            <v xml:space="preserve">  </v>
          </cell>
          <cell r="DR79" t="str">
            <v xml:space="preserve"> </v>
          </cell>
          <cell r="DS79" t="str">
            <v>ACL</v>
          </cell>
          <cell r="DT79" t="str">
            <v xml:space="preserve"> </v>
          </cell>
          <cell r="DU79" t="str">
            <v xml:space="preserve"> </v>
          </cell>
          <cell r="DV79" t="str">
            <v xml:space="preserve"> </v>
          </cell>
          <cell r="DW79" t="str">
            <v xml:space="preserve"> </v>
          </cell>
          <cell r="DX79" t="str">
            <v xml:space="preserve"> </v>
          </cell>
          <cell r="DY79" t="str">
            <v xml:space="preserve"> </v>
          </cell>
          <cell r="DZ79" t="str">
            <v xml:space="preserve"> </v>
          </cell>
          <cell r="EA79" t="str">
            <v xml:space="preserve"> </v>
          </cell>
          <cell r="EB79" t="str">
            <v>1Chambre</v>
          </cell>
          <cell r="EC79" t="str">
            <v>1studio</v>
          </cell>
          <cell r="ED79" t="str">
            <v>11CC</v>
          </cell>
          <cell r="EE79" t="str">
            <v>12CC</v>
          </cell>
          <cell r="EF79" t="str">
            <v>13CC</v>
          </cell>
          <cell r="EG79" t="str">
            <v>14CC</v>
          </cell>
          <cell r="EH79" t="str">
            <v>15CC</v>
          </cell>
          <cell r="EI79" t="str">
            <v>OBNL-1</v>
          </cell>
          <cell r="EJ79" t="str">
            <v>ROMEL-1</v>
          </cell>
          <cell r="EK79" t="str">
            <v>C1</v>
          </cell>
          <cell r="EL79" t="str">
            <v>ACL12014</v>
          </cell>
          <cell r="EM79" t="str">
            <v xml:space="preserve"> </v>
          </cell>
          <cell r="EN79" t="str">
            <v>C1</v>
          </cell>
          <cell r="EO79" t="str">
            <v>C1</v>
          </cell>
          <cell r="EP79" t="str">
            <v xml:space="preserve"> </v>
          </cell>
          <cell r="EQ79" t="str">
            <v xml:space="preserve"> </v>
          </cell>
          <cell r="ES79" t="str">
            <v xml:space="preserve"> </v>
          </cell>
          <cell r="EU79" t="str">
            <v xml:space="preserve"> </v>
          </cell>
          <cell r="EX79" t="str">
            <v>2019-02UABBA97</v>
          </cell>
          <cell r="EZ79" t="str">
            <v>2019-08UABBA97</v>
          </cell>
          <cell r="FB79">
            <v>36</v>
          </cell>
          <cell r="FC79">
            <v>10</v>
          </cell>
          <cell r="FF79" t="str">
            <v>0AP</v>
          </cell>
          <cell r="FI79" t="str">
            <v>1Chambre</v>
          </cell>
          <cell r="FJ79" t="str">
            <v>1studio</v>
          </cell>
          <cell r="FK79" t="str">
            <v>11CC</v>
          </cell>
          <cell r="FL79" t="str">
            <v>12CC</v>
          </cell>
          <cell r="FM79" t="str">
            <v>13CC</v>
          </cell>
          <cell r="FN79" t="str">
            <v>14CC</v>
          </cell>
          <cell r="FO79" t="str">
            <v>15CC</v>
          </cell>
          <cell r="FQ79" t="str">
            <v>OBNLC1</v>
          </cell>
          <cell r="FR79" t="str">
            <v>APACL1</v>
          </cell>
          <cell r="FS79" t="str">
            <v>APACLC</v>
          </cell>
          <cell r="FT79" t="str">
            <v xml:space="preserve"> </v>
          </cell>
          <cell r="FU79">
            <v>0</v>
          </cell>
          <cell r="FV79" t="str">
            <v>ROMELAP</v>
          </cell>
        </row>
        <row r="80">
          <cell r="B80" t="str">
            <v>ACL-5529</v>
          </cell>
          <cell r="C80" t="str">
            <v>930099133</v>
          </cell>
          <cell r="D80" t="str">
            <v>RÉSIDENCES COMMUNAUTAIRES D'AHUNTSIC</v>
          </cell>
          <cell r="E80" t="str">
            <v>(1500) rue Jacques-Casault (MTL)</v>
          </cell>
          <cell r="F80">
            <v>45</v>
          </cell>
          <cell r="G80">
            <v>1</v>
          </cell>
          <cell r="I80" t="str">
            <v>CM</v>
          </cell>
          <cell r="K80" t="str">
            <v>BSQ</v>
          </cell>
          <cell r="L80" t="str">
            <v>OBNL</v>
          </cell>
          <cell r="M80" t="str">
            <v>C</v>
          </cell>
          <cell r="N80" t="str">
            <v>2014</v>
          </cell>
          <cell r="O80" t="str">
            <v>ED</v>
          </cell>
          <cell r="P80" t="str">
            <v>ED</v>
          </cell>
          <cell r="Q80" t="str">
            <v>UDESP9K</v>
          </cell>
          <cell r="R80" t="str">
            <v>ULABADE</v>
          </cell>
          <cell r="S80">
            <v>43146</v>
          </cell>
          <cell r="U80">
            <v>42828.377280092594</v>
          </cell>
          <cell r="V80">
            <v>43063.384722222225</v>
          </cell>
          <cell r="W80">
            <v>43146</v>
          </cell>
          <cell r="X80">
            <v>43205</v>
          </cell>
          <cell r="Y80">
            <v>43570</v>
          </cell>
          <cell r="Z80">
            <v>43586</v>
          </cell>
          <cell r="AA80">
            <v>0</v>
          </cell>
          <cell r="AB80">
            <v>0</v>
          </cell>
          <cell r="AC80">
            <v>38</v>
          </cell>
          <cell r="AD80">
            <v>7</v>
          </cell>
          <cell r="AE80">
            <v>0</v>
          </cell>
          <cell r="AF80">
            <v>0</v>
          </cell>
          <cell r="AG80">
            <v>0</v>
          </cell>
          <cell r="AH80" t="str">
            <v>PAH15-20</v>
          </cell>
          <cell r="AI80">
            <v>36</v>
          </cell>
          <cell r="AJ80">
            <v>0</v>
          </cell>
          <cell r="AK80" t="str">
            <v>Ascenseur</v>
          </cell>
          <cell r="AL80" t="str">
            <v>OBNL</v>
          </cell>
          <cell r="AM80" t="str">
            <v>ACL-5529</v>
          </cell>
          <cell r="AN80" t="str">
            <v>ACLED</v>
          </cell>
          <cell r="AO80" t="str">
            <v>2014-1</v>
          </cell>
          <cell r="AP80" t="str">
            <v>1Chambre</v>
          </cell>
          <cell r="AQ80" t="str">
            <v>1studio</v>
          </cell>
          <cell r="AR80" t="str">
            <v>11CC</v>
          </cell>
          <cell r="AS80" t="str">
            <v>12CC</v>
          </cell>
          <cell r="AT80" t="str">
            <v>13CC</v>
          </cell>
          <cell r="AU80" t="str">
            <v>14CC</v>
          </cell>
          <cell r="AV80" t="str">
            <v>15CC</v>
          </cell>
          <cell r="AW80" t="str">
            <v>1Chambre</v>
          </cell>
          <cell r="AX80" t="str">
            <v>1studio</v>
          </cell>
          <cell r="AY80" t="str">
            <v>11CC</v>
          </cell>
          <cell r="AZ80" t="str">
            <v>12CC</v>
          </cell>
          <cell r="BA80" t="str">
            <v>13CC</v>
          </cell>
          <cell r="BB80" t="str">
            <v>14CC</v>
          </cell>
          <cell r="BC80" t="str">
            <v>15CC</v>
          </cell>
          <cell r="BD80" t="str">
            <v>engagé</v>
          </cell>
          <cell r="BE80" t="str">
            <v>20171chambre</v>
          </cell>
          <cell r="BF80" t="str">
            <v>20171STUDIO</v>
          </cell>
          <cell r="BG80" t="str">
            <v>201711CC</v>
          </cell>
          <cell r="BH80" t="str">
            <v>201712CC</v>
          </cell>
          <cell r="BI80" t="str">
            <v>201713CC</v>
          </cell>
          <cell r="BJ80" t="str">
            <v>201714CC</v>
          </cell>
          <cell r="BK80" t="str">
            <v>201715CC</v>
          </cell>
          <cell r="BL80" t="str">
            <v>2014</v>
          </cell>
          <cell r="BM80" t="str">
            <v>acl2014-1</v>
          </cell>
          <cell r="BN80" t="str">
            <v>ACL2014-1</v>
          </cell>
          <cell r="BO80" t="str">
            <v>OBNL-1</v>
          </cell>
          <cell r="BP80" t="str">
            <v>OBNL-1</v>
          </cell>
          <cell r="BQ80" t="str">
            <v xml:space="preserve"> </v>
          </cell>
          <cell r="BR80" t="str">
            <v xml:space="preserve"> </v>
          </cell>
          <cell r="BS80" t="str">
            <v>OBNL</v>
          </cell>
          <cell r="BT80" t="str">
            <v>OBNL</v>
          </cell>
          <cell r="BU80" t="str">
            <v>20171OBNL</v>
          </cell>
          <cell r="BV80" t="str">
            <v>OBNL-1</v>
          </cell>
          <cell r="BW80" t="str">
            <v>OBNL-1</v>
          </cell>
          <cell r="BX80" t="str">
            <v>OBNL-1</v>
          </cell>
          <cell r="BY80" t="str">
            <v>2017BSQ</v>
          </cell>
          <cell r="BZ80" t="str">
            <v>2017BSQ</v>
          </cell>
          <cell r="CA80" t="str">
            <v>BSQ-1</v>
          </cell>
          <cell r="CB80" t="str">
            <v>BSQ-1</v>
          </cell>
          <cell r="CC80" t="str">
            <v>20171BSQ</v>
          </cell>
          <cell r="CD80" t="str">
            <v>BSQ</v>
          </cell>
          <cell r="CE80" t="str">
            <v>BSQ</v>
          </cell>
          <cell r="CF80" t="str">
            <v>BSQ-1</v>
          </cell>
          <cell r="CG80" t="str">
            <v>BSQ-1</v>
          </cell>
          <cell r="CH80" t="str">
            <v>C1</v>
          </cell>
          <cell r="CI80" t="str">
            <v>C1</v>
          </cell>
          <cell r="CJ80" t="str">
            <v>C1</v>
          </cell>
          <cell r="CK80" t="str">
            <v>20171C</v>
          </cell>
          <cell r="CL80" t="str">
            <v>C</v>
          </cell>
          <cell r="CM80" t="str">
            <v>C</v>
          </cell>
          <cell r="CN80" t="str">
            <v>EDAhuntsic — Cartierville</v>
          </cell>
          <cell r="CO80" t="str">
            <v>BSQEDAhuntsic — Cartierville</v>
          </cell>
          <cell r="CP80" t="str">
            <v>BSQAhuntsic — Cartierville</v>
          </cell>
          <cell r="CQ80" t="str">
            <v>BSQAhuntsic — Cartierville</v>
          </cell>
          <cell r="CR80" t="str">
            <v>Ahuntsic — Cartierville</v>
          </cell>
          <cell r="CS80" t="str">
            <v>1Ahuntsic — Cartierville</v>
          </cell>
          <cell r="CT80" t="str">
            <v>CAhuntsic — Cartierville</v>
          </cell>
          <cell r="CU80" t="str">
            <v>Ahuntsic — Cartierville2018C</v>
          </cell>
          <cell r="CV80">
            <v>0</v>
          </cell>
          <cell r="CW80" t="str">
            <v>1ED</v>
          </cell>
          <cell r="CX80" t="str">
            <v>ACL1ED</v>
          </cell>
          <cell r="CY80">
            <v>2</v>
          </cell>
          <cell r="CZ80" t="str">
            <v xml:space="preserve"> </v>
          </cell>
          <cell r="DA80" t="str">
            <v>2018</v>
          </cell>
          <cell r="DB80" t="str">
            <v xml:space="preserve"> </v>
          </cell>
          <cell r="DC80" t="str">
            <v xml:space="preserve"> </v>
          </cell>
          <cell r="DD80" t="str">
            <v>1900ACLED</v>
          </cell>
          <cell r="DE80" t="str">
            <v>ACL 2018ed</v>
          </cell>
          <cell r="DF80" t="str">
            <v xml:space="preserve"> </v>
          </cell>
          <cell r="DG80" t="str">
            <v>2018ed</v>
          </cell>
          <cell r="DH80" t="str">
            <v>2017ec</v>
          </cell>
          <cell r="DI80" t="str">
            <v>2017ap</v>
          </cell>
          <cell r="DJ80" t="str">
            <v>2018ed</v>
          </cell>
          <cell r="DK80" t="str">
            <v>2017ec</v>
          </cell>
          <cell r="DL80" t="str">
            <v>1ED</v>
          </cell>
          <cell r="DM80" t="b">
            <v>0</v>
          </cell>
          <cell r="DN80" t="str">
            <v>2018</v>
          </cell>
          <cell r="DO80" t="str">
            <v>2014</v>
          </cell>
          <cell r="DP80" t="str">
            <v>ACLED 2018 from ec 2014</v>
          </cell>
          <cell r="DQ80" t="str">
            <v>2017ec1Chambre</v>
          </cell>
          <cell r="DR80" t="str">
            <v>2017</v>
          </cell>
          <cell r="DS80" t="str">
            <v>ACL</v>
          </cell>
          <cell r="DT80" t="str">
            <v>2018BSQ</v>
          </cell>
          <cell r="DU80" t="str">
            <v>1Chambre</v>
          </cell>
          <cell r="DV80" t="str">
            <v>1Studio</v>
          </cell>
          <cell r="DW80" t="str">
            <v>11CC</v>
          </cell>
          <cell r="DX80" t="str">
            <v>12CC</v>
          </cell>
          <cell r="DY80" t="str">
            <v>13CC</v>
          </cell>
          <cell r="DZ80" t="str">
            <v>14CC</v>
          </cell>
          <cell r="EA80" t="str">
            <v>15CC</v>
          </cell>
          <cell r="EB80" t="str">
            <v>1Chambre</v>
          </cell>
          <cell r="EC80" t="str">
            <v>1studio</v>
          </cell>
          <cell r="ED80" t="str">
            <v>11CC</v>
          </cell>
          <cell r="EE80" t="str">
            <v>12CC</v>
          </cell>
          <cell r="EF80" t="str">
            <v>13CC</v>
          </cell>
          <cell r="EG80" t="str">
            <v>14CC</v>
          </cell>
          <cell r="EH80" t="str">
            <v>15CC</v>
          </cell>
          <cell r="EI80" t="str">
            <v>OBNL-1</v>
          </cell>
          <cell r="EJ80" t="str">
            <v>BSQ-1</v>
          </cell>
          <cell r="EK80" t="str">
            <v>C1</v>
          </cell>
          <cell r="EL80" t="str">
            <v>ACL12014</v>
          </cell>
          <cell r="EM80" t="str">
            <v>OBNLAhuntsic — Cartierville</v>
          </cell>
          <cell r="EN80" t="str">
            <v>C1</v>
          </cell>
          <cell r="EO80" t="str">
            <v>C1</v>
          </cell>
          <cell r="EP80" t="str">
            <v xml:space="preserve"> </v>
          </cell>
          <cell r="EQ80" t="str">
            <v xml:space="preserve"> </v>
          </cell>
          <cell r="ES80" t="str">
            <v>2018Ahuntsic — CartiervilleC</v>
          </cell>
          <cell r="EU80" t="str">
            <v>BSQ</v>
          </cell>
          <cell r="EX80" t="str">
            <v>2017-11UDESP9K</v>
          </cell>
          <cell r="EZ80" t="str">
            <v>2018-02UDESP9K</v>
          </cell>
          <cell r="FB80">
            <v>45</v>
          </cell>
          <cell r="FC80">
            <v>36</v>
          </cell>
          <cell r="FF80" t="str">
            <v>0ED</v>
          </cell>
          <cell r="FI80" t="str">
            <v>1Chambre</v>
          </cell>
          <cell r="FJ80" t="str">
            <v>1studio</v>
          </cell>
          <cell r="FK80" t="str">
            <v>11CC</v>
          </cell>
          <cell r="FL80" t="str">
            <v>12CC</v>
          </cell>
          <cell r="FM80" t="str">
            <v>13CC</v>
          </cell>
          <cell r="FN80" t="str">
            <v>14CC</v>
          </cell>
          <cell r="FO80" t="str">
            <v>15CC</v>
          </cell>
          <cell r="FQ80" t="str">
            <v>OBNLC1</v>
          </cell>
          <cell r="FR80" t="str">
            <v>EDACL1</v>
          </cell>
          <cell r="FS80" t="str">
            <v>EDACLC</v>
          </cell>
          <cell r="FT80" t="str">
            <v>Ahuntsic — CartiervilleC2018</v>
          </cell>
          <cell r="FU80" t="str">
            <v>1Ahuntsic — Cartierville</v>
          </cell>
          <cell r="FV80" t="str">
            <v>BSQED</v>
          </cell>
        </row>
        <row r="81">
          <cell r="B81" t="str">
            <v>ACL-5529A</v>
          </cell>
          <cell r="C81" t="str">
            <v>930099133</v>
          </cell>
          <cell r="D81" t="str">
            <v>RÉSIDENCES COMMUNAUTAIRES D'AHUNTSIC</v>
          </cell>
          <cell r="E81" t="str">
            <v>(1500) rue Jacques-Casault (MTL)</v>
          </cell>
          <cell r="F81">
            <v>10</v>
          </cell>
          <cell r="G81">
            <v>3</v>
          </cell>
          <cell r="I81" t="str">
            <v>CM</v>
          </cell>
          <cell r="K81" t="str">
            <v>BSQ</v>
          </cell>
          <cell r="L81" t="str">
            <v>OBNL</v>
          </cell>
          <cell r="M81" t="str">
            <v>C</v>
          </cell>
          <cell r="N81" t="str">
            <v>2014</v>
          </cell>
          <cell r="O81" t="str">
            <v>ED</v>
          </cell>
          <cell r="P81" t="str">
            <v>ED</v>
          </cell>
          <cell r="Q81" t="str">
            <v>UDESP9K</v>
          </cell>
          <cell r="R81" t="str">
            <v>ULABADE</v>
          </cell>
          <cell r="S81">
            <v>43146</v>
          </cell>
          <cell r="U81">
            <v>42828.377280092594</v>
          </cell>
          <cell r="V81">
            <v>43063.384722222225</v>
          </cell>
          <cell r="W81">
            <v>43146</v>
          </cell>
          <cell r="X81">
            <v>43205</v>
          </cell>
          <cell r="Y81">
            <v>43570</v>
          </cell>
          <cell r="Z81">
            <v>43586</v>
          </cell>
          <cell r="AA81">
            <v>0</v>
          </cell>
          <cell r="AB81">
            <v>0</v>
          </cell>
          <cell r="AC81">
            <v>10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 t="str">
            <v>PAH15-20</v>
          </cell>
          <cell r="AI81">
            <v>0</v>
          </cell>
          <cell r="AJ81">
            <v>0</v>
          </cell>
          <cell r="AK81" t="str">
            <v>Ascenseur</v>
          </cell>
          <cell r="AL81" t="str">
            <v>OBNL</v>
          </cell>
          <cell r="AM81" t="str">
            <v>ACL-5529A</v>
          </cell>
          <cell r="AN81" t="str">
            <v>ACLED</v>
          </cell>
          <cell r="AO81" t="str">
            <v>2014-3</v>
          </cell>
          <cell r="AP81" t="str">
            <v>3Chambre</v>
          </cell>
          <cell r="AQ81" t="str">
            <v>3studio</v>
          </cell>
          <cell r="AR81" t="str">
            <v>31CC</v>
          </cell>
          <cell r="AS81" t="str">
            <v>32CC</v>
          </cell>
          <cell r="AT81" t="str">
            <v>33CC</v>
          </cell>
          <cell r="AU81" t="str">
            <v>34CC</v>
          </cell>
          <cell r="AV81" t="str">
            <v>35CC</v>
          </cell>
          <cell r="AW81" t="str">
            <v>3Chambre</v>
          </cell>
          <cell r="AX81" t="str">
            <v>3studio</v>
          </cell>
          <cell r="AY81" t="str">
            <v>31CC</v>
          </cell>
          <cell r="AZ81" t="str">
            <v>32CC</v>
          </cell>
          <cell r="BA81" t="str">
            <v>33CC</v>
          </cell>
          <cell r="BB81" t="str">
            <v>34CC</v>
          </cell>
          <cell r="BC81" t="str">
            <v>35CC</v>
          </cell>
          <cell r="BD81" t="str">
            <v>engagé</v>
          </cell>
          <cell r="BE81" t="str">
            <v>20173chambre</v>
          </cell>
          <cell r="BF81" t="str">
            <v>20173STUDIO</v>
          </cell>
          <cell r="BG81" t="str">
            <v>201731CC</v>
          </cell>
          <cell r="BH81" t="str">
            <v>201732CC</v>
          </cell>
          <cell r="BI81" t="str">
            <v>201733CC</v>
          </cell>
          <cell r="BJ81" t="str">
            <v>201734CC</v>
          </cell>
          <cell r="BK81" t="str">
            <v>201735CC</v>
          </cell>
          <cell r="BL81" t="str">
            <v>2014</v>
          </cell>
          <cell r="BM81" t="str">
            <v>acl2014-3</v>
          </cell>
          <cell r="BN81" t="str">
            <v>ACL2014-3</v>
          </cell>
          <cell r="BO81" t="str">
            <v>OBNL-3</v>
          </cell>
          <cell r="BP81" t="str">
            <v>OBNL-3</v>
          </cell>
          <cell r="BQ81" t="str">
            <v xml:space="preserve"> </v>
          </cell>
          <cell r="BR81" t="str">
            <v xml:space="preserve"> </v>
          </cell>
          <cell r="BS81" t="str">
            <v>OBNL</v>
          </cell>
          <cell r="BT81" t="str">
            <v>OBNL</v>
          </cell>
          <cell r="BU81" t="str">
            <v>20173OBNL</v>
          </cell>
          <cell r="BV81" t="str">
            <v>OBNL-3</v>
          </cell>
          <cell r="BW81" t="str">
            <v>OBNL-3</v>
          </cell>
          <cell r="BX81" t="str">
            <v>OBNL-3</v>
          </cell>
          <cell r="BY81" t="str">
            <v>2017BSQ</v>
          </cell>
          <cell r="BZ81" t="str">
            <v>2017BSQ</v>
          </cell>
          <cell r="CA81" t="str">
            <v>BSQ-3</v>
          </cell>
          <cell r="CB81" t="str">
            <v>BSQ-3</v>
          </cell>
          <cell r="CC81" t="str">
            <v>20173BSQ</v>
          </cell>
          <cell r="CD81" t="str">
            <v>BSQ</v>
          </cell>
          <cell r="CE81" t="str">
            <v>BSQ</v>
          </cell>
          <cell r="CF81" t="str">
            <v>BSQ-3</v>
          </cell>
          <cell r="CG81" t="str">
            <v>BSQ-3</v>
          </cell>
          <cell r="CH81" t="str">
            <v>C3</v>
          </cell>
          <cell r="CI81" t="str">
            <v>C3</v>
          </cell>
          <cell r="CJ81" t="str">
            <v>C3</v>
          </cell>
          <cell r="CK81" t="str">
            <v>20173C</v>
          </cell>
          <cell r="CL81" t="str">
            <v>C</v>
          </cell>
          <cell r="CM81" t="str">
            <v>C</v>
          </cell>
          <cell r="CN81" t="str">
            <v>EDAhuntsic — Cartierville</v>
          </cell>
          <cell r="CO81" t="str">
            <v>BSQEDAhuntsic — Cartierville</v>
          </cell>
          <cell r="CP81" t="str">
            <v>BSQAhuntsic — Cartierville</v>
          </cell>
          <cell r="CQ81" t="str">
            <v>BSQAhuntsic — Cartierville</v>
          </cell>
          <cell r="CR81" t="str">
            <v>Ahuntsic — Cartierville</v>
          </cell>
          <cell r="CS81" t="str">
            <v>3Ahuntsic — Cartierville</v>
          </cell>
          <cell r="CT81" t="str">
            <v>CAhuntsic — Cartierville</v>
          </cell>
          <cell r="CU81" t="str">
            <v>Ahuntsic — Cartierville2018C</v>
          </cell>
          <cell r="CV81">
            <v>0</v>
          </cell>
          <cell r="CW81" t="str">
            <v>3ED</v>
          </cell>
          <cell r="CX81" t="str">
            <v>ACL3ED</v>
          </cell>
          <cell r="CY81">
            <v>2</v>
          </cell>
          <cell r="CZ81" t="str">
            <v xml:space="preserve"> </v>
          </cell>
          <cell r="DA81" t="str">
            <v>2018</v>
          </cell>
          <cell r="DB81" t="str">
            <v xml:space="preserve"> </v>
          </cell>
          <cell r="DC81" t="str">
            <v xml:space="preserve"> </v>
          </cell>
          <cell r="DD81" t="str">
            <v>1900ACLED</v>
          </cell>
          <cell r="DE81" t="str">
            <v>ACL 2018ed</v>
          </cell>
          <cell r="DF81" t="str">
            <v xml:space="preserve"> </v>
          </cell>
          <cell r="DG81" t="str">
            <v>2018ed</v>
          </cell>
          <cell r="DH81" t="str">
            <v>2017ec</v>
          </cell>
          <cell r="DI81" t="str">
            <v>2017ap</v>
          </cell>
          <cell r="DJ81" t="str">
            <v>2018ed</v>
          </cell>
          <cell r="DK81" t="str">
            <v>2017ec</v>
          </cell>
          <cell r="DL81" t="str">
            <v>3ED</v>
          </cell>
          <cell r="DM81" t="b">
            <v>0</v>
          </cell>
          <cell r="DN81" t="str">
            <v>2018</v>
          </cell>
          <cell r="DO81" t="str">
            <v>2014</v>
          </cell>
          <cell r="DP81" t="str">
            <v>ACLED 2018 from ec 2014</v>
          </cell>
          <cell r="DQ81" t="str">
            <v>2017ec3Chambre</v>
          </cell>
          <cell r="DR81" t="str">
            <v>2017</v>
          </cell>
          <cell r="DS81" t="str">
            <v>ACL</v>
          </cell>
          <cell r="DT81" t="str">
            <v>2018BSQ</v>
          </cell>
          <cell r="DU81" t="str">
            <v>3Chambre</v>
          </cell>
          <cell r="DV81" t="str">
            <v>3Studio</v>
          </cell>
          <cell r="DW81" t="str">
            <v>31CC</v>
          </cell>
          <cell r="DX81" t="str">
            <v>32CC</v>
          </cell>
          <cell r="DY81" t="str">
            <v>33CC</v>
          </cell>
          <cell r="DZ81" t="str">
            <v>34CC</v>
          </cell>
          <cell r="EA81" t="str">
            <v>35CC</v>
          </cell>
          <cell r="EB81" t="str">
            <v>3Chambre</v>
          </cell>
          <cell r="EC81" t="str">
            <v>3studio</v>
          </cell>
          <cell r="ED81" t="str">
            <v>31CC</v>
          </cell>
          <cell r="EE81" t="str">
            <v>32CC</v>
          </cell>
          <cell r="EF81" t="str">
            <v>33CC</v>
          </cell>
          <cell r="EG81" t="str">
            <v>34CC</v>
          </cell>
          <cell r="EH81" t="str">
            <v>35CC</v>
          </cell>
          <cell r="EI81" t="str">
            <v>OBNL-3</v>
          </cell>
          <cell r="EJ81" t="str">
            <v>BSQ-3</v>
          </cell>
          <cell r="EK81" t="str">
            <v>C3</v>
          </cell>
          <cell r="EL81" t="str">
            <v>ACL32014</v>
          </cell>
          <cell r="EM81" t="str">
            <v>OBNLAhuntsic — Cartierville</v>
          </cell>
          <cell r="EN81" t="str">
            <v>C3</v>
          </cell>
          <cell r="EO81" t="str">
            <v>C3</v>
          </cell>
          <cell r="EP81" t="str">
            <v xml:space="preserve"> </v>
          </cell>
          <cell r="EQ81" t="str">
            <v xml:space="preserve"> </v>
          </cell>
          <cell r="ES81" t="str">
            <v>2018Ahuntsic — CartiervilleC</v>
          </cell>
          <cell r="EU81" t="str">
            <v>BSQ</v>
          </cell>
          <cell r="EX81" t="str">
            <v>2017-11UDESP9K</v>
          </cell>
          <cell r="EZ81" t="str">
            <v>2018-02UDESP9K</v>
          </cell>
          <cell r="FB81">
            <v>10</v>
          </cell>
          <cell r="FC81">
            <v>0</v>
          </cell>
          <cell r="FF81" t="str">
            <v>0ED</v>
          </cell>
          <cell r="FI81" t="str">
            <v>3Chambre</v>
          </cell>
          <cell r="FJ81" t="str">
            <v>3studio</v>
          </cell>
          <cell r="FK81" t="str">
            <v>31CC</v>
          </cell>
          <cell r="FL81" t="str">
            <v>32CC</v>
          </cell>
          <cell r="FM81" t="str">
            <v>33CC</v>
          </cell>
          <cell r="FN81" t="str">
            <v>34CC</v>
          </cell>
          <cell r="FO81" t="str">
            <v>35CC</v>
          </cell>
          <cell r="FQ81" t="str">
            <v>OBNLC3</v>
          </cell>
          <cell r="FR81" t="str">
            <v>EDACL3</v>
          </cell>
          <cell r="FS81" t="str">
            <v>EDACLC</v>
          </cell>
          <cell r="FT81" t="str">
            <v>Ahuntsic — CartiervilleC2018</v>
          </cell>
          <cell r="FU81" t="str">
            <v>3Ahuntsic — Cartierville</v>
          </cell>
          <cell r="FV81" t="str">
            <v>BSQED</v>
          </cell>
        </row>
        <row r="82">
          <cell r="B82" t="str">
            <v>ACL-5530</v>
          </cell>
          <cell r="C82" t="str">
            <v>960091774</v>
          </cell>
          <cell r="D82" t="str">
            <v xml:space="preserve">LES HAB. DE LA FONDATION DES AVEUGLES </v>
          </cell>
          <cell r="E82" t="str">
            <v xml:space="preserve">9050 rue Sherbrooke Est </v>
          </cell>
          <cell r="F82">
            <v>36</v>
          </cell>
          <cell r="G82" t="str">
            <v>3</v>
          </cell>
          <cell r="J82" t="str">
            <v>X</v>
          </cell>
          <cell r="K82" t="str">
            <v>AHM</v>
          </cell>
          <cell r="L82" t="str">
            <v>OBNL</v>
          </cell>
          <cell r="M82" t="str">
            <v>C</v>
          </cell>
          <cell r="N82" t="str">
            <v>2015</v>
          </cell>
          <cell r="O82" t="str">
            <v>EC</v>
          </cell>
          <cell r="P82" t="str">
            <v>EC</v>
          </cell>
          <cell r="Q82" t="str">
            <v>UGOULFR</v>
          </cell>
          <cell r="S82">
            <v>42682</v>
          </cell>
          <cell r="U82">
            <v>42818.395243055558</v>
          </cell>
          <cell r="V82">
            <v>42935.597488425927</v>
          </cell>
          <cell r="W82">
            <v>43358</v>
          </cell>
          <cell r="X82">
            <v>43388</v>
          </cell>
          <cell r="Y82">
            <v>43753</v>
          </cell>
          <cell r="Z82">
            <v>43770</v>
          </cell>
          <cell r="AA82">
            <v>0</v>
          </cell>
          <cell r="AB82">
            <v>0</v>
          </cell>
          <cell r="AC82">
            <v>27</v>
          </cell>
          <cell r="AD82">
            <v>7</v>
          </cell>
          <cell r="AE82">
            <v>2</v>
          </cell>
          <cell r="AF82">
            <v>0</v>
          </cell>
          <cell r="AG82">
            <v>0</v>
          </cell>
          <cell r="AH82" t="str">
            <v>PAH15-20</v>
          </cell>
          <cell r="AL82" t="str">
            <v>OBNL</v>
          </cell>
          <cell r="AM82" t="str">
            <v>ACL-5530</v>
          </cell>
          <cell r="AN82" t="str">
            <v xml:space="preserve"> </v>
          </cell>
          <cell r="AO82" t="str">
            <v>2015-3</v>
          </cell>
          <cell r="AP82" t="str">
            <v>3Chambre</v>
          </cell>
          <cell r="AQ82" t="str">
            <v>3studio</v>
          </cell>
          <cell r="AR82" t="str">
            <v>31CC</v>
          </cell>
          <cell r="AS82" t="str">
            <v>32CC</v>
          </cell>
          <cell r="AT82" t="str">
            <v>33CC</v>
          </cell>
          <cell r="AU82" t="str">
            <v>34CC</v>
          </cell>
          <cell r="AV82" t="str">
            <v>35CC</v>
          </cell>
          <cell r="AW82" t="str">
            <v>3Chambre</v>
          </cell>
          <cell r="AX82" t="str">
            <v>3studio</v>
          </cell>
          <cell r="AY82" t="str">
            <v>31CC</v>
          </cell>
          <cell r="AZ82" t="str">
            <v>32CC</v>
          </cell>
          <cell r="BA82" t="str">
            <v>33CC</v>
          </cell>
          <cell r="BB82" t="str">
            <v>34CC</v>
          </cell>
          <cell r="BC82" t="str">
            <v>35CC</v>
          </cell>
          <cell r="BD82" t="str">
            <v>engagé</v>
          </cell>
          <cell r="BE82" t="str">
            <v>20173chambre</v>
          </cell>
          <cell r="BF82" t="str">
            <v>20173STUDIO</v>
          </cell>
          <cell r="BG82" t="str">
            <v>201731CC</v>
          </cell>
          <cell r="BH82" t="str">
            <v>201732CC</v>
          </cell>
          <cell r="BI82" t="str">
            <v>201733CC</v>
          </cell>
          <cell r="BJ82" t="str">
            <v>201734CC</v>
          </cell>
          <cell r="BK82" t="str">
            <v>201735CC</v>
          </cell>
          <cell r="BL82" t="str">
            <v>2015</v>
          </cell>
          <cell r="BM82" t="str">
            <v>acl2015-3</v>
          </cell>
          <cell r="BN82" t="str">
            <v>ACL2015-3</v>
          </cell>
          <cell r="BO82" t="str">
            <v>OBNL-3</v>
          </cell>
          <cell r="BP82" t="str">
            <v xml:space="preserve"> </v>
          </cell>
          <cell r="BQ82" t="str">
            <v>OBNL-3</v>
          </cell>
          <cell r="BR82" t="str">
            <v xml:space="preserve"> </v>
          </cell>
          <cell r="BS82" t="str">
            <v>OBNL</v>
          </cell>
          <cell r="BT82" t="str">
            <v>OBNL</v>
          </cell>
          <cell r="BU82" t="str">
            <v>20173OBNL</v>
          </cell>
          <cell r="BV82" t="str">
            <v>OBNL-3</v>
          </cell>
          <cell r="BW82" t="str">
            <v>OBNL-3</v>
          </cell>
          <cell r="BX82" t="str">
            <v>OBNL-3</v>
          </cell>
          <cell r="BY82" t="str">
            <v>2017AHM</v>
          </cell>
          <cell r="BZ82" t="str">
            <v>2017AHM</v>
          </cell>
          <cell r="CA82" t="str">
            <v>AHM-3</v>
          </cell>
          <cell r="CB82" t="str">
            <v xml:space="preserve"> </v>
          </cell>
          <cell r="CC82" t="str">
            <v>20173AHM</v>
          </cell>
          <cell r="CD82" t="str">
            <v>AHM</v>
          </cell>
          <cell r="CE82" t="str">
            <v>AHM</v>
          </cell>
          <cell r="CF82" t="str">
            <v>AHM-3</v>
          </cell>
          <cell r="CG82" t="str">
            <v>AHM-3</v>
          </cell>
          <cell r="CH82" t="str">
            <v>C3</v>
          </cell>
          <cell r="CI82" t="str">
            <v xml:space="preserve"> </v>
          </cell>
          <cell r="CJ82" t="str">
            <v>C3</v>
          </cell>
          <cell r="CK82" t="str">
            <v>20173C</v>
          </cell>
          <cell r="CL82" t="str">
            <v>C</v>
          </cell>
          <cell r="CM82" t="str">
            <v>C</v>
          </cell>
          <cell r="CN82" t="str">
            <v>ECMercier — Hochelaga-Maisonneuve</v>
          </cell>
          <cell r="CO82" t="str">
            <v>AHMECMercier — Hochelaga-Maisonneuve</v>
          </cell>
          <cell r="CP82" t="str">
            <v>AHMMercier — Hochelaga-Maisonneuve</v>
          </cell>
          <cell r="CQ82" t="str">
            <v>AHMMercier — Hochelaga-Maisonneuve</v>
          </cell>
          <cell r="CR82" t="str">
            <v>Mercier — Hochelaga-Maisonneuve</v>
          </cell>
          <cell r="CS82" t="str">
            <v>3Mercier — Hochelaga-Maisonneuve</v>
          </cell>
          <cell r="CT82" t="str">
            <v>CMercier — Hochelaga-Maisonneuve</v>
          </cell>
          <cell r="CU82" t="str">
            <v>Mercier — Hochelaga-Maisonneuve2018C</v>
          </cell>
          <cell r="CV82">
            <v>0</v>
          </cell>
          <cell r="CW82" t="str">
            <v>3EC</v>
          </cell>
          <cell r="CX82" t="str">
            <v>ACL3EC</v>
          </cell>
          <cell r="CY82">
            <v>3</v>
          </cell>
          <cell r="CZ82" t="str">
            <v>2017ACL</v>
          </cell>
          <cell r="DA82" t="str">
            <v xml:space="preserve"> </v>
          </cell>
          <cell r="DB82" t="str">
            <v xml:space="preserve"> </v>
          </cell>
          <cell r="DC82" t="str">
            <v xml:space="preserve"> </v>
          </cell>
          <cell r="DD82" t="str">
            <v>1900ACLEC</v>
          </cell>
          <cell r="DE82" t="str">
            <v>ACL 2018ed</v>
          </cell>
          <cell r="DF82" t="str">
            <v xml:space="preserve"> </v>
          </cell>
          <cell r="DG82" t="str">
            <v xml:space="preserve"> </v>
          </cell>
          <cell r="DH82" t="str">
            <v>2017ec</v>
          </cell>
          <cell r="DI82" t="str">
            <v>2017ap</v>
          </cell>
          <cell r="DJ82" t="str">
            <v xml:space="preserve"> </v>
          </cell>
          <cell r="DK82" t="str">
            <v>2017ec</v>
          </cell>
          <cell r="DL82" t="str">
            <v>3EC</v>
          </cell>
          <cell r="DM82" t="b">
            <v>0</v>
          </cell>
          <cell r="DN82" t="str">
            <v>2015</v>
          </cell>
          <cell r="DO82" t="str">
            <v>2014</v>
          </cell>
          <cell r="DP82" t="str">
            <v>ACLED 2015 from ec 2014</v>
          </cell>
          <cell r="DQ82" t="str">
            <v>2017ec3Chambre</v>
          </cell>
          <cell r="DR82" t="str">
            <v>2017</v>
          </cell>
          <cell r="DS82" t="str">
            <v>ACL</v>
          </cell>
          <cell r="DT82" t="str">
            <v xml:space="preserve"> </v>
          </cell>
          <cell r="DU82" t="str">
            <v xml:space="preserve"> </v>
          </cell>
          <cell r="DV82" t="str">
            <v xml:space="preserve"> </v>
          </cell>
          <cell r="DW82" t="str">
            <v xml:space="preserve"> </v>
          </cell>
          <cell r="DX82" t="str">
            <v xml:space="preserve"> </v>
          </cell>
          <cell r="DY82" t="str">
            <v xml:space="preserve"> </v>
          </cell>
          <cell r="DZ82" t="str">
            <v xml:space="preserve"> </v>
          </cell>
          <cell r="EA82" t="str">
            <v xml:space="preserve"> </v>
          </cell>
          <cell r="EB82" t="str">
            <v>3Chambre</v>
          </cell>
          <cell r="EC82" t="str">
            <v>3studio</v>
          </cell>
          <cell r="ED82" t="str">
            <v>31CC</v>
          </cell>
          <cell r="EE82" t="str">
            <v>32CC</v>
          </cell>
          <cell r="EF82" t="str">
            <v>33CC</v>
          </cell>
          <cell r="EG82" t="str">
            <v>34CC</v>
          </cell>
          <cell r="EH82" t="str">
            <v>35CC</v>
          </cell>
          <cell r="EI82" t="str">
            <v>OBNL-3</v>
          </cell>
          <cell r="EJ82" t="str">
            <v>AHM-3</v>
          </cell>
          <cell r="EK82" t="str">
            <v>C3</v>
          </cell>
          <cell r="EL82" t="str">
            <v>ACL32015</v>
          </cell>
          <cell r="EM82" t="str">
            <v>OBNLMercier — Hochelaga-Maisonneuve</v>
          </cell>
          <cell r="EN82" t="str">
            <v>C3</v>
          </cell>
          <cell r="EO82" t="str">
            <v>C3</v>
          </cell>
          <cell r="EP82" t="str">
            <v xml:space="preserve"> </v>
          </cell>
          <cell r="EQ82" t="str">
            <v xml:space="preserve"> </v>
          </cell>
          <cell r="ES82" t="str">
            <v xml:space="preserve"> </v>
          </cell>
          <cell r="EU82" t="str">
            <v xml:space="preserve"> </v>
          </cell>
          <cell r="EX82" t="str">
            <v>2017-07UGOULFR</v>
          </cell>
          <cell r="EZ82" t="str">
            <v>2018-09UGOULFR</v>
          </cell>
          <cell r="FB82">
            <v>0</v>
          </cell>
          <cell r="FC82">
            <v>0</v>
          </cell>
          <cell r="FF82" t="str">
            <v>0EC</v>
          </cell>
          <cell r="FI82" t="str">
            <v>3Chambre</v>
          </cell>
          <cell r="FJ82" t="str">
            <v>3studio</v>
          </cell>
          <cell r="FK82" t="str">
            <v>31CC</v>
          </cell>
          <cell r="FL82" t="str">
            <v>32CC</v>
          </cell>
          <cell r="FM82" t="str">
            <v>33CC</v>
          </cell>
          <cell r="FN82" t="str">
            <v>34CC</v>
          </cell>
          <cell r="FO82" t="str">
            <v>35CC</v>
          </cell>
          <cell r="FQ82" t="str">
            <v>OBNLC3</v>
          </cell>
          <cell r="FR82" t="str">
            <v>ECACL3</v>
          </cell>
          <cell r="FS82" t="str">
            <v>ECACLC</v>
          </cell>
          <cell r="FT82" t="str">
            <v xml:space="preserve"> </v>
          </cell>
          <cell r="FU82">
            <v>0</v>
          </cell>
          <cell r="FV82" t="str">
            <v>AHMEC</v>
          </cell>
        </row>
        <row r="83">
          <cell r="B83" t="str">
            <v>ACL-5532</v>
          </cell>
          <cell r="C83" t="str">
            <v>960095373</v>
          </cell>
          <cell r="D83" t="str">
            <v xml:space="preserve">LA MAISON MARGUERITE DE MONTREAL </v>
          </cell>
          <cell r="E83" t="str">
            <v>4255 rue Paul-Pau (MTL)</v>
          </cell>
          <cell r="F83">
            <v>18</v>
          </cell>
          <cell r="G83" t="str">
            <v>3</v>
          </cell>
          <cell r="J83" t="str">
            <v>X</v>
          </cell>
          <cell r="K83" t="str">
            <v>AHM</v>
          </cell>
          <cell r="L83" t="str">
            <v>OBNL</v>
          </cell>
          <cell r="M83" t="str">
            <v>C</v>
          </cell>
          <cell r="N83" t="str">
            <v>2017</v>
          </cell>
          <cell r="O83" t="str">
            <v>EC</v>
          </cell>
          <cell r="P83" t="str">
            <v>EC</v>
          </cell>
          <cell r="Q83" t="str">
            <v>UBERU9I</v>
          </cell>
          <cell r="S83">
            <v>42682</v>
          </cell>
          <cell r="U83">
            <v>42908.606886574074</v>
          </cell>
          <cell r="V83">
            <v>42936.469872685186</v>
          </cell>
          <cell r="W83">
            <v>43327</v>
          </cell>
          <cell r="X83">
            <v>43388</v>
          </cell>
          <cell r="Y83">
            <v>43723</v>
          </cell>
          <cell r="Z83">
            <v>43739</v>
          </cell>
          <cell r="AA83">
            <v>0</v>
          </cell>
          <cell r="AB83">
            <v>0</v>
          </cell>
          <cell r="AC83">
            <v>18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 t="str">
            <v>PAH15-20</v>
          </cell>
          <cell r="AL83" t="str">
            <v>OBNL</v>
          </cell>
          <cell r="AM83" t="str">
            <v>ACL-5532</v>
          </cell>
          <cell r="AN83" t="str">
            <v xml:space="preserve"> </v>
          </cell>
          <cell r="AO83" t="str">
            <v>2017-3</v>
          </cell>
          <cell r="AP83" t="str">
            <v>3Chambre</v>
          </cell>
          <cell r="AQ83" t="str">
            <v>3studio</v>
          </cell>
          <cell r="AR83" t="str">
            <v>31CC</v>
          </cell>
          <cell r="AS83" t="str">
            <v>32CC</v>
          </cell>
          <cell r="AT83" t="str">
            <v>33CC</v>
          </cell>
          <cell r="AU83" t="str">
            <v>34CC</v>
          </cell>
          <cell r="AV83" t="str">
            <v>35CC</v>
          </cell>
          <cell r="AW83" t="str">
            <v>3Chambre</v>
          </cell>
          <cell r="AX83" t="str">
            <v>3studio</v>
          </cell>
          <cell r="AY83" t="str">
            <v>31CC</v>
          </cell>
          <cell r="AZ83" t="str">
            <v>32CC</v>
          </cell>
          <cell r="BA83" t="str">
            <v>33CC</v>
          </cell>
          <cell r="BB83" t="str">
            <v>34CC</v>
          </cell>
          <cell r="BC83" t="str">
            <v>35CC</v>
          </cell>
          <cell r="BD83" t="str">
            <v>engagé</v>
          </cell>
          <cell r="BE83" t="str">
            <v>20173chambre</v>
          </cell>
          <cell r="BF83" t="str">
            <v>20173STUDIO</v>
          </cell>
          <cell r="BG83" t="str">
            <v>201731CC</v>
          </cell>
          <cell r="BH83" t="str">
            <v>201732CC</v>
          </cell>
          <cell r="BI83" t="str">
            <v>201733CC</v>
          </cell>
          <cell r="BJ83" t="str">
            <v>201734CC</v>
          </cell>
          <cell r="BK83" t="str">
            <v>201735CC</v>
          </cell>
          <cell r="BL83" t="str">
            <v>2017</v>
          </cell>
          <cell r="BM83" t="str">
            <v>acl2017-3</v>
          </cell>
          <cell r="BN83" t="str">
            <v>ACL2017-3</v>
          </cell>
          <cell r="BO83" t="str">
            <v>OBNL-3</v>
          </cell>
          <cell r="BP83" t="str">
            <v xml:space="preserve"> </v>
          </cell>
          <cell r="BQ83" t="str">
            <v>OBNL-3</v>
          </cell>
          <cell r="BR83" t="str">
            <v xml:space="preserve"> </v>
          </cell>
          <cell r="BS83" t="str">
            <v>OBNL</v>
          </cell>
          <cell r="BT83" t="str">
            <v>OBNL</v>
          </cell>
          <cell r="BU83" t="str">
            <v>20173OBNL</v>
          </cell>
          <cell r="BV83" t="str">
            <v>OBNL-3</v>
          </cell>
          <cell r="BW83" t="str">
            <v>OBNL-3</v>
          </cell>
          <cell r="BX83" t="str">
            <v>OBNL-3</v>
          </cell>
          <cell r="BY83" t="str">
            <v>2017AHM</v>
          </cell>
          <cell r="BZ83" t="str">
            <v>2017AHM</v>
          </cell>
          <cell r="CA83" t="str">
            <v>AHM-3</v>
          </cell>
          <cell r="CB83" t="str">
            <v xml:space="preserve"> </v>
          </cell>
          <cell r="CC83" t="str">
            <v>20173AHM</v>
          </cell>
          <cell r="CD83" t="str">
            <v>AHM</v>
          </cell>
          <cell r="CE83" t="str">
            <v>AHM</v>
          </cell>
          <cell r="CF83" t="str">
            <v>AHM-3</v>
          </cell>
          <cell r="CG83" t="str">
            <v>AHM-3</v>
          </cell>
          <cell r="CH83" t="str">
            <v>C3</v>
          </cell>
          <cell r="CI83" t="str">
            <v xml:space="preserve"> </v>
          </cell>
          <cell r="CJ83" t="str">
            <v>C3</v>
          </cell>
          <cell r="CK83" t="str">
            <v>20173C</v>
          </cell>
          <cell r="CL83" t="str">
            <v>C</v>
          </cell>
          <cell r="CM83" t="str">
            <v>C</v>
          </cell>
          <cell r="CN83" t="str">
            <v>ECMercier — Hochelaga-Maisonneuve</v>
          </cell>
          <cell r="CO83" t="str">
            <v>AHMECMercier — Hochelaga-Maisonneuve</v>
          </cell>
          <cell r="CP83" t="str">
            <v>AHMMercier — Hochelaga-Maisonneuve</v>
          </cell>
          <cell r="CQ83" t="str">
            <v>AHMMercier — Hochelaga-Maisonneuve</v>
          </cell>
          <cell r="CR83" t="str">
            <v>Mercier — Hochelaga-Maisonneuve</v>
          </cell>
          <cell r="CS83" t="str">
            <v>3Mercier — Hochelaga-Maisonneuve</v>
          </cell>
          <cell r="CT83" t="str">
            <v>CMercier — Hochelaga-Maisonneuve</v>
          </cell>
          <cell r="CU83" t="str">
            <v>Mercier — Hochelaga-Maisonneuve2018C</v>
          </cell>
          <cell r="CV83">
            <v>0</v>
          </cell>
          <cell r="CW83" t="str">
            <v>3EC</v>
          </cell>
          <cell r="CX83" t="str">
            <v>ACL3EC</v>
          </cell>
          <cell r="CY83">
            <v>3</v>
          </cell>
          <cell r="CZ83" t="str">
            <v>2017ACL</v>
          </cell>
          <cell r="DA83" t="str">
            <v xml:space="preserve"> </v>
          </cell>
          <cell r="DB83" t="str">
            <v xml:space="preserve"> </v>
          </cell>
          <cell r="DC83" t="str">
            <v xml:space="preserve"> </v>
          </cell>
          <cell r="DD83" t="str">
            <v>1900ACLEC</v>
          </cell>
          <cell r="DE83" t="str">
            <v>ACL 2018ed</v>
          </cell>
          <cell r="DF83" t="str">
            <v xml:space="preserve"> </v>
          </cell>
          <cell r="DG83" t="str">
            <v xml:space="preserve"> </v>
          </cell>
          <cell r="DH83" t="str">
            <v>2017ec</v>
          </cell>
          <cell r="DI83" t="str">
            <v>2017ap</v>
          </cell>
          <cell r="DJ83" t="str">
            <v xml:space="preserve"> </v>
          </cell>
          <cell r="DK83" t="str">
            <v>2017ec</v>
          </cell>
          <cell r="DL83" t="str">
            <v>3EC</v>
          </cell>
          <cell r="DM83" t="b">
            <v>0</v>
          </cell>
          <cell r="DN83" t="str">
            <v>2015</v>
          </cell>
          <cell r="DO83" t="str">
            <v>2014</v>
          </cell>
          <cell r="DP83" t="str">
            <v>ACLED 2015 from ec 2014</v>
          </cell>
          <cell r="DQ83" t="str">
            <v>2017ec3Chambre</v>
          </cell>
          <cell r="DR83" t="str">
            <v>2017</v>
          </cell>
          <cell r="DS83" t="str">
            <v>ACL</v>
          </cell>
          <cell r="DT83" t="str">
            <v xml:space="preserve"> </v>
          </cell>
          <cell r="DU83" t="str">
            <v xml:space="preserve"> </v>
          </cell>
          <cell r="DV83" t="str">
            <v xml:space="preserve"> </v>
          </cell>
          <cell r="DW83" t="str">
            <v xml:space="preserve"> </v>
          </cell>
          <cell r="DX83" t="str">
            <v xml:space="preserve"> </v>
          </cell>
          <cell r="DY83" t="str">
            <v xml:space="preserve"> </v>
          </cell>
          <cell r="DZ83" t="str">
            <v xml:space="preserve"> </v>
          </cell>
          <cell r="EA83" t="str">
            <v xml:space="preserve"> </v>
          </cell>
          <cell r="EB83" t="str">
            <v>3Chambre</v>
          </cell>
          <cell r="EC83" t="str">
            <v>3studio</v>
          </cell>
          <cell r="ED83" t="str">
            <v>31CC</v>
          </cell>
          <cell r="EE83" t="str">
            <v>32CC</v>
          </cell>
          <cell r="EF83" t="str">
            <v>33CC</v>
          </cell>
          <cell r="EG83" t="str">
            <v>34CC</v>
          </cell>
          <cell r="EH83" t="str">
            <v>35CC</v>
          </cell>
          <cell r="EI83" t="str">
            <v>OBNL-3</v>
          </cell>
          <cell r="EJ83" t="str">
            <v>AHM-3</v>
          </cell>
          <cell r="EK83" t="str">
            <v>C3</v>
          </cell>
          <cell r="EL83" t="str">
            <v>ACL32017</v>
          </cell>
          <cell r="EM83" t="str">
            <v>OBNLMercier — Hochelaga-Maisonneuve</v>
          </cell>
          <cell r="EN83" t="str">
            <v>C3</v>
          </cell>
          <cell r="EO83" t="str">
            <v>C3</v>
          </cell>
          <cell r="EP83" t="str">
            <v xml:space="preserve"> </v>
          </cell>
          <cell r="EQ83" t="str">
            <v xml:space="preserve"> </v>
          </cell>
          <cell r="ES83" t="str">
            <v xml:space="preserve"> </v>
          </cell>
          <cell r="EU83" t="str">
            <v xml:space="preserve"> </v>
          </cell>
          <cell r="EX83" t="str">
            <v>2017-07UBERU9I</v>
          </cell>
          <cell r="EZ83" t="str">
            <v>2018-08UBERU9I</v>
          </cell>
          <cell r="FB83">
            <v>0</v>
          </cell>
          <cell r="FC83">
            <v>0</v>
          </cell>
          <cell r="FF83" t="str">
            <v>0EC</v>
          </cell>
          <cell r="FI83" t="str">
            <v>3Chambre</v>
          </cell>
          <cell r="FJ83" t="str">
            <v>3studio</v>
          </cell>
          <cell r="FK83" t="str">
            <v>31CC</v>
          </cell>
          <cell r="FL83" t="str">
            <v>32CC</v>
          </cell>
          <cell r="FM83" t="str">
            <v>33CC</v>
          </cell>
          <cell r="FN83" t="str">
            <v>34CC</v>
          </cell>
          <cell r="FO83" t="str">
            <v>35CC</v>
          </cell>
          <cell r="FQ83" t="str">
            <v>OBNLC3</v>
          </cell>
          <cell r="FR83" t="str">
            <v>ECACL3</v>
          </cell>
          <cell r="FS83" t="str">
            <v>ECACLC</v>
          </cell>
          <cell r="FT83" t="str">
            <v xml:space="preserve"> </v>
          </cell>
          <cell r="FU83">
            <v>0</v>
          </cell>
          <cell r="FV83" t="str">
            <v>AHMEC</v>
          </cell>
        </row>
        <row r="84">
          <cell r="B84" t="str">
            <v>ACL-5533</v>
          </cell>
          <cell r="C84" t="str">
            <v>960075093</v>
          </cell>
          <cell r="D84" t="str">
            <v>LES FONDATIONS DU QUARTIER</v>
          </cell>
          <cell r="E84" t="str">
            <v xml:space="preserve">6911 boulevard Décarie </v>
          </cell>
          <cell r="F84">
            <v>127</v>
          </cell>
          <cell r="G84" t="str">
            <v>1</v>
          </cell>
          <cell r="K84" t="str">
            <v>ROMEL</v>
          </cell>
          <cell r="L84" t="str">
            <v>OBNL</v>
          </cell>
          <cell r="M84" t="str">
            <v>C</v>
          </cell>
          <cell r="N84" t="str">
            <v>2015</v>
          </cell>
          <cell r="O84" t="str">
            <v>AP</v>
          </cell>
          <cell r="P84" t="str">
            <v>AP</v>
          </cell>
          <cell r="Q84" t="str">
            <v>UBERU9I</v>
          </cell>
          <cell r="S84">
            <v>42989.45584490741</v>
          </cell>
          <cell r="U84">
            <v>43003.522349537037</v>
          </cell>
          <cell r="V84">
            <v>43358</v>
          </cell>
          <cell r="W84">
            <v>43692</v>
          </cell>
          <cell r="X84">
            <v>43723</v>
          </cell>
          <cell r="Y84">
            <v>44270</v>
          </cell>
          <cell r="Z84">
            <v>44287</v>
          </cell>
          <cell r="AA84">
            <v>0</v>
          </cell>
          <cell r="AB84">
            <v>0</v>
          </cell>
          <cell r="AC84">
            <v>80</v>
          </cell>
          <cell r="AD84">
            <v>39</v>
          </cell>
          <cell r="AE84">
            <v>6</v>
          </cell>
          <cell r="AF84">
            <v>2</v>
          </cell>
          <cell r="AG84">
            <v>0</v>
          </cell>
          <cell r="AH84" t="str">
            <v>PAH15-20</v>
          </cell>
          <cell r="AL84" t="str">
            <v>OBNL</v>
          </cell>
          <cell r="AM84" t="str">
            <v>ACL-5533</v>
          </cell>
          <cell r="AN84" t="str">
            <v xml:space="preserve"> </v>
          </cell>
          <cell r="AO84" t="str">
            <v>2015-1</v>
          </cell>
          <cell r="AP84" t="str">
            <v xml:space="preserve"> </v>
          </cell>
          <cell r="AQ84" t="str">
            <v xml:space="preserve"> </v>
          </cell>
          <cell r="AR84" t="str">
            <v xml:space="preserve"> </v>
          </cell>
          <cell r="AS84" t="str">
            <v xml:space="preserve"> </v>
          </cell>
          <cell r="AT84" t="str">
            <v xml:space="preserve"> </v>
          </cell>
          <cell r="AU84" t="str">
            <v xml:space="preserve"> </v>
          </cell>
          <cell r="AV84" t="str">
            <v xml:space="preserve"> </v>
          </cell>
          <cell r="AW84" t="str">
            <v>1Chambre</v>
          </cell>
          <cell r="AX84" t="str">
            <v>1studio</v>
          </cell>
          <cell r="AY84" t="str">
            <v>11CC</v>
          </cell>
          <cell r="AZ84" t="str">
            <v>12CC</v>
          </cell>
          <cell r="BA84" t="str">
            <v>13CC</v>
          </cell>
          <cell r="BB84" t="str">
            <v>14CC</v>
          </cell>
          <cell r="BC84" t="str">
            <v>15CC</v>
          </cell>
          <cell r="BD84" t="str">
            <v xml:space="preserve"> </v>
          </cell>
          <cell r="BE84" t="str">
            <v>Non engagé</v>
          </cell>
          <cell r="BF84" t="str">
            <v>Non engagé</v>
          </cell>
          <cell r="BG84" t="str">
            <v>Non engagé</v>
          </cell>
          <cell r="BH84" t="str">
            <v>Non engagé</v>
          </cell>
          <cell r="BI84" t="str">
            <v>Non engagé</v>
          </cell>
          <cell r="BJ84" t="str">
            <v>Non engagé</v>
          </cell>
          <cell r="BK84" t="str">
            <v>Non engagé</v>
          </cell>
          <cell r="BL84" t="str">
            <v>2015</v>
          </cell>
          <cell r="BM84" t="str">
            <v xml:space="preserve"> </v>
          </cell>
          <cell r="BN84" t="str">
            <v>ACL2015-1</v>
          </cell>
          <cell r="BO84" t="str">
            <v xml:space="preserve"> </v>
          </cell>
          <cell r="BP84" t="str">
            <v xml:space="preserve"> </v>
          </cell>
          <cell r="BQ84" t="str">
            <v xml:space="preserve"> </v>
          </cell>
          <cell r="BR84" t="str">
            <v>OBNL-1</v>
          </cell>
          <cell r="BS84" t="str">
            <v>OBNL</v>
          </cell>
          <cell r="BT84" t="str">
            <v>OBNL</v>
          </cell>
          <cell r="BU84" t="str">
            <v xml:space="preserve">Non engagé </v>
          </cell>
          <cell r="BV84" t="str">
            <v>OBNL-1</v>
          </cell>
          <cell r="BW84" t="str">
            <v xml:space="preserve"> </v>
          </cell>
          <cell r="BX84" t="str">
            <v>OBNL-1</v>
          </cell>
          <cell r="BY84" t="str">
            <v>2017ROMEL</v>
          </cell>
          <cell r="BZ84" t="str">
            <v>2018ROMEL</v>
          </cell>
          <cell r="CA84" t="str">
            <v xml:space="preserve"> </v>
          </cell>
          <cell r="CB84" t="str">
            <v xml:space="preserve"> </v>
          </cell>
          <cell r="CC84" t="str">
            <v xml:space="preserve"> </v>
          </cell>
          <cell r="CD84" t="str">
            <v>ROMEL</v>
          </cell>
          <cell r="CE84" t="str">
            <v>ROMEL</v>
          </cell>
          <cell r="CF84" t="str">
            <v>ROMEL-1</v>
          </cell>
          <cell r="CG84" t="str">
            <v>ROMEL-1</v>
          </cell>
          <cell r="CH84" t="str">
            <v xml:space="preserve"> </v>
          </cell>
          <cell r="CI84" t="str">
            <v xml:space="preserve"> </v>
          </cell>
          <cell r="CJ84" t="str">
            <v>C1</v>
          </cell>
          <cell r="CK84" t="str">
            <v>Non engagé</v>
          </cell>
          <cell r="CL84" t="str">
            <v>C</v>
          </cell>
          <cell r="CM84" t="str">
            <v>C</v>
          </cell>
          <cell r="CN84" t="str">
            <v>APCôte-des-Neiges — Notre-Dame-de-Grâce</v>
          </cell>
          <cell r="CO84" t="str">
            <v>ROMELAPCôte-des-Neiges — Notre-Dame-de-Grâce</v>
          </cell>
          <cell r="CP84" t="str">
            <v>ROMELCôte-des-Neiges — Notre-Dame-de-Grâce</v>
          </cell>
          <cell r="CQ84" t="str">
            <v>ROMELCôte-des-Neiges — Notre-Dame-de-Grâce</v>
          </cell>
          <cell r="CR84" t="str">
            <v>Côte-des-Neiges — Notre-Dame-de-Grâce</v>
          </cell>
          <cell r="CS84" t="str">
            <v xml:space="preserve"> </v>
          </cell>
          <cell r="CT84" t="str">
            <v xml:space="preserve"> </v>
          </cell>
          <cell r="CU84" t="str">
            <v>Côte-des-Neiges — Notre-Dame-de-Grâce2019C</v>
          </cell>
          <cell r="CV84">
            <v>0</v>
          </cell>
          <cell r="CW84" t="str">
            <v>1AP</v>
          </cell>
          <cell r="CX84" t="str">
            <v>ACL1AP</v>
          </cell>
          <cell r="CY84">
            <v>5</v>
          </cell>
          <cell r="CZ84" t="str">
            <v xml:space="preserve"> </v>
          </cell>
          <cell r="DA84" t="str">
            <v xml:space="preserve"> </v>
          </cell>
          <cell r="DB84" t="str">
            <v xml:space="preserve"> </v>
          </cell>
          <cell r="DC84" t="str">
            <v>2017ACL</v>
          </cell>
          <cell r="DD84" t="str">
            <v>1900ACLAP</v>
          </cell>
          <cell r="DE84" t="str">
            <v>ACL 2019ed</v>
          </cell>
          <cell r="DF84" t="str">
            <v xml:space="preserve"> </v>
          </cell>
          <cell r="DG84" t="str">
            <v xml:space="preserve"> </v>
          </cell>
          <cell r="DH84" t="str">
            <v xml:space="preserve"> </v>
          </cell>
          <cell r="DI84" t="str">
            <v>2017ap</v>
          </cell>
          <cell r="DJ84" t="str">
            <v xml:space="preserve"> </v>
          </cell>
          <cell r="DK84" t="str">
            <v xml:space="preserve"> </v>
          </cell>
          <cell r="DL84" t="str">
            <v xml:space="preserve"> </v>
          </cell>
          <cell r="DM84" t="str">
            <v xml:space="preserve"> </v>
          </cell>
          <cell r="DN84" t="str">
            <v>2015</v>
          </cell>
          <cell r="DO84" t="str">
            <v xml:space="preserve"> </v>
          </cell>
          <cell r="DP84" t="str">
            <v xml:space="preserve">ACL </v>
          </cell>
          <cell r="DQ84" t="str">
            <v xml:space="preserve">  </v>
          </cell>
          <cell r="DR84" t="str">
            <v xml:space="preserve"> </v>
          </cell>
          <cell r="DS84" t="str">
            <v>ACL</v>
          </cell>
          <cell r="DT84" t="str">
            <v xml:space="preserve"> </v>
          </cell>
          <cell r="DU84" t="str">
            <v xml:space="preserve"> </v>
          </cell>
          <cell r="DV84" t="str">
            <v xml:space="preserve"> </v>
          </cell>
          <cell r="DW84" t="str">
            <v xml:space="preserve"> </v>
          </cell>
          <cell r="DX84" t="str">
            <v xml:space="preserve"> </v>
          </cell>
          <cell r="DY84" t="str">
            <v xml:space="preserve"> </v>
          </cell>
          <cell r="DZ84" t="str">
            <v xml:space="preserve"> </v>
          </cell>
          <cell r="EA84" t="str">
            <v xml:space="preserve"> </v>
          </cell>
          <cell r="EB84" t="str">
            <v>1Chambre</v>
          </cell>
          <cell r="EC84" t="str">
            <v>1studio</v>
          </cell>
          <cell r="ED84" t="str">
            <v>11CC</v>
          </cell>
          <cell r="EE84" t="str">
            <v>12CC</v>
          </cell>
          <cell r="EF84" t="str">
            <v>13CC</v>
          </cell>
          <cell r="EG84" t="str">
            <v>14CC</v>
          </cell>
          <cell r="EH84" t="str">
            <v>15CC</v>
          </cell>
          <cell r="EI84" t="str">
            <v>OBNL-1</v>
          </cell>
          <cell r="EJ84" t="str">
            <v>ROMEL-1</v>
          </cell>
          <cell r="EK84" t="str">
            <v>C1</v>
          </cell>
          <cell r="EL84" t="str">
            <v>ACL12015</v>
          </cell>
          <cell r="EM84" t="str">
            <v xml:space="preserve"> </v>
          </cell>
          <cell r="EN84" t="str">
            <v>C1</v>
          </cell>
          <cell r="EO84" t="str">
            <v>C1</v>
          </cell>
          <cell r="EP84" t="str">
            <v xml:space="preserve"> </v>
          </cell>
          <cell r="EQ84" t="str">
            <v xml:space="preserve"> </v>
          </cell>
          <cell r="ES84" t="str">
            <v xml:space="preserve"> </v>
          </cell>
          <cell r="EU84" t="str">
            <v xml:space="preserve"> </v>
          </cell>
          <cell r="EX84" t="str">
            <v>2018-09UBERU9I</v>
          </cell>
          <cell r="EZ84" t="str">
            <v>2019-08UBERU9I</v>
          </cell>
          <cell r="FB84">
            <v>0</v>
          </cell>
          <cell r="FC84">
            <v>0</v>
          </cell>
          <cell r="FF84" t="str">
            <v>0AP</v>
          </cell>
          <cell r="FI84" t="str">
            <v>1Chambre</v>
          </cell>
          <cell r="FJ84" t="str">
            <v>1studio</v>
          </cell>
          <cell r="FK84" t="str">
            <v>11CC</v>
          </cell>
          <cell r="FL84" t="str">
            <v>12CC</v>
          </cell>
          <cell r="FM84" t="str">
            <v>13CC</v>
          </cell>
          <cell r="FN84" t="str">
            <v>14CC</v>
          </cell>
          <cell r="FO84" t="str">
            <v>15CC</v>
          </cell>
          <cell r="FQ84" t="str">
            <v>OBNLC1</v>
          </cell>
          <cell r="FR84" t="str">
            <v>APACL1</v>
          </cell>
          <cell r="FS84" t="str">
            <v>APACLC</v>
          </cell>
          <cell r="FT84" t="str">
            <v xml:space="preserve"> </v>
          </cell>
          <cell r="FU84">
            <v>0</v>
          </cell>
          <cell r="FV84" t="str">
            <v>ROMELAP</v>
          </cell>
        </row>
        <row r="85">
          <cell r="B85" t="str">
            <v>ACL-5534</v>
          </cell>
          <cell r="C85" t="str">
            <v>960102393</v>
          </cell>
          <cell r="D85" t="str">
            <v>RÉSIDENCE BIENVENUE</v>
          </cell>
          <cell r="E85" t="str">
            <v xml:space="preserve">(12680) boulevard Gouin Ouest </v>
          </cell>
          <cell r="F85">
            <v>16</v>
          </cell>
          <cell r="G85" t="str">
            <v>3</v>
          </cell>
          <cell r="I85" t="str">
            <v>CM</v>
          </cell>
          <cell r="K85" t="str">
            <v>ROMEL</v>
          </cell>
          <cell r="L85" t="str">
            <v>OBNL</v>
          </cell>
          <cell r="M85" t="str">
            <v>C</v>
          </cell>
          <cell r="N85" t="str">
            <v>2015</v>
          </cell>
          <cell r="O85" t="str">
            <v>AP</v>
          </cell>
          <cell r="P85" t="str">
            <v>AP</v>
          </cell>
          <cell r="Q85" t="str">
            <v>UABBA97</v>
          </cell>
          <cell r="S85">
            <v>43020.564618055556</v>
          </cell>
          <cell r="U85">
            <v>43035.619745370372</v>
          </cell>
          <cell r="V85">
            <v>43449</v>
          </cell>
          <cell r="W85">
            <v>43511</v>
          </cell>
          <cell r="X85">
            <v>43539</v>
          </cell>
          <cell r="Y85">
            <v>43936</v>
          </cell>
          <cell r="Z85">
            <v>43952</v>
          </cell>
          <cell r="AA85">
            <v>0</v>
          </cell>
          <cell r="AB85">
            <v>16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 t="str">
            <v>PAH15-20</v>
          </cell>
          <cell r="AL85" t="str">
            <v>OBNL</v>
          </cell>
          <cell r="AM85" t="str">
            <v>ACL-5534</v>
          </cell>
          <cell r="AN85" t="str">
            <v xml:space="preserve"> </v>
          </cell>
          <cell r="AO85" t="str">
            <v>2015-3</v>
          </cell>
          <cell r="AP85" t="str">
            <v xml:space="preserve"> </v>
          </cell>
          <cell r="AQ85" t="str">
            <v xml:space="preserve"> </v>
          </cell>
          <cell r="AR85" t="str">
            <v xml:space="preserve"> </v>
          </cell>
          <cell r="AS85" t="str">
            <v xml:space="preserve"> </v>
          </cell>
          <cell r="AT85" t="str">
            <v xml:space="preserve"> </v>
          </cell>
          <cell r="AU85" t="str">
            <v xml:space="preserve"> </v>
          </cell>
          <cell r="AV85" t="str">
            <v xml:space="preserve"> </v>
          </cell>
          <cell r="AW85" t="str">
            <v>3Chambre</v>
          </cell>
          <cell r="AX85" t="str">
            <v>3studio</v>
          </cell>
          <cell r="AY85" t="str">
            <v>31CC</v>
          </cell>
          <cell r="AZ85" t="str">
            <v>32CC</v>
          </cell>
          <cell r="BA85" t="str">
            <v>33CC</v>
          </cell>
          <cell r="BB85" t="str">
            <v>34CC</v>
          </cell>
          <cell r="BC85" t="str">
            <v>35CC</v>
          </cell>
          <cell r="BD85" t="str">
            <v xml:space="preserve"> </v>
          </cell>
          <cell r="BE85" t="str">
            <v>Non engagé</v>
          </cell>
          <cell r="BF85" t="str">
            <v>Non engagé</v>
          </cell>
          <cell r="BG85" t="str">
            <v>Non engagé</v>
          </cell>
          <cell r="BH85" t="str">
            <v>Non engagé</v>
          </cell>
          <cell r="BI85" t="str">
            <v>Non engagé</v>
          </cell>
          <cell r="BJ85" t="str">
            <v>Non engagé</v>
          </cell>
          <cell r="BK85" t="str">
            <v>Non engagé</v>
          </cell>
          <cell r="BL85" t="str">
            <v>2015</v>
          </cell>
          <cell r="BM85" t="str">
            <v xml:space="preserve"> </v>
          </cell>
          <cell r="BN85" t="str">
            <v>ACL2015-3</v>
          </cell>
          <cell r="BO85" t="str">
            <v xml:space="preserve"> </v>
          </cell>
          <cell r="BP85" t="str">
            <v xml:space="preserve"> </v>
          </cell>
          <cell r="BQ85" t="str">
            <v xml:space="preserve"> </v>
          </cell>
          <cell r="BR85" t="str">
            <v>OBNL-3</v>
          </cell>
          <cell r="BS85" t="str">
            <v>OBNL</v>
          </cell>
          <cell r="BT85" t="str">
            <v>OBNL</v>
          </cell>
          <cell r="BU85" t="str">
            <v xml:space="preserve">Non engagé </v>
          </cell>
          <cell r="BV85" t="str">
            <v>OBNL-3</v>
          </cell>
          <cell r="BW85" t="str">
            <v xml:space="preserve"> </v>
          </cell>
          <cell r="BX85" t="str">
            <v>OBNL-3</v>
          </cell>
          <cell r="BY85" t="str">
            <v>2017ROMEL</v>
          </cell>
          <cell r="BZ85" t="str">
            <v>2018ROMEL</v>
          </cell>
          <cell r="CA85" t="str">
            <v xml:space="preserve"> </v>
          </cell>
          <cell r="CB85" t="str">
            <v xml:space="preserve"> </v>
          </cell>
          <cell r="CC85" t="str">
            <v xml:space="preserve"> </v>
          </cell>
          <cell r="CD85" t="str">
            <v>ROMEL</v>
          </cell>
          <cell r="CE85" t="str">
            <v>ROMEL</v>
          </cell>
          <cell r="CF85" t="str">
            <v>ROMEL-3</v>
          </cell>
          <cell r="CG85" t="str">
            <v>ROMEL-3</v>
          </cell>
          <cell r="CH85" t="str">
            <v xml:space="preserve"> </v>
          </cell>
          <cell r="CI85" t="str">
            <v xml:space="preserve"> </v>
          </cell>
          <cell r="CJ85" t="str">
            <v>C3</v>
          </cell>
          <cell r="CK85" t="str">
            <v>Non engagé</v>
          </cell>
          <cell r="CL85" t="str">
            <v>C</v>
          </cell>
          <cell r="CM85" t="str">
            <v>C</v>
          </cell>
          <cell r="CN85" t="str">
            <v>APPierrefonds — Roxboro</v>
          </cell>
          <cell r="CO85" t="str">
            <v>ROMELAPPierrefonds — Roxboro</v>
          </cell>
          <cell r="CP85" t="str">
            <v>ROMELPierrefonds — Roxboro</v>
          </cell>
          <cell r="CQ85" t="str">
            <v>ROMELPierrefonds — Roxboro</v>
          </cell>
          <cell r="CR85" t="str">
            <v>Pierrefonds — Roxboro</v>
          </cell>
          <cell r="CS85" t="str">
            <v xml:space="preserve"> </v>
          </cell>
          <cell r="CT85" t="str">
            <v xml:space="preserve"> </v>
          </cell>
          <cell r="CU85" t="str">
            <v>Pierrefonds — Roxboro2019C</v>
          </cell>
          <cell r="CV85">
            <v>0</v>
          </cell>
          <cell r="CW85" t="str">
            <v>3AP</v>
          </cell>
          <cell r="CX85" t="str">
            <v>ACL3AP</v>
          </cell>
          <cell r="CY85">
            <v>5</v>
          </cell>
          <cell r="CZ85" t="str">
            <v xml:space="preserve"> </v>
          </cell>
          <cell r="DA85" t="str">
            <v xml:space="preserve"> </v>
          </cell>
          <cell r="DB85" t="str">
            <v xml:space="preserve"> </v>
          </cell>
          <cell r="DC85" t="str">
            <v>2017ACL</v>
          </cell>
          <cell r="DD85" t="str">
            <v>1900ACLAP</v>
          </cell>
          <cell r="DE85" t="str">
            <v>ACL 2019ed</v>
          </cell>
          <cell r="DF85" t="str">
            <v xml:space="preserve"> </v>
          </cell>
          <cell r="DG85" t="str">
            <v xml:space="preserve"> </v>
          </cell>
          <cell r="DH85" t="str">
            <v xml:space="preserve"> </v>
          </cell>
          <cell r="DI85" t="str">
            <v>2017ap</v>
          </cell>
          <cell r="DJ85" t="str">
            <v xml:space="preserve"> </v>
          </cell>
          <cell r="DK85" t="str">
            <v xml:space="preserve"> </v>
          </cell>
          <cell r="DL85" t="str">
            <v xml:space="preserve"> </v>
          </cell>
          <cell r="DM85" t="str">
            <v xml:space="preserve"> </v>
          </cell>
          <cell r="DN85" t="str">
            <v>2015</v>
          </cell>
          <cell r="DO85" t="str">
            <v xml:space="preserve"> </v>
          </cell>
          <cell r="DP85" t="str">
            <v xml:space="preserve">ACL </v>
          </cell>
          <cell r="DQ85" t="str">
            <v xml:space="preserve">  </v>
          </cell>
          <cell r="DR85" t="str">
            <v xml:space="preserve"> </v>
          </cell>
          <cell r="DS85" t="str">
            <v>ACL</v>
          </cell>
          <cell r="DT85" t="str">
            <v xml:space="preserve"> </v>
          </cell>
          <cell r="DU85" t="str">
            <v xml:space="preserve"> </v>
          </cell>
          <cell r="DV85" t="str">
            <v xml:space="preserve"> </v>
          </cell>
          <cell r="DW85" t="str">
            <v xml:space="preserve"> </v>
          </cell>
          <cell r="DX85" t="str">
            <v xml:space="preserve"> </v>
          </cell>
          <cell r="DY85" t="str">
            <v xml:space="preserve"> </v>
          </cell>
          <cell r="DZ85" t="str">
            <v xml:space="preserve"> </v>
          </cell>
          <cell r="EA85" t="str">
            <v xml:space="preserve"> </v>
          </cell>
          <cell r="EB85" t="str">
            <v>3Chambre</v>
          </cell>
          <cell r="EC85" t="str">
            <v>3studio</v>
          </cell>
          <cell r="ED85" t="str">
            <v>31CC</v>
          </cell>
          <cell r="EE85" t="str">
            <v>32CC</v>
          </cell>
          <cell r="EF85" t="str">
            <v>33CC</v>
          </cell>
          <cell r="EG85" t="str">
            <v>34CC</v>
          </cell>
          <cell r="EH85" t="str">
            <v>35CC</v>
          </cell>
          <cell r="EI85" t="str">
            <v>OBNL-3</v>
          </cell>
          <cell r="EJ85" t="str">
            <v>ROMEL-3</v>
          </cell>
          <cell r="EK85" t="str">
            <v>C3</v>
          </cell>
          <cell r="EL85" t="str">
            <v>ACL32015</v>
          </cell>
          <cell r="EM85" t="str">
            <v xml:space="preserve"> </v>
          </cell>
          <cell r="EN85" t="str">
            <v>C3</v>
          </cell>
          <cell r="EO85" t="str">
            <v>C3</v>
          </cell>
          <cell r="EP85" t="str">
            <v xml:space="preserve"> </v>
          </cell>
          <cell r="EQ85" t="str">
            <v xml:space="preserve"> </v>
          </cell>
          <cell r="ES85" t="str">
            <v xml:space="preserve"> </v>
          </cell>
          <cell r="EU85" t="str">
            <v xml:space="preserve"> </v>
          </cell>
          <cell r="EX85" t="str">
            <v>2018-12UABBA97</v>
          </cell>
          <cell r="EZ85" t="str">
            <v>2019-02UABBA97</v>
          </cell>
          <cell r="FB85">
            <v>0</v>
          </cell>
          <cell r="FC85">
            <v>0</v>
          </cell>
          <cell r="FF85" t="str">
            <v>0AP</v>
          </cell>
          <cell r="FI85" t="str">
            <v>3Chambre</v>
          </cell>
          <cell r="FJ85" t="str">
            <v>3studio</v>
          </cell>
          <cell r="FK85" t="str">
            <v>31CC</v>
          </cell>
          <cell r="FL85" t="str">
            <v>32CC</v>
          </cell>
          <cell r="FM85" t="str">
            <v>33CC</v>
          </cell>
          <cell r="FN85" t="str">
            <v>34CC</v>
          </cell>
          <cell r="FO85" t="str">
            <v>35CC</v>
          </cell>
          <cell r="FQ85" t="str">
            <v>OBNLC3</v>
          </cell>
          <cell r="FR85" t="str">
            <v>APACL3</v>
          </cell>
          <cell r="FS85" t="str">
            <v>APACLC</v>
          </cell>
          <cell r="FT85" t="str">
            <v xml:space="preserve"> </v>
          </cell>
          <cell r="FU85">
            <v>0</v>
          </cell>
          <cell r="FV85" t="str">
            <v>ROMELAP</v>
          </cell>
        </row>
        <row r="86">
          <cell r="B86" t="str">
            <v>ACL-5535</v>
          </cell>
          <cell r="C86" t="str">
            <v>960102394</v>
          </cell>
          <cell r="D86" t="str">
            <v>LE RICOCHET</v>
          </cell>
          <cell r="E86" t="str">
            <v xml:space="preserve">(12682) boulevard Gouin Ouest </v>
          </cell>
          <cell r="F86">
            <v>16</v>
          </cell>
          <cell r="G86" t="str">
            <v>3</v>
          </cell>
          <cell r="I86" t="str">
            <v>CM</v>
          </cell>
          <cell r="K86" t="str">
            <v>ROMEL</v>
          </cell>
          <cell r="L86" t="str">
            <v>OBNL</v>
          </cell>
          <cell r="M86" t="str">
            <v>C</v>
          </cell>
          <cell r="N86" t="str">
            <v>2015</v>
          </cell>
          <cell r="O86" t="str">
            <v>AP</v>
          </cell>
          <cell r="P86" t="str">
            <v>AP</v>
          </cell>
          <cell r="Q86" t="str">
            <v>UABBA97</v>
          </cell>
          <cell r="S86">
            <v>43020.564618055556</v>
          </cell>
          <cell r="U86">
            <v>43035.637557870374</v>
          </cell>
          <cell r="V86">
            <v>43449</v>
          </cell>
          <cell r="W86">
            <v>43511</v>
          </cell>
          <cell r="X86">
            <v>43539</v>
          </cell>
          <cell r="Y86">
            <v>43936</v>
          </cell>
          <cell r="Z86">
            <v>43952</v>
          </cell>
          <cell r="AA86">
            <v>0</v>
          </cell>
          <cell r="AB86">
            <v>16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 t="str">
            <v>PAH15-20</v>
          </cell>
          <cell r="AL86" t="str">
            <v>OBNL</v>
          </cell>
          <cell r="AM86" t="str">
            <v>ACL-5535</v>
          </cell>
          <cell r="AN86" t="str">
            <v xml:space="preserve"> </v>
          </cell>
          <cell r="AO86" t="str">
            <v>2015-3</v>
          </cell>
          <cell r="AP86" t="str">
            <v xml:space="preserve"> </v>
          </cell>
          <cell r="AQ86" t="str">
            <v xml:space="preserve"> </v>
          </cell>
          <cell r="AR86" t="str">
            <v xml:space="preserve"> </v>
          </cell>
          <cell r="AS86" t="str">
            <v xml:space="preserve"> </v>
          </cell>
          <cell r="AT86" t="str">
            <v xml:space="preserve"> </v>
          </cell>
          <cell r="AU86" t="str">
            <v xml:space="preserve"> </v>
          </cell>
          <cell r="AV86" t="str">
            <v xml:space="preserve"> </v>
          </cell>
          <cell r="AW86" t="str">
            <v>3Chambre</v>
          </cell>
          <cell r="AX86" t="str">
            <v>3studio</v>
          </cell>
          <cell r="AY86" t="str">
            <v>31CC</v>
          </cell>
          <cell r="AZ86" t="str">
            <v>32CC</v>
          </cell>
          <cell r="BA86" t="str">
            <v>33CC</v>
          </cell>
          <cell r="BB86" t="str">
            <v>34CC</v>
          </cell>
          <cell r="BC86" t="str">
            <v>35CC</v>
          </cell>
          <cell r="BD86" t="str">
            <v xml:space="preserve"> </v>
          </cell>
          <cell r="BE86" t="str">
            <v>Non engagé</v>
          </cell>
          <cell r="BF86" t="str">
            <v>Non engagé</v>
          </cell>
          <cell r="BG86" t="str">
            <v>Non engagé</v>
          </cell>
          <cell r="BH86" t="str">
            <v>Non engagé</v>
          </cell>
          <cell r="BI86" t="str">
            <v>Non engagé</v>
          </cell>
          <cell r="BJ86" t="str">
            <v>Non engagé</v>
          </cell>
          <cell r="BK86" t="str">
            <v>Non engagé</v>
          </cell>
          <cell r="BL86" t="str">
            <v>2015</v>
          </cell>
          <cell r="BM86" t="str">
            <v xml:space="preserve"> </v>
          </cell>
          <cell r="BN86" t="str">
            <v>ACL2015-3</v>
          </cell>
          <cell r="BO86" t="str">
            <v xml:space="preserve"> </v>
          </cell>
          <cell r="BP86" t="str">
            <v xml:space="preserve"> </v>
          </cell>
          <cell r="BQ86" t="str">
            <v xml:space="preserve"> </v>
          </cell>
          <cell r="BR86" t="str">
            <v>OBNL-3</v>
          </cell>
          <cell r="BS86" t="str">
            <v>OBNL</v>
          </cell>
          <cell r="BT86" t="str">
            <v>OBNL</v>
          </cell>
          <cell r="BU86" t="str">
            <v xml:space="preserve">Non engagé </v>
          </cell>
          <cell r="BV86" t="str">
            <v>OBNL-3</v>
          </cell>
          <cell r="BW86" t="str">
            <v xml:space="preserve"> </v>
          </cell>
          <cell r="BX86" t="str">
            <v>OBNL-3</v>
          </cell>
          <cell r="BY86" t="str">
            <v>2017ROMEL</v>
          </cell>
          <cell r="BZ86" t="str">
            <v>2018ROMEL</v>
          </cell>
          <cell r="CA86" t="str">
            <v xml:space="preserve"> </v>
          </cell>
          <cell r="CB86" t="str">
            <v xml:space="preserve"> </v>
          </cell>
          <cell r="CC86" t="str">
            <v xml:space="preserve"> </v>
          </cell>
          <cell r="CD86" t="str">
            <v>ROMEL</v>
          </cell>
          <cell r="CE86" t="str">
            <v>ROMEL</v>
          </cell>
          <cell r="CF86" t="str">
            <v>ROMEL-3</v>
          </cell>
          <cell r="CG86" t="str">
            <v>ROMEL-3</v>
          </cell>
          <cell r="CH86" t="str">
            <v xml:space="preserve"> </v>
          </cell>
          <cell r="CI86" t="str">
            <v xml:space="preserve"> </v>
          </cell>
          <cell r="CJ86" t="str">
            <v>C3</v>
          </cell>
          <cell r="CK86" t="str">
            <v>Non engagé</v>
          </cell>
          <cell r="CL86" t="str">
            <v>C</v>
          </cell>
          <cell r="CM86" t="str">
            <v>C</v>
          </cell>
          <cell r="CN86" t="str">
            <v>APPierrefonds — Roxboro</v>
          </cell>
          <cell r="CO86" t="str">
            <v>ROMELAPPierrefonds — Roxboro</v>
          </cell>
          <cell r="CP86" t="str">
            <v>ROMELPierrefonds — Roxboro</v>
          </cell>
          <cell r="CQ86" t="str">
            <v>ROMELPierrefonds — Roxboro</v>
          </cell>
          <cell r="CR86" t="str">
            <v>Pierrefonds — Roxboro</v>
          </cell>
          <cell r="CS86" t="str">
            <v xml:space="preserve"> </v>
          </cell>
          <cell r="CT86" t="str">
            <v xml:space="preserve"> </v>
          </cell>
          <cell r="CU86" t="str">
            <v>Pierrefonds — Roxboro2019C</v>
          </cell>
          <cell r="CV86">
            <v>0</v>
          </cell>
          <cell r="CW86" t="str">
            <v>3AP</v>
          </cell>
          <cell r="CX86" t="str">
            <v>ACL3AP</v>
          </cell>
          <cell r="CY86">
            <v>5</v>
          </cell>
          <cell r="CZ86" t="str">
            <v xml:space="preserve"> </v>
          </cell>
          <cell r="DA86" t="str">
            <v xml:space="preserve"> </v>
          </cell>
          <cell r="DB86" t="str">
            <v xml:space="preserve"> </v>
          </cell>
          <cell r="DC86" t="str">
            <v>2017ACL</v>
          </cell>
          <cell r="DD86" t="str">
            <v>1900ACLAP</v>
          </cell>
          <cell r="DE86" t="str">
            <v>ACL 2019ed</v>
          </cell>
          <cell r="DF86" t="str">
            <v xml:space="preserve"> </v>
          </cell>
          <cell r="DG86" t="str">
            <v xml:space="preserve"> </v>
          </cell>
          <cell r="DH86" t="str">
            <v xml:space="preserve"> </v>
          </cell>
          <cell r="DI86" t="str">
            <v>2017ap</v>
          </cell>
          <cell r="DJ86" t="str">
            <v xml:space="preserve"> </v>
          </cell>
          <cell r="DK86" t="str">
            <v xml:space="preserve"> </v>
          </cell>
          <cell r="DL86" t="str">
            <v xml:space="preserve"> </v>
          </cell>
          <cell r="DM86" t="str">
            <v xml:space="preserve"> </v>
          </cell>
          <cell r="DN86" t="str">
            <v>2015</v>
          </cell>
          <cell r="DO86" t="str">
            <v xml:space="preserve"> </v>
          </cell>
          <cell r="DP86" t="str">
            <v xml:space="preserve">ACL </v>
          </cell>
          <cell r="DQ86" t="str">
            <v xml:space="preserve">  </v>
          </cell>
          <cell r="DR86" t="str">
            <v xml:space="preserve"> </v>
          </cell>
          <cell r="DS86" t="str">
            <v>ACL</v>
          </cell>
          <cell r="DT86" t="str">
            <v xml:space="preserve"> </v>
          </cell>
          <cell r="DU86" t="str">
            <v xml:space="preserve"> </v>
          </cell>
          <cell r="DV86" t="str">
            <v xml:space="preserve"> </v>
          </cell>
          <cell r="DW86" t="str">
            <v xml:space="preserve"> </v>
          </cell>
          <cell r="DX86" t="str">
            <v xml:space="preserve"> </v>
          </cell>
          <cell r="DY86" t="str">
            <v xml:space="preserve"> </v>
          </cell>
          <cell r="DZ86" t="str">
            <v xml:space="preserve"> </v>
          </cell>
          <cell r="EA86" t="str">
            <v xml:space="preserve"> </v>
          </cell>
          <cell r="EB86" t="str">
            <v>3Chambre</v>
          </cell>
          <cell r="EC86" t="str">
            <v>3studio</v>
          </cell>
          <cell r="ED86" t="str">
            <v>31CC</v>
          </cell>
          <cell r="EE86" t="str">
            <v>32CC</v>
          </cell>
          <cell r="EF86" t="str">
            <v>33CC</v>
          </cell>
          <cell r="EG86" t="str">
            <v>34CC</v>
          </cell>
          <cell r="EH86" t="str">
            <v>35CC</v>
          </cell>
          <cell r="EI86" t="str">
            <v>OBNL-3</v>
          </cell>
          <cell r="EJ86" t="str">
            <v>ROMEL-3</v>
          </cell>
          <cell r="EK86" t="str">
            <v>C3</v>
          </cell>
          <cell r="EL86" t="str">
            <v>ACL32015</v>
          </cell>
          <cell r="EM86" t="str">
            <v xml:space="preserve"> </v>
          </cell>
          <cell r="EN86" t="str">
            <v>C3</v>
          </cell>
          <cell r="EO86" t="str">
            <v>C3</v>
          </cell>
          <cell r="EP86" t="str">
            <v xml:space="preserve"> </v>
          </cell>
          <cell r="EQ86" t="str">
            <v xml:space="preserve"> </v>
          </cell>
          <cell r="ES86" t="str">
            <v xml:space="preserve"> </v>
          </cell>
          <cell r="EU86" t="str">
            <v xml:space="preserve"> </v>
          </cell>
          <cell r="EX86" t="str">
            <v>2018-12UABBA97</v>
          </cell>
          <cell r="EZ86" t="str">
            <v>2019-02UABBA97</v>
          </cell>
          <cell r="FB86">
            <v>0</v>
          </cell>
          <cell r="FC86">
            <v>0</v>
          </cell>
          <cell r="FF86" t="str">
            <v>0AP</v>
          </cell>
          <cell r="FI86" t="str">
            <v>3Chambre</v>
          </cell>
          <cell r="FJ86" t="str">
            <v>3studio</v>
          </cell>
          <cell r="FK86" t="str">
            <v>31CC</v>
          </cell>
          <cell r="FL86" t="str">
            <v>32CC</v>
          </cell>
          <cell r="FM86" t="str">
            <v>33CC</v>
          </cell>
          <cell r="FN86" t="str">
            <v>34CC</v>
          </cell>
          <cell r="FO86" t="str">
            <v>35CC</v>
          </cell>
          <cell r="FQ86" t="str">
            <v>OBNLC3</v>
          </cell>
          <cell r="FR86" t="str">
            <v>APACL3</v>
          </cell>
          <cell r="FS86" t="str">
            <v>APACLC</v>
          </cell>
          <cell r="FT86" t="str">
            <v xml:space="preserve"> </v>
          </cell>
          <cell r="FU86">
            <v>0</v>
          </cell>
          <cell r="FV86" t="str">
            <v>ROMELAP</v>
          </cell>
        </row>
        <row r="87">
          <cell r="B87" t="str">
            <v>ACL-5536</v>
          </cell>
          <cell r="C87" t="str">
            <v>960104773</v>
          </cell>
          <cell r="D87" t="str">
            <v>HABITATIONS LA TRAVERSÉE</v>
          </cell>
          <cell r="E87" t="str">
            <v xml:space="preserve">11130-11132 boulevard Pie-IX </v>
          </cell>
          <cell r="F87">
            <v>51</v>
          </cell>
          <cell r="G87" t="str">
            <v>3</v>
          </cell>
          <cell r="K87" t="str">
            <v>AHM</v>
          </cell>
          <cell r="L87" t="str">
            <v>OBNL</v>
          </cell>
          <cell r="M87" t="str">
            <v>R</v>
          </cell>
          <cell r="N87" t="str">
            <v>2015</v>
          </cell>
          <cell r="O87" t="str">
            <v>EC</v>
          </cell>
          <cell r="P87" t="str">
            <v>EC</v>
          </cell>
          <cell r="Q87" t="str">
            <v>UABBA97</v>
          </cell>
          <cell r="S87">
            <v>43020.564618055556</v>
          </cell>
          <cell r="U87">
            <v>43076.475034722222</v>
          </cell>
          <cell r="V87">
            <v>43164.4221875</v>
          </cell>
          <cell r="W87">
            <v>43419</v>
          </cell>
          <cell r="X87">
            <v>43419</v>
          </cell>
          <cell r="Y87">
            <v>43539</v>
          </cell>
          <cell r="Z87">
            <v>43556</v>
          </cell>
          <cell r="AA87">
            <v>28</v>
          </cell>
          <cell r="AB87">
            <v>1</v>
          </cell>
          <cell r="AC87">
            <v>22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 t="str">
            <v>PAH15-20</v>
          </cell>
          <cell r="AL87" t="str">
            <v>OBNL</v>
          </cell>
          <cell r="AM87" t="str">
            <v>ACL-5536</v>
          </cell>
          <cell r="AN87" t="str">
            <v xml:space="preserve"> </v>
          </cell>
          <cell r="AO87" t="str">
            <v>2015-3</v>
          </cell>
          <cell r="AP87" t="str">
            <v>3Chambre</v>
          </cell>
          <cell r="AQ87" t="str">
            <v>3studio</v>
          </cell>
          <cell r="AR87" t="str">
            <v>31CC</v>
          </cell>
          <cell r="AS87" t="str">
            <v>32CC</v>
          </cell>
          <cell r="AT87" t="str">
            <v>33CC</v>
          </cell>
          <cell r="AU87" t="str">
            <v>34CC</v>
          </cell>
          <cell r="AV87" t="str">
            <v>35CC</v>
          </cell>
          <cell r="AW87" t="str">
            <v>3Chambre</v>
          </cell>
          <cell r="AX87" t="str">
            <v>3studio</v>
          </cell>
          <cell r="AY87" t="str">
            <v>31CC</v>
          </cell>
          <cell r="AZ87" t="str">
            <v>32CC</v>
          </cell>
          <cell r="BA87" t="str">
            <v>33CC</v>
          </cell>
          <cell r="BB87" t="str">
            <v>34CC</v>
          </cell>
          <cell r="BC87" t="str">
            <v>35CC</v>
          </cell>
          <cell r="BD87" t="str">
            <v>engagé</v>
          </cell>
          <cell r="BE87" t="b">
            <v>0</v>
          </cell>
          <cell r="BF87" t="b">
            <v>0</v>
          </cell>
          <cell r="BG87" t="b">
            <v>0</v>
          </cell>
          <cell r="BH87" t="b">
            <v>0</v>
          </cell>
          <cell r="BI87" t="b">
            <v>0</v>
          </cell>
          <cell r="BJ87" t="b">
            <v>0</v>
          </cell>
          <cell r="BK87" t="b">
            <v>0</v>
          </cell>
          <cell r="BL87" t="str">
            <v>2015</v>
          </cell>
          <cell r="BM87" t="str">
            <v>acl2015-3</v>
          </cell>
          <cell r="BN87" t="str">
            <v>ACL2015-3</v>
          </cell>
          <cell r="BO87" t="str">
            <v>OBNL-3</v>
          </cell>
          <cell r="BP87" t="str">
            <v xml:space="preserve"> </v>
          </cell>
          <cell r="BQ87" t="str">
            <v>OBNL-3</v>
          </cell>
          <cell r="BR87" t="str">
            <v xml:space="preserve"> </v>
          </cell>
          <cell r="BS87" t="str">
            <v>OBNL</v>
          </cell>
          <cell r="BT87" t="str">
            <v>OBNL</v>
          </cell>
          <cell r="BU87" t="str">
            <v>20183OBNL</v>
          </cell>
          <cell r="BV87" t="str">
            <v>OBNL-3</v>
          </cell>
          <cell r="BW87" t="str">
            <v>OBNL-3</v>
          </cell>
          <cell r="BX87" t="str">
            <v>OBNL-3</v>
          </cell>
          <cell r="BY87" t="str">
            <v>2017AHM</v>
          </cell>
          <cell r="BZ87" t="str">
            <v>2018AHM</v>
          </cell>
          <cell r="CA87" t="str">
            <v>AHM-3</v>
          </cell>
          <cell r="CB87" t="str">
            <v xml:space="preserve"> </v>
          </cell>
          <cell r="CC87" t="str">
            <v>20183AHM</v>
          </cell>
          <cell r="CD87" t="str">
            <v>AHM</v>
          </cell>
          <cell r="CE87" t="str">
            <v>AHM</v>
          </cell>
          <cell r="CF87" t="str">
            <v>AHM-3</v>
          </cell>
          <cell r="CG87" t="str">
            <v>AHM-3</v>
          </cell>
          <cell r="CH87" t="str">
            <v>R3</v>
          </cell>
          <cell r="CI87" t="str">
            <v xml:space="preserve"> </v>
          </cell>
          <cell r="CJ87" t="str">
            <v>R3</v>
          </cell>
          <cell r="CK87" t="str">
            <v>20183R</v>
          </cell>
          <cell r="CL87" t="str">
            <v>R</v>
          </cell>
          <cell r="CM87" t="str">
            <v>R</v>
          </cell>
          <cell r="CN87" t="str">
            <v>ECMontréal-Nord</v>
          </cell>
          <cell r="CO87" t="str">
            <v>AHMECMontréal-Nord</v>
          </cell>
          <cell r="CP87" t="str">
            <v>AHMMontréal-Nord</v>
          </cell>
          <cell r="CQ87" t="str">
            <v>AHMMontréal-Nord</v>
          </cell>
          <cell r="CR87" t="str">
            <v>Montréal-Nord</v>
          </cell>
          <cell r="CS87" t="str">
            <v>3Montréal-Nord</v>
          </cell>
          <cell r="CT87" t="str">
            <v>RMontréal-Nord</v>
          </cell>
          <cell r="CU87" t="str">
            <v>Montréal-Nord2018R</v>
          </cell>
          <cell r="CV87">
            <v>0</v>
          </cell>
          <cell r="CW87" t="str">
            <v>3EC</v>
          </cell>
          <cell r="CX87" t="str">
            <v>ACL3EC</v>
          </cell>
          <cell r="CY87">
            <v>3</v>
          </cell>
          <cell r="CZ87" t="str">
            <v>2018ACL</v>
          </cell>
          <cell r="DA87" t="str">
            <v xml:space="preserve"> </v>
          </cell>
          <cell r="DB87" t="str">
            <v xml:space="preserve"> </v>
          </cell>
          <cell r="DC87" t="str">
            <v xml:space="preserve"> </v>
          </cell>
          <cell r="DD87" t="str">
            <v>1900ACLEC</v>
          </cell>
          <cell r="DE87" t="str">
            <v>ACL 2018ed</v>
          </cell>
          <cell r="DF87" t="str">
            <v xml:space="preserve"> </v>
          </cell>
          <cell r="DG87" t="str">
            <v xml:space="preserve"> </v>
          </cell>
          <cell r="DH87" t="str">
            <v>2018ec</v>
          </cell>
          <cell r="DI87" t="str">
            <v>2017ap</v>
          </cell>
          <cell r="DJ87" t="str">
            <v xml:space="preserve"> </v>
          </cell>
          <cell r="DK87" t="str">
            <v>2018ec</v>
          </cell>
          <cell r="DL87" t="str">
            <v>3EC</v>
          </cell>
          <cell r="DM87" t="b">
            <v>0</v>
          </cell>
          <cell r="DN87" t="str">
            <v>2015</v>
          </cell>
          <cell r="DO87" t="str">
            <v>2014</v>
          </cell>
          <cell r="DP87" t="str">
            <v>ACLED 2015 from ec 2014</v>
          </cell>
          <cell r="DQ87" t="str">
            <v>2018ec3Chambre</v>
          </cell>
          <cell r="DR87" t="str">
            <v>2018</v>
          </cell>
          <cell r="DS87" t="str">
            <v>ACL</v>
          </cell>
          <cell r="DT87" t="str">
            <v xml:space="preserve"> </v>
          </cell>
          <cell r="DU87" t="str">
            <v xml:space="preserve"> </v>
          </cell>
          <cell r="DV87" t="str">
            <v xml:space="preserve"> </v>
          </cell>
          <cell r="DW87" t="str">
            <v xml:space="preserve"> </v>
          </cell>
          <cell r="DX87" t="str">
            <v xml:space="preserve"> </v>
          </cell>
          <cell r="DY87" t="str">
            <v xml:space="preserve"> </v>
          </cell>
          <cell r="DZ87" t="str">
            <v xml:space="preserve"> </v>
          </cell>
          <cell r="EA87" t="str">
            <v xml:space="preserve"> </v>
          </cell>
          <cell r="EB87" t="str">
            <v>3Chambre</v>
          </cell>
          <cell r="EC87" t="str">
            <v>3studio</v>
          </cell>
          <cell r="ED87" t="str">
            <v>31CC</v>
          </cell>
          <cell r="EE87" t="str">
            <v>32CC</v>
          </cell>
          <cell r="EF87" t="str">
            <v>33CC</v>
          </cell>
          <cell r="EG87" t="str">
            <v>34CC</v>
          </cell>
          <cell r="EH87" t="str">
            <v>35CC</v>
          </cell>
          <cell r="EI87" t="str">
            <v>OBNL-3</v>
          </cell>
          <cell r="EJ87" t="str">
            <v>AHM-3</v>
          </cell>
          <cell r="EK87" t="str">
            <v>R3</v>
          </cell>
          <cell r="EL87" t="str">
            <v>ACL32015</v>
          </cell>
          <cell r="EM87" t="str">
            <v>OBNLMontréal-Nord</v>
          </cell>
          <cell r="EN87" t="str">
            <v>R3</v>
          </cell>
          <cell r="EO87" t="str">
            <v>R3</v>
          </cell>
          <cell r="EP87" t="str">
            <v xml:space="preserve"> </v>
          </cell>
          <cell r="EQ87" t="str">
            <v xml:space="preserve"> </v>
          </cell>
          <cell r="ES87" t="str">
            <v xml:space="preserve"> </v>
          </cell>
          <cell r="EU87" t="str">
            <v xml:space="preserve"> </v>
          </cell>
          <cell r="EX87" t="str">
            <v>2018-03UABBA97</v>
          </cell>
          <cell r="EZ87" t="str">
            <v>2018-11UABBA97</v>
          </cell>
          <cell r="FB87">
            <v>0</v>
          </cell>
          <cell r="FC87">
            <v>0</v>
          </cell>
          <cell r="FF87" t="str">
            <v>0EC</v>
          </cell>
          <cell r="FI87" t="str">
            <v>3Chambre</v>
          </cell>
          <cell r="FJ87" t="str">
            <v>3studio</v>
          </cell>
          <cell r="FK87" t="str">
            <v>31CC</v>
          </cell>
          <cell r="FL87" t="str">
            <v>32CC</v>
          </cell>
          <cell r="FM87" t="str">
            <v>33CC</v>
          </cell>
          <cell r="FN87" t="str">
            <v>34CC</v>
          </cell>
          <cell r="FO87" t="str">
            <v>35CC</v>
          </cell>
          <cell r="FQ87" t="str">
            <v>OBNLR3</v>
          </cell>
          <cell r="FR87" t="str">
            <v>ECACL3</v>
          </cell>
          <cell r="FS87" t="str">
            <v>ECACLR</v>
          </cell>
          <cell r="FT87" t="str">
            <v xml:space="preserve"> </v>
          </cell>
          <cell r="FU87">
            <v>0</v>
          </cell>
          <cell r="FV87" t="str">
            <v>AHMEC</v>
          </cell>
        </row>
        <row r="88">
          <cell r="B88" t="str">
            <v>ACL-5537</v>
          </cell>
          <cell r="C88" t="str">
            <v>960105834</v>
          </cell>
          <cell r="D88" t="str">
            <v>HAPOPEX</v>
          </cell>
          <cell r="E88" t="str">
            <v>11900 avenue L'Archevêque (MTN)</v>
          </cell>
          <cell r="F88">
            <v>32</v>
          </cell>
          <cell r="G88" t="str">
            <v>1</v>
          </cell>
          <cell r="K88" t="str">
            <v>AHM</v>
          </cell>
          <cell r="L88" t="str">
            <v>OBNL</v>
          </cell>
          <cell r="M88" t="str">
            <v>C</v>
          </cell>
          <cell r="N88" t="str">
            <v>2015</v>
          </cell>
          <cell r="O88" t="str">
            <v>AP</v>
          </cell>
          <cell r="P88" t="str">
            <v>AP</v>
          </cell>
          <cell r="Q88" t="str">
            <v>UDESP9K</v>
          </cell>
          <cell r="S88">
            <v>43020.564618055556</v>
          </cell>
          <cell r="U88">
            <v>43089.389733796299</v>
          </cell>
          <cell r="V88">
            <v>43296</v>
          </cell>
          <cell r="W88">
            <v>43511</v>
          </cell>
          <cell r="X88">
            <v>43600</v>
          </cell>
          <cell r="Y88">
            <v>43966</v>
          </cell>
          <cell r="Z88">
            <v>43983</v>
          </cell>
          <cell r="AA88">
            <v>0</v>
          </cell>
          <cell r="AB88">
            <v>0</v>
          </cell>
          <cell r="AC88">
            <v>8</v>
          </cell>
          <cell r="AD88">
            <v>8</v>
          </cell>
          <cell r="AE88">
            <v>8</v>
          </cell>
          <cell r="AF88">
            <v>8</v>
          </cell>
          <cell r="AG88">
            <v>0</v>
          </cell>
          <cell r="AH88" t="str">
            <v>PAH15-20</v>
          </cell>
          <cell r="AL88" t="str">
            <v>OBNL</v>
          </cell>
          <cell r="AM88" t="str">
            <v>ACL-5537</v>
          </cell>
          <cell r="AN88" t="str">
            <v xml:space="preserve"> </v>
          </cell>
          <cell r="AO88" t="str">
            <v>2015-1</v>
          </cell>
          <cell r="AP88" t="str">
            <v xml:space="preserve"> </v>
          </cell>
          <cell r="AQ88" t="str">
            <v xml:space="preserve"> </v>
          </cell>
          <cell r="AR88" t="str">
            <v xml:space="preserve"> </v>
          </cell>
          <cell r="AS88" t="str">
            <v xml:space="preserve"> </v>
          </cell>
          <cell r="AT88" t="str">
            <v xml:space="preserve"> </v>
          </cell>
          <cell r="AU88" t="str">
            <v xml:space="preserve"> </v>
          </cell>
          <cell r="AV88" t="str">
            <v xml:space="preserve"> </v>
          </cell>
          <cell r="AW88" t="str">
            <v>1Chambre</v>
          </cell>
          <cell r="AX88" t="str">
            <v>1studio</v>
          </cell>
          <cell r="AY88" t="str">
            <v>11CC</v>
          </cell>
          <cell r="AZ88" t="str">
            <v>12CC</v>
          </cell>
          <cell r="BA88" t="str">
            <v>13CC</v>
          </cell>
          <cell r="BB88" t="str">
            <v>14CC</v>
          </cell>
          <cell r="BC88" t="str">
            <v>15CC</v>
          </cell>
          <cell r="BD88" t="str">
            <v xml:space="preserve"> </v>
          </cell>
          <cell r="BE88" t="str">
            <v>Non engagé</v>
          </cell>
          <cell r="BF88" t="str">
            <v>Non engagé</v>
          </cell>
          <cell r="BG88" t="str">
            <v>Non engagé</v>
          </cell>
          <cell r="BH88" t="str">
            <v>Non engagé</v>
          </cell>
          <cell r="BI88" t="str">
            <v>Non engagé</v>
          </cell>
          <cell r="BJ88" t="str">
            <v>Non engagé</v>
          </cell>
          <cell r="BK88" t="str">
            <v>Non engagé</v>
          </cell>
          <cell r="BL88" t="str">
            <v>2015</v>
          </cell>
          <cell r="BM88" t="str">
            <v xml:space="preserve"> </v>
          </cell>
          <cell r="BN88" t="str">
            <v>ACL2015-1</v>
          </cell>
          <cell r="BO88" t="str">
            <v xml:space="preserve"> </v>
          </cell>
          <cell r="BP88" t="str">
            <v xml:space="preserve"> </v>
          </cell>
          <cell r="BQ88" t="str">
            <v xml:space="preserve"> </v>
          </cell>
          <cell r="BR88" t="str">
            <v>OBNL-1</v>
          </cell>
          <cell r="BS88" t="str">
            <v>OBNL</v>
          </cell>
          <cell r="BT88" t="str">
            <v>OBNL</v>
          </cell>
          <cell r="BU88" t="str">
            <v xml:space="preserve">Non engagé </v>
          </cell>
          <cell r="BV88" t="str">
            <v>OBNL-1</v>
          </cell>
          <cell r="BW88" t="str">
            <v xml:space="preserve"> </v>
          </cell>
          <cell r="BX88" t="str">
            <v>OBNL-1</v>
          </cell>
          <cell r="BY88" t="str">
            <v>2017AHM</v>
          </cell>
          <cell r="BZ88" t="str">
            <v>2018AHM</v>
          </cell>
          <cell r="CA88" t="str">
            <v xml:space="preserve"> </v>
          </cell>
          <cell r="CB88" t="str">
            <v xml:space="preserve"> </v>
          </cell>
          <cell r="CC88" t="str">
            <v xml:space="preserve"> </v>
          </cell>
          <cell r="CD88" t="str">
            <v>AHM</v>
          </cell>
          <cell r="CE88" t="str">
            <v>AHM</v>
          </cell>
          <cell r="CF88" t="str">
            <v>AHM-1</v>
          </cell>
          <cell r="CG88" t="str">
            <v>AHM-1</v>
          </cell>
          <cell r="CH88" t="str">
            <v xml:space="preserve"> </v>
          </cell>
          <cell r="CI88" t="str">
            <v xml:space="preserve"> </v>
          </cell>
          <cell r="CJ88" t="str">
            <v>C1</v>
          </cell>
          <cell r="CK88" t="str">
            <v>Non engagé</v>
          </cell>
          <cell r="CL88" t="str">
            <v>C</v>
          </cell>
          <cell r="CM88" t="str">
            <v>C</v>
          </cell>
          <cell r="CN88" t="str">
            <v>APMontréal-Nord</v>
          </cell>
          <cell r="CO88" t="str">
            <v>AHMAPMontréal-Nord</v>
          </cell>
          <cell r="CP88" t="str">
            <v>AHMMontréal-Nord</v>
          </cell>
          <cell r="CQ88" t="str">
            <v>AHMMontréal-Nord</v>
          </cell>
          <cell r="CR88" t="str">
            <v>Montréal-Nord</v>
          </cell>
          <cell r="CS88" t="str">
            <v xml:space="preserve"> </v>
          </cell>
          <cell r="CT88" t="str">
            <v xml:space="preserve"> </v>
          </cell>
          <cell r="CU88" t="str">
            <v>Montréal-Nord2019C</v>
          </cell>
          <cell r="CV88">
            <v>0</v>
          </cell>
          <cell r="CW88" t="str">
            <v>1AP</v>
          </cell>
          <cell r="CX88" t="str">
            <v>ACL1AP</v>
          </cell>
          <cell r="CY88">
            <v>5</v>
          </cell>
          <cell r="CZ88" t="str">
            <v xml:space="preserve"> </v>
          </cell>
          <cell r="DA88" t="str">
            <v xml:space="preserve"> </v>
          </cell>
          <cell r="DB88" t="str">
            <v xml:space="preserve"> </v>
          </cell>
          <cell r="DC88" t="str">
            <v>2017ACL</v>
          </cell>
          <cell r="DD88" t="str">
            <v>1900ACLAP</v>
          </cell>
          <cell r="DE88" t="str">
            <v>ACL 2019ed</v>
          </cell>
          <cell r="DF88" t="str">
            <v xml:space="preserve"> </v>
          </cell>
          <cell r="DG88" t="str">
            <v xml:space="preserve"> </v>
          </cell>
          <cell r="DH88" t="str">
            <v xml:space="preserve"> </v>
          </cell>
          <cell r="DI88" t="str">
            <v>2017ap</v>
          </cell>
          <cell r="DJ88" t="str">
            <v xml:space="preserve"> </v>
          </cell>
          <cell r="DK88" t="str">
            <v xml:space="preserve"> </v>
          </cell>
          <cell r="DL88" t="str">
            <v xml:space="preserve"> </v>
          </cell>
          <cell r="DM88" t="str">
            <v xml:space="preserve"> </v>
          </cell>
          <cell r="DN88" t="str">
            <v>2015</v>
          </cell>
          <cell r="DO88" t="str">
            <v xml:space="preserve"> </v>
          </cell>
          <cell r="DP88" t="str">
            <v xml:space="preserve">ACL </v>
          </cell>
          <cell r="DQ88" t="str">
            <v xml:space="preserve">  </v>
          </cell>
          <cell r="DR88" t="str">
            <v xml:space="preserve"> </v>
          </cell>
          <cell r="DS88" t="str">
            <v>ACL</v>
          </cell>
          <cell r="DT88" t="str">
            <v xml:space="preserve"> </v>
          </cell>
          <cell r="DU88" t="str">
            <v xml:space="preserve"> </v>
          </cell>
          <cell r="DV88" t="str">
            <v xml:space="preserve"> </v>
          </cell>
          <cell r="DW88" t="str">
            <v xml:space="preserve"> </v>
          </cell>
          <cell r="DX88" t="str">
            <v xml:space="preserve"> </v>
          </cell>
          <cell r="DY88" t="str">
            <v xml:space="preserve"> </v>
          </cell>
          <cell r="DZ88" t="str">
            <v xml:space="preserve"> </v>
          </cell>
          <cell r="EA88" t="str">
            <v xml:space="preserve"> </v>
          </cell>
          <cell r="EB88" t="str">
            <v>1Chambre</v>
          </cell>
          <cell r="EC88" t="str">
            <v>1studio</v>
          </cell>
          <cell r="ED88" t="str">
            <v>11CC</v>
          </cell>
          <cell r="EE88" t="str">
            <v>12CC</v>
          </cell>
          <cell r="EF88" t="str">
            <v>13CC</v>
          </cell>
          <cell r="EG88" t="str">
            <v>14CC</v>
          </cell>
          <cell r="EH88" t="str">
            <v>15CC</v>
          </cell>
          <cell r="EI88" t="str">
            <v>OBNL-1</v>
          </cell>
          <cell r="EJ88" t="str">
            <v>AHM-1</v>
          </cell>
          <cell r="EK88" t="str">
            <v>C1</v>
          </cell>
          <cell r="EL88" t="str">
            <v>ACL12015</v>
          </cell>
          <cell r="EM88" t="str">
            <v xml:space="preserve"> </v>
          </cell>
          <cell r="EN88" t="str">
            <v>C1</v>
          </cell>
          <cell r="EO88" t="str">
            <v>C1</v>
          </cell>
          <cell r="EP88" t="str">
            <v xml:space="preserve"> </v>
          </cell>
          <cell r="EQ88" t="str">
            <v xml:space="preserve"> </v>
          </cell>
          <cell r="ES88" t="str">
            <v xml:space="preserve"> </v>
          </cell>
          <cell r="EU88" t="str">
            <v xml:space="preserve"> </v>
          </cell>
          <cell r="EX88" t="str">
            <v>2018-07UDESP9K</v>
          </cell>
          <cell r="EZ88" t="str">
            <v>2019-02UDESP9K</v>
          </cell>
          <cell r="FB88">
            <v>0</v>
          </cell>
          <cell r="FC88">
            <v>0</v>
          </cell>
          <cell r="FF88" t="str">
            <v>0AP</v>
          </cell>
          <cell r="FI88" t="str">
            <v>1Chambre</v>
          </cell>
          <cell r="FJ88" t="str">
            <v>1studio</v>
          </cell>
          <cell r="FK88" t="str">
            <v>11CC</v>
          </cell>
          <cell r="FL88" t="str">
            <v>12CC</v>
          </cell>
          <cell r="FM88" t="str">
            <v>13CC</v>
          </cell>
          <cell r="FN88" t="str">
            <v>14CC</v>
          </cell>
          <cell r="FO88" t="str">
            <v>15CC</v>
          </cell>
          <cell r="FQ88" t="str">
            <v>OBNLC1</v>
          </cell>
          <cell r="FR88" t="str">
            <v>APACL1</v>
          </cell>
          <cell r="FS88" t="str">
            <v>APACLC</v>
          </cell>
          <cell r="FT88" t="str">
            <v xml:space="preserve"> </v>
          </cell>
          <cell r="FU88">
            <v>0</v>
          </cell>
          <cell r="FV88" t="str">
            <v>AHMAP</v>
          </cell>
        </row>
        <row r="89">
          <cell r="B89" t="str">
            <v>ACL-5539</v>
          </cell>
          <cell r="C89" t="str">
            <v>960077313</v>
          </cell>
          <cell r="D89" t="str">
            <v>COOPÉRATIVE DU GORILLE</v>
          </cell>
          <cell r="E89" t="str">
            <v>5300 rue Molson (MTL)</v>
          </cell>
          <cell r="F89">
            <v>28</v>
          </cell>
          <cell r="G89" t="str">
            <v>1</v>
          </cell>
          <cell r="I89" t="str">
            <v>CM</v>
          </cell>
          <cell r="K89" t="str">
            <v>BSQ</v>
          </cell>
          <cell r="L89" t="str">
            <v>COOP</v>
          </cell>
          <cell r="M89" t="str">
            <v>C</v>
          </cell>
          <cell r="N89" t="str">
            <v>2015</v>
          </cell>
          <cell r="O89" t="str">
            <v>AP</v>
          </cell>
          <cell r="P89" t="str">
            <v>AP</v>
          </cell>
          <cell r="Q89" t="str">
            <v>UDESP9K</v>
          </cell>
          <cell r="S89">
            <v>43157</v>
          </cell>
          <cell r="U89">
            <v>43167.426238425927</v>
          </cell>
          <cell r="V89">
            <v>43266</v>
          </cell>
          <cell r="W89">
            <v>43296</v>
          </cell>
          <cell r="X89">
            <v>43296</v>
          </cell>
          <cell r="Y89">
            <v>43661</v>
          </cell>
          <cell r="Z89">
            <v>43678</v>
          </cell>
          <cell r="AA89">
            <v>0</v>
          </cell>
          <cell r="AB89">
            <v>1</v>
          </cell>
          <cell r="AC89">
            <v>18</v>
          </cell>
          <cell r="AD89">
            <v>8</v>
          </cell>
          <cell r="AE89">
            <v>1</v>
          </cell>
          <cell r="AF89">
            <v>0</v>
          </cell>
          <cell r="AG89">
            <v>0</v>
          </cell>
          <cell r="AH89" t="str">
            <v>PAH15-20</v>
          </cell>
          <cell r="AL89" t="str">
            <v>COOP</v>
          </cell>
          <cell r="AM89" t="str">
            <v>ACL-5539</v>
          </cell>
          <cell r="AN89" t="str">
            <v xml:space="preserve"> </v>
          </cell>
          <cell r="AO89" t="str">
            <v>2015-1</v>
          </cell>
          <cell r="AP89" t="str">
            <v xml:space="preserve"> </v>
          </cell>
          <cell r="AQ89" t="str">
            <v xml:space="preserve"> </v>
          </cell>
          <cell r="AR89" t="str">
            <v xml:space="preserve"> </v>
          </cell>
          <cell r="AS89" t="str">
            <v xml:space="preserve"> </v>
          </cell>
          <cell r="AT89" t="str">
            <v xml:space="preserve"> </v>
          </cell>
          <cell r="AU89" t="str">
            <v xml:space="preserve"> </v>
          </cell>
          <cell r="AV89" t="str">
            <v xml:space="preserve"> </v>
          </cell>
          <cell r="AW89" t="str">
            <v>1Chambre</v>
          </cell>
          <cell r="AX89" t="str">
            <v>1studio</v>
          </cell>
          <cell r="AY89" t="str">
            <v>11CC</v>
          </cell>
          <cell r="AZ89" t="str">
            <v>12CC</v>
          </cell>
          <cell r="BA89" t="str">
            <v>13CC</v>
          </cell>
          <cell r="BB89" t="str">
            <v>14CC</v>
          </cell>
          <cell r="BC89" t="str">
            <v>15CC</v>
          </cell>
          <cell r="BD89" t="str">
            <v xml:space="preserve"> </v>
          </cell>
          <cell r="BE89" t="str">
            <v>Non engagé</v>
          </cell>
          <cell r="BF89" t="str">
            <v>Non engagé</v>
          </cell>
          <cell r="BG89" t="str">
            <v>Non engagé</v>
          </cell>
          <cell r="BH89" t="str">
            <v>Non engagé</v>
          </cell>
          <cell r="BI89" t="str">
            <v>Non engagé</v>
          </cell>
          <cell r="BJ89" t="str">
            <v>Non engagé</v>
          </cell>
          <cell r="BK89" t="str">
            <v>Non engagé</v>
          </cell>
          <cell r="BL89" t="str">
            <v>2015</v>
          </cell>
          <cell r="BM89" t="str">
            <v xml:space="preserve"> </v>
          </cell>
          <cell r="BN89" t="str">
            <v>ACL2015-1</v>
          </cell>
          <cell r="BO89" t="str">
            <v xml:space="preserve"> </v>
          </cell>
          <cell r="BP89" t="str">
            <v xml:space="preserve"> </v>
          </cell>
          <cell r="BQ89" t="str">
            <v xml:space="preserve"> </v>
          </cell>
          <cell r="BR89" t="str">
            <v>COOP-1</v>
          </cell>
          <cell r="BS89" t="str">
            <v>COOP</v>
          </cell>
          <cell r="BT89" t="str">
            <v>COOP</v>
          </cell>
          <cell r="BU89" t="str">
            <v xml:space="preserve">Non engagé </v>
          </cell>
          <cell r="BV89" t="str">
            <v>COOP-1</v>
          </cell>
          <cell r="BW89" t="str">
            <v xml:space="preserve"> </v>
          </cell>
          <cell r="BX89" t="str">
            <v>COOP-1</v>
          </cell>
          <cell r="BY89" t="str">
            <v>2018BSQ</v>
          </cell>
          <cell r="BZ89" t="str">
            <v>2018BSQ</v>
          </cell>
          <cell r="CA89" t="str">
            <v xml:space="preserve"> </v>
          </cell>
          <cell r="CB89" t="str">
            <v xml:space="preserve"> </v>
          </cell>
          <cell r="CC89" t="str">
            <v xml:space="preserve"> </v>
          </cell>
          <cell r="CD89" t="str">
            <v>BSQ</v>
          </cell>
          <cell r="CE89" t="str">
            <v>BSQ</v>
          </cell>
          <cell r="CF89" t="str">
            <v>BSQ-1</v>
          </cell>
          <cell r="CG89" t="str">
            <v>BSQ-1</v>
          </cell>
          <cell r="CH89" t="str">
            <v xml:space="preserve"> </v>
          </cell>
          <cell r="CI89" t="str">
            <v xml:space="preserve"> </v>
          </cell>
          <cell r="CJ89" t="str">
            <v>C1</v>
          </cell>
          <cell r="CK89" t="str">
            <v>Non engagé</v>
          </cell>
          <cell r="CL89" t="str">
            <v>C</v>
          </cell>
          <cell r="CM89" t="str">
            <v>C</v>
          </cell>
          <cell r="CN89" t="str">
            <v>APRosemont — La Petite-Patrie</v>
          </cell>
          <cell r="CO89" t="str">
            <v>BSQAPRosemont — La Petite-Patrie</v>
          </cell>
          <cell r="CP89" t="str">
            <v>BSQRosemont — La Petite-Patrie</v>
          </cell>
          <cell r="CQ89" t="str">
            <v>BSQRosemont — La Petite-Patrie</v>
          </cell>
          <cell r="CR89" t="str">
            <v>Rosemont — La Petite-Patrie</v>
          </cell>
          <cell r="CS89" t="str">
            <v xml:space="preserve"> </v>
          </cell>
          <cell r="CT89" t="str">
            <v xml:space="preserve"> </v>
          </cell>
          <cell r="CU89" t="str">
            <v>Rosemont — La Petite-Patrie2018C</v>
          </cell>
          <cell r="CV89">
            <v>0</v>
          </cell>
          <cell r="CW89" t="str">
            <v>1AP</v>
          </cell>
          <cell r="CX89" t="str">
            <v>ACL1AP</v>
          </cell>
          <cell r="CY89">
            <v>5</v>
          </cell>
          <cell r="CZ89" t="str">
            <v xml:space="preserve"> </v>
          </cell>
          <cell r="DA89" t="str">
            <v xml:space="preserve"> </v>
          </cell>
          <cell r="DB89" t="str">
            <v xml:space="preserve"> </v>
          </cell>
          <cell r="DC89" t="str">
            <v>2018ACL</v>
          </cell>
          <cell r="DD89" t="str">
            <v>1900ACLAP</v>
          </cell>
          <cell r="DE89" t="str">
            <v>ACL 2018ed</v>
          </cell>
          <cell r="DF89" t="str">
            <v xml:space="preserve"> </v>
          </cell>
          <cell r="DG89" t="str">
            <v xml:space="preserve"> </v>
          </cell>
          <cell r="DH89" t="str">
            <v>2018ec</v>
          </cell>
          <cell r="DI89" t="str">
            <v>2018ap</v>
          </cell>
          <cell r="DJ89" t="str">
            <v xml:space="preserve"> </v>
          </cell>
          <cell r="DK89" t="str">
            <v>2018ec</v>
          </cell>
          <cell r="DL89" t="str">
            <v xml:space="preserve"> </v>
          </cell>
          <cell r="DM89" t="str">
            <v xml:space="preserve"> </v>
          </cell>
          <cell r="DN89" t="str">
            <v>2015</v>
          </cell>
          <cell r="DO89" t="str">
            <v>2014</v>
          </cell>
          <cell r="DP89" t="str">
            <v>ACLED 2015 from ec 2014</v>
          </cell>
          <cell r="DQ89" t="str">
            <v xml:space="preserve">2018ec </v>
          </cell>
          <cell r="DR89" t="str">
            <v>2018</v>
          </cell>
          <cell r="DS89" t="str">
            <v>ACL</v>
          </cell>
          <cell r="DT89" t="str">
            <v xml:space="preserve"> </v>
          </cell>
          <cell r="DU89" t="str">
            <v xml:space="preserve"> </v>
          </cell>
          <cell r="DV89" t="str">
            <v xml:space="preserve"> </v>
          </cell>
          <cell r="DW89" t="str">
            <v xml:space="preserve"> </v>
          </cell>
          <cell r="DX89" t="str">
            <v xml:space="preserve"> </v>
          </cell>
          <cell r="DY89" t="str">
            <v xml:space="preserve"> </v>
          </cell>
          <cell r="DZ89" t="str">
            <v xml:space="preserve"> </v>
          </cell>
          <cell r="EA89" t="str">
            <v xml:space="preserve"> </v>
          </cell>
          <cell r="EB89" t="str">
            <v>1Chambre</v>
          </cell>
          <cell r="EC89" t="str">
            <v>1studio</v>
          </cell>
          <cell r="ED89" t="str">
            <v>11CC</v>
          </cell>
          <cell r="EE89" t="str">
            <v>12CC</v>
          </cell>
          <cell r="EF89" t="str">
            <v>13CC</v>
          </cell>
          <cell r="EG89" t="str">
            <v>14CC</v>
          </cell>
          <cell r="EH89" t="str">
            <v>15CC</v>
          </cell>
          <cell r="EI89" t="str">
            <v>COOP-1</v>
          </cell>
          <cell r="EJ89" t="str">
            <v>BSQ-1</v>
          </cell>
          <cell r="EK89" t="str">
            <v>C1</v>
          </cell>
          <cell r="EL89" t="str">
            <v>ACL12015</v>
          </cell>
          <cell r="EM89" t="str">
            <v xml:space="preserve"> </v>
          </cell>
          <cell r="EN89" t="str">
            <v>C1</v>
          </cell>
          <cell r="EO89" t="str">
            <v>C1</v>
          </cell>
          <cell r="EP89" t="str">
            <v xml:space="preserve"> </v>
          </cell>
          <cell r="EQ89" t="str">
            <v xml:space="preserve"> </v>
          </cell>
          <cell r="ES89" t="str">
            <v xml:space="preserve"> </v>
          </cell>
          <cell r="EU89" t="str">
            <v xml:space="preserve"> </v>
          </cell>
          <cell r="EX89" t="str">
            <v>2018-06UDESP9K</v>
          </cell>
          <cell r="EZ89" t="str">
            <v>2018-07UDESP9K</v>
          </cell>
          <cell r="FB89">
            <v>0</v>
          </cell>
          <cell r="FC89">
            <v>0</v>
          </cell>
          <cell r="FF89" t="str">
            <v>0AP</v>
          </cell>
          <cell r="FI89" t="str">
            <v>1Chambre</v>
          </cell>
          <cell r="FJ89" t="str">
            <v>1studio</v>
          </cell>
          <cell r="FK89" t="str">
            <v>11CC</v>
          </cell>
          <cell r="FL89" t="str">
            <v>12CC</v>
          </cell>
          <cell r="FM89" t="str">
            <v>13CC</v>
          </cell>
          <cell r="FN89" t="str">
            <v>14CC</v>
          </cell>
          <cell r="FO89" t="str">
            <v>15CC</v>
          </cell>
          <cell r="FQ89" t="str">
            <v>COOPC1</v>
          </cell>
          <cell r="FR89" t="str">
            <v>APACL1</v>
          </cell>
          <cell r="FS89" t="str">
            <v>APACLC</v>
          </cell>
          <cell r="FT89" t="str">
            <v xml:space="preserve"> </v>
          </cell>
          <cell r="FU89">
            <v>0</v>
          </cell>
          <cell r="FV89" t="str">
            <v>BSQAP</v>
          </cell>
        </row>
        <row r="90">
          <cell r="B90" t="str">
            <v>ACL-5540</v>
          </cell>
          <cell r="C90" t="str">
            <v>960109893</v>
          </cell>
          <cell r="D90" t="str">
            <v>MA CHAMBRE INC</v>
          </cell>
          <cell r="E90" t="str">
            <v xml:space="preserve">1651 boulevard Saint-Joseph Est </v>
          </cell>
          <cell r="F90">
            <v>25</v>
          </cell>
          <cell r="G90" t="str">
            <v>3</v>
          </cell>
          <cell r="K90" t="str">
            <v>AHM</v>
          </cell>
          <cell r="L90" t="str">
            <v>OBNL</v>
          </cell>
          <cell r="M90" t="str">
            <v>R</v>
          </cell>
          <cell r="N90" t="str">
            <v>2017</v>
          </cell>
          <cell r="O90" t="str">
            <v>EC</v>
          </cell>
          <cell r="P90" t="str">
            <v>EC</v>
          </cell>
          <cell r="Q90" t="str">
            <v>UBERU9I</v>
          </cell>
          <cell r="S90">
            <v>43020.564618055556</v>
          </cell>
          <cell r="U90">
            <v>43167.442696759259</v>
          </cell>
          <cell r="V90">
            <v>43251.39203703704</v>
          </cell>
          <cell r="W90">
            <v>43449</v>
          </cell>
          <cell r="X90">
            <v>43539</v>
          </cell>
          <cell r="Y90">
            <v>43814</v>
          </cell>
          <cell r="Z90">
            <v>43831</v>
          </cell>
          <cell r="AA90">
            <v>25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 t="str">
            <v>PAH15-20</v>
          </cell>
          <cell r="AL90" t="str">
            <v>OBNL</v>
          </cell>
          <cell r="AM90" t="str">
            <v>ACL-5540</v>
          </cell>
          <cell r="AN90" t="str">
            <v xml:space="preserve"> </v>
          </cell>
          <cell r="AO90" t="str">
            <v>2017-3</v>
          </cell>
          <cell r="AP90" t="str">
            <v>3Chambre</v>
          </cell>
          <cell r="AQ90" t="str">
            <v>3studio</v>
          </cell>
          <cell r="AR90" t="str">
            <v>31CC</v>
          </cell>
          <cell r="AS90" t="str">
            <v>32CC</v>
          </cell>
          <cell r="AT90" t="str">
            <v>33CC</v>
          </cell>
          <cell r="AU90" t="str">
            <v>34CC</v>
          </cell>
          <cell r="AV90" t="str">
            <v>35CC</v>
          </cell>
          <cell r="AW90" t="str">
            <v>3Chambre</v>
          </cell>
          <cell r="AX90" t="str">
            <v>3studio</v>
          </cell>
          <cell r="AY90" t="str">
            <v>31CC</v>
          </cell>
          <cell r="AZ90" t="str">
            <v>32CC</v>
          </cell>
          <cell r="BA90" t="str">
            <v>33CC</v>
          </cell>
          <cell r="BB90" t="str">
            <v>34CC</v>
          </cell>
          <cell r="BC90" t="str">
            <v>35CC</v>
          </cell>
          <cell r="BD90" t="str">
            <v>engagé</v>
          </cell>
          <cell r="BE90" t="b">
            <v>0</v>
          </cell>
          <cell r="BF90" t="b">
            <v>0</v>
          </cell>
          <cell r="BG90" t="b">
            <v>0</v>
          </cell>
          <cell r="BH90" t="b">
            <v>0</v>
          </cell>
          <cell r="BI90" t="b">
            <v>0</v>
          </cell>
          <cell r="BJ90" t="b">
            <v>0</v>
          </cell>
          <cell r="BK90" t="b">
            <v>0</v>
          </cell>
          <cell r="BL90" t="str">
            <v>2017</v>
          </cell>
          <cell r="BM90" t="str">
            <v>acl2017-3</v>
          </cell>
          <cell r="BN90" t="str">
            <v>ACL2017-3</v>
          </cell>
          <cell r="BO90" t="str">
            <v>OBNL-3</v>
          </cell>
          <cell r="BP90" t="str">
            <v xml:space="preserve"> </v>
          </cell>
          <cell r="BQ90" t="str">
            <v>OBNL-3</v>
          </cell>
          <cell r="BR90" t="str">
            <v xml:space="preserve"> </v>
          </cell>
          <cell r="BS90" t="str">
            <v>OBNL</v>
          </cell>
          <cell r="BT90" t="str">
            <v>OBNL</v>
          </cell>
          <cell r="BU90" t="str">
            <v>20183OBNL</v>
          </cell>
          <cell r="BV90" t="str">
            <v>OBNL-3</v>
          </cell>
          <cell r="BW90" t="str">
            <v>OBNL-3</v>
          </cell>
          <cell r="BX90" t="str">
            <v>OBNL-3</v>
          </cell>
          <cell r="BY90" t="str">
            <v>2018AHM</v>
          </cell>
          <cell r="BZ90" t="str">
            <v>2018AHM</v>
          </cell>
          <cell r="CA90" t="str">
            <v>AHM-3</v>
          </cell>
          <cell r="CB90" t="str">
            <v xml:space="preserve"> </v>
          </cell>
          <cell r="CC90" t="str">
            <v>20183AHM</v>
          </cell>
          <cell r="CD90" t="str">
            <v>AHM</v>
          </cell>
          <cell r="CE90" t="str">
            <v>AHM</v>
          </cell>
          <cell r="CF90" t="str">
            <v>AHM-3</v>
          </cell>
          <cell r="CG90" t="str">
            <v>AHM-3</v>
          </cell>
          <cell r="CH90" t="str">
            <v>R3</v>
          </cell>
          <cell r="CI90" t="str">
            <v xml:space="preserve"> </v>
          </cell>
          <cell r="CJ90" t="str">
            <v>R3</v>
          </cell>
          <cell r="CK90" t="str">
            <v>20183R</v>
          </cell>
          <cell r="CL90" t="str">
            <v>R</v>
          </cell>
          <cell r="CM90" t="str">
            <v>R</v>
          </cell>
          <cell r="CN90" t="str">
            <v>ECLe Plateau-Mont-Royal</v>
          </cell>
          <cell r="CO90" t="str">
            <v>AHMECLe Plateau-Mont-Royal</v>
          </cell>
          <cell r="CP90" t="str">
            <v>AHMLe Plateau-Mont-Royal</v>
          </cell>
          <cell r="CQ90" t="str">
            <v>AHMLe Plateau-Mont-Royal</v>
          </cell>
          <cell r="CR90" t="str">
            <v>Le Plateau-Mont-Royal</v>
          </cell>
          <cell r="CS90" t="str">
            <v>3Le Plateau-Mont-Royal</v>
          </cell>
          <cell r="CT90" t="str">
            <v>RLe Plateau-Mont-Royal</v>
          </cell>
          <cell r="CU90" t="str">
            <v>Le Plateau-Mont-Royal2019R</v>
          </cell>
          <cell r="CV90">
            <v>0</v>
          </cell>
          <cell r="CW90" t="str">
            <v>3EC</v>
          </cell>
          <cell r="CX90" t="str">
            <v>ACL3EC</v>
          </cell>
          <cell r="CY90">
            <v>3</v>
          </cell>
          <cell r="CZ90" t="str">
            <v>2018ACL</v>
          </cell>
          <cell r="DA90" t="str">
            <v xml:space="preserve"> </v>
          </cell>
          <cell r="DB90" t="str">
            <v xml:space="preserve"> </v>
          </cell>
          <cell r="DC90" t="str">
            <v xml:space="preserve"> </v>
          </cell>
          <cell r="DD90" t="str">
            <v>1900ACLEC</v>
          </cell>
          <cell r="DE90" t="str">
            <v>ACL 2018ed</v>
          </cell>
          <cell r="DF90" t="str">
            <v xml:space="preserve"> </v>
          </cell>
          <cell r="DG90" t="str">
            <v xml:space="preserve"> </v>
          </cell>
          <cell r="DH90" t="str">
            <v>2018ec</v>
          </cell>
          <cell r="DI90" t="str">
            <v>2018ap</v>
          </cell>
          <cell r="DJ90" t="str">
            <v xml:space="preserve"> </v>
          </cell>
          <cell r="DK90" t="str">
            <v>2018ec</v>
          </cell>
          <cell r="DL90" t="str">
            <v>3EC</v>
          </cell>
          <cell r="DM90" t="b">
            <v>0</v>
          </cell>
          <cell r="DN90" t="str">
            <v>2015</v>
          </cell>
          <cell r="DO90" t="str">
            <v>2014</v>
          </cell>
          <cell r="DP90" t="str">
            <v>ACLED 2015 from ec 2014</v>
          </cell>
          <cell r="DQ90" t="str">
            <v>2018ec3Chambre</v>
          </cell>
          <cell r="DR90" t="str">
            <v>2018</v>
          </cell>
          <cell r="DS90" t="str">
            <v>ACL</v>
          </cell>
          <cell r="DT90" t="str">
            <v xml:space="preserve"> </v>
          </cell>
          <cell r="DU90" t="str">
            <v xml:space="preserve"> </v>
          </cell>
          <cell r="DV90" t="str">
            <v xml:space="preserve"> </v>
          </cell>
          <cell r="DW90" t="str">
            <v xml:space="preserve"> </v>
          </cell>
          <cell r="DX90" t="str">
            <v xml:space="preserve"> </v>
          </cell>
          <cell r="DY90" t="str">
            <v xml:space="preserve"> </v>
          </cell>
          <cell r="DZ90" t="str">
            <v xml:space="preserve"> </v>
          </cell>
          <cell r="EA90" t="str">
            <v xml:space="preserve"> </v>
          </cell>
          <cell r="EB90" t="str">
            <v>3Chambre</v>
          </cell>
          <cell r="EC90" t="str">
            <v>3studio</v>
          </cell>
          <cell r="ED90" t="str">
            <v>31CC</v>
          </cell>
          <cell r="EE90" t="str">
            <v>32CC</v>
          </cell>
          <cell r="EF90" t="str">
            <v>33CC</v>
          </cell>
          <cell r="EG90" t="str">
            <v>34CC</v>
          </cell>
          <cell r="EH90" t="str">
            <v>35CC</v>
          </cell>
          <cell r="EI90" t="str">
            <v>OBNL-3</v>
          </cell>
          <cell r="EJ90" t="str">
            <v>AHM-3</v>
          </cell>
          <cell r="EK90" t="str">
            <v>R3</v>
          </cell>
          <cell r="EL90" t="str">
            <v>ACL32017</v>
          </cell>
          <cell r="EM90" t="str">
            <v>OBNLLe Plateau-Mont-Royal</v>
          </cell>
          <cell r="EN90" t="str">
            <v>R3</v>
          </cell>
          <cell r="EO90" t="str">
            <v>R3</v>
          </cell>
          <cell r="EP90" t="str">
            <v xml:space="preserve"> </v>
          </cell>
          <cell r="EQ90" t="str">
            <v xml:space="preserve"> </v>
          </cell>
          <cell r="ES90" t="str">
            <v xml:space="preserve"> </v>
          </cell>
          <cell r="EU90" t="str">
            <v xml:space="preserve"> </v>
          </cell>
          <cell r="EX90" t="str">
            <v>2018-05UBERU9I</v>
          </cell>
          <cell r="EZ90" t="str">
            <v>2018-12UBERU9I</v>
          </cell>
          <cell r="FB90">
            <v>0</v>
          </cell>
          <cell r="FC90">
            <v>0</v>
          </cell>
          <cell r="FF90" t="str">
            <v>0EC</v>
          </cell>
          <cell r="FI90" t="str">
            <v>3Chambre</v>
          </cell>
          <cell r="FJ90" t="str">
            <v>3studio</v>
          </cell>
          <cell r="FK90" t="str">
            <v>31CC</v>
          </cell>
          <cell r="FL90" t="str">
            <v>32CC</v>
          </cell>
          <cell r="FM90" t="str">
            <v>33CC</v>
          </cell>
          <cell r="FN90" t="str">
            <v>34CC</v>
          </cell>
          <cell r="FO90" t="str">
            <v>35CC</v>
          </cell>
          <cell r="FQ90" t="str">
            <v>OBNLR3</v>
          </cell>
          <cell r="FR90" t="str">
            <v>ECACL3</v>
          </cell>
          <cell r="FS90" t="str">
            <v>ECACLR</v>
          </cell>
          <cell r="FT90" t="str">
            <v xml:space="preserve"> </v>
          </cell>
          <cell r="FU90">
            <v>0</v>
          </cell>
          <cell r="FV90" t="str">
            <v>AHMEC</v>
          </cell>
        </row>
        <row r="91">
          <cell r="B91" t="str">
            <v>ACL-5541</v>
          </cell>
          <cell r="C91" t="str">
            <v>960110433</v>
          </cell>
          <cell r="D91" t="str">
            <v>LE MÛRIER</v>
          </cell>
          <cell r="E91" t="str">
            <v>7651 20e Avenue (MTL)</v>
          </cell>
          <cell r="F91">
            <v>10</v>
          </cell>
          <cell r="G91" t="str">
            <v>3</v>
          </cell>
          <cell r="K91" t="str">
            <v>AHM</v>
          </cell>
          <cell r="L91" t="str">
            <v>OBNL</v>
          </cell>
          <cell r="M91" t="str">
            <v>C</v>
          </cell>
          <cell r="N91" t="str">
            <v>2015</v>
          </cell>
          <cell r="O91" t="str">
            <v>AP</v>
          </cell>
          <cell r="P91" t="str">
            <v>AP</v>
          </cell>
          <cell r="Q91" t="str">
            <v>UDESP9K</v>
          </cell>
          <cell r="S91">
            <v>43020.564618055556</v>
          </cell>
          <cell r="U91">
            <v>43172.56527777778</v>
          </cell>
          <cell r="V91">
            <v>43327</v>
          </cell>
          <cell r="W91">
            <v>43449</v>
          </cell>
          <cell r="X91">
            <v>43480</v>
          </cell>
          <cell r="Y91">
            <v>43784</v>
          </cell>
          <cell r="Z91">
            <v>43800</v>
          </cell>
          <cell r="AA91">
            <v>10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 t="str">
            <v>PAH15-20</v>
          </cell>
          <cell r="AL91" t="str">
            <v>OBNL</v>
          </cell>
          <cell r="AM91" t="str">
            <v>ACL-5541</v>
          </cell>
          <cell r="AN91" t="str">
            <v xml:space="preserve"> </v>
          </cell>
          <cell r="AO91" t="str">
            <v>2015-3</v>
          </cell>
          <cell r="AP91" t="str">
            <v xml:space="preserve"> </v>
          </cell>
          <cell r="AQ91" t="str">
            <v xml:space="preserve"> </v>
          </cell>
          <cell r="AR91" t="str">
            <v xml:space="preserve"> </v>
          </cell>
          <cell r="AS91" t="str">
            <v xml:space="preserve"> </v>
          </cell>
          <cell r="AT91" t="str">
            <v xml:space="preserve"> </v>
          </cell>
          <cell r="AU91" t="str">
            <v xml:space="preserve"> </v>
          </cell>
          <cell r="AV91" t="str">
            <v xml:space="preserve"> </v>
          </cell>
          <cell r="AW91" t="str">
            <v>3Chambre</v>
          </cell>
          <cell r="AX91" t="str">
            <v>3studio</v>
          </cell>
          <cell r="AY91" t="str">
            <v>31CC</v>
          </cell>
          <cell r="AZ91" t="str">
            <v>32CC</v>
          </cell>
          <cell r="BA91" t="str">
            <v>33CC</v>
          </cell>
          <cell r="BB91" t="str">
            <v>34CC</v>
          </cell>
          <cell r="BC91" t="str">
            <v>35CC</v>
          </cell>
          <cell r="BD91" t="str">
            <v xml:space="preserve"> </v>
          </cell>
          <cell r="BE91" t="str">
            <v>Non engagé</v>
          </cell>
          <cell r="BF91" t="str">
            <v>Non engagé</v>
          </cell>
          <cell r="BG91" t="str">
            <v>Non engagé</v>
          </cell>
          <cell r="BH91" t="str">
            <v>Non engagé</v>
          </cell>
          <cell r="BI91" t="str">
            <v>Non engagé</v>
          </cell>
          <cell r="BJ91" t="str">
            <v>Non engagé</v>
          </cell>
          <cell r="BK91" t="str">
            <v>Non engagé</v>
          </cell>
          <cell r="BL91" t="str">
            <v>2015</v>
          </cell>
          <cell r="BM91" t="str">
            <v xml:space="preserve"> </v>
          </cell>
          <cell r="BN91" t="str">
            <v>ACL2015-3</v>
          </cell>
          <cell r="BO91" t="str">
            <v xml:space="preserve"> </v>
          </cell>
          <cell r="BP91" t="str">
            <v xml:space="preserve"> </v>
          </cell>
          <cell r="BQ91" t="str">
            <v xml:space="preserve"> </v>
          </cell>
          <cell r="BR91" t="str">
            <v>OBNL-3</v>
          </cell>
          <cell r="BS91" t="str">
            <v>OBNL</v>
          </cell>
          <cell r="BT91" t="str">
            <v>OBNL</v>
          </cell>
          <cell r="BU91" t="str">
            <v xml:space="preserve">Non engagé </v>
          </cell>
          <cell r="BV91" t="str">
            <v>OBNL-3</v>
          </cell>
          <cell r="BW91" t="str">
            <v xml:space="preserve"> </v>
          </cell>
          <cell r="BX91" t="str">
            <v>OBNL-3</v>
          </cell>
          <cell r="BY91" t="str">
            <v>2018AHM</v>
          </cell>
          <cell r="BZ91" t="str">
            <v>2018AHM</v>
          </cell>
          <cell r="CA91" t="str">
            <v xml:space="preserve"> </v>
          </cell>
          <cell r="CB91" t="str">
            <v xml:space="preserve"> </v>
          </cell>
          <cell r="CC91" t="str">
            <v xml:space="preserve"> </v>
          </cell>
          <cell r="CD91" t="str">
            <v>AHM</v>
          </cell>
          <cell r="CE91" t="str">
            <v>AHM</v>
          </cell>
          <cell r="CF91" t="str">
            <v>AHM-3</v>
          </cell>
          <cell r="CG91" t="str">
            <v>AHM-3</v>
          </cell>
          <cell r="CH91" t="str">
            <v xml:space="preserve"> </v>
          </cell>
          <cell r="CI91" t="str">
            <v xml:space="preserve"> </v>
          </cell>
          <cell r="CJ91" t="str">
            <v>C3</v>
          </cell>
          <cell r="CK91" t="str">
            <v>Non engagé</v>
          </cell>
          <cell r="CL91" t="str">
            <v>C</v>
          </cell>
          <cell r="CM91" t="str">
            <v>C</v>
          </cell>
          <cell r="CN91" t="str">
            <v>APVilleray — Saint-Michel — Parc-Extension</v>
          </cell>
          <cell r="CO91" t="str">
            <v>AHMAPVilleray — Saint-Michel — Parc-Extension</v>
          </cell>
          <cell r="CP91" t="str">
            <v>AHMVilleray — Saint-Michel — Parc-Extension</v>
          </cell>
          <cell r="CQ91" t="str">
            <v>AHMVilleray — Saint-Michel — Parc-Extension</v>
          </cell>
          <cell r="CR91" t="str">
            <v>Villeray — Saint-Michel — Parc-Extension</v>
          </cell>
          <cell r="CS91" t="str">
            <v xml:space="preserve"> </v>
          </cell>
          <cell r="CT91" t="str">
            <v xml:space="preserve"> </v>
          </cell>
          <cell r="CU91" t="str">
            <v>Villeray — Saint-Michel — Parc-Extension2019C</v>
          </cell>
          <cell r="CV91">
            <v>0</v>
          </cell>
          <cell r="CW91" t="str">
            <v>3AP</v>
          </cell>
          <cell r="CX91" t="str">
            <v>ACL3AP</v>
          </cell>
          <cell r="CY91">
            <v>5</v>
          </cell>
          <cell r="CZ91" t="str">
            <v xml:space="preserve"> </v>
          </cell>
          <cell r="DA91" t="str">
            <v xml:space="preserve"> </v>
          </cell>
          <cell r="DB91" t="str">
            <v xml:space="preserve"> </v>
          </cell>
          <cell r="DC91" t="str">
            <v>2018ACL</v>
          </cell>
          <cell r="DD91" t="str">
            <v>1900ACLAP</v>
          </cell>
          <cell r="DE91" t="str">
            <v>ACL 2018ed</v>
          </cell>
          <cell r="DF91" t="str">
            <v xml:space="preserve"> </v>
          </cell>
          <cell r="DG91" t="str">
            <v xml:space="preserve"> </v>
          </cell>
          <cell r="DH91" t="str">
            <v xml:space="preserve"> </v>
          </cell>
          <cell r="DI91" t="str">
            <v>2018ap</v>
          </cell>
          <cell r="DJ91" t="str">
            <v xml:space="preserve"> </v>
          </cell>
          <cell r="DK91" t="str">
            <v xml:space="preserve"> </v>
          </cell>
          <cell r="DL91" t="str">
            <v xml:space="preserve"> </v>
          </cell>
          <cell r="DM91" t="str">
            <v xml:space="preserve"> </v>
          </cell>
          <cell r="DN91" t="str">
            <v>2015</v>
          </cell>
          <cell r="DO91" t="str">
            <v xml:space="preserve"> </v>
          </cell>
          <cell r="DP91" t="str">
            <v xml:space="preserve">ACL </v>
          </cell>
          <cell r="DQ91" t="str">
            <v xml:space="preserve">  </v>
          </cell>
          <cell r="DR91" t="str">
            <v xml:space="preserve"> </v>
          </cell>
          <cell r="DS91" t="str">
            <v>ACL</v>
          </cell>
          <cell r="DT91" t="str">
            <v xml:space="preserve"> </v>
          </cell>
          <cell r="DU91" t="str">
            <v xml:space="preserve"> </v>
          </cell>
          <cell r="DV91" t="str">
            <v xml:space="preserve"> </v>
          </cell>
          <cell r="DW91" t="str">
            <v xml:space="preserve"> </v>
          </cell>
          <cell r="DX91" t="str">
            <v xml:space="preserve"> </v>
          </cell>
          <cell r="DY91" t="str">
            <v xml:space="preserve"> </v>
          </cell>
          <cell r="DZ91" t="str">
            <v xml:space="preserve"> </v>
          </cell>
          <cell r="EA91" t="str">
            <v xml:space="preserve"> </v>
          </cell>
          <cell r="EB91" t="str">
            <v>3Chambre</v>
          </cell>
          <cell r="EC91" t="str">
            <v>3studio</v>
          </cell>
          <cell r="ED91" t="str">
            <v>31CC</v>
          </cell>
          <cell r="EE91" t="str">
            <v>32CC</v>
          </cell>
          <cell r="EF91" t="str">
            <v>33CC</v>
          </cell>
          <cell r="EG91" t="str">
            <v>34CC</v>
          </cell>
          <cell r="EH91" t="str">
            <v>35CC</v>
          </cell>
          <cell r="EI91" t="str">
            <v>OBNL-3</v>
          </cell>
          <cell r="EJ91" t="str">
            <v>AHM-3</v>
          </cell>
          <cell r="EK91" t="str">
            <v>C3</v>
          </cell>
          <cell r="EL91" t="str">
            <v>ACL32015</v>
          </cell>
          <cell r="EM91" t="str">
            <v xml:space="preserve"> </v>
          </cell>
          <cell r="EN91" t="str">
            <v>C3</v>
          </cell>
          <cell r="EO91" t="str">
            <v>C3</v>
          </cell>
          <cell r="EP91" t="str">
            <v xml:space="preserve"> </v>
          </cell>
          <cell r="EQ91" t="str">
            <v xml:space="preserve"> </v>
          </cell>
          <cell r="ES91" t="str">
            <v xml:space="preserve"> </v>
          </cell>
          <cell r="EU91" t="str">
            <v xml:space="preserve"> </v>
          </cell>
          <cell r="EX91" t="str">
            <v>2018-08UDESP9K</v>
          </cell>
          <cell r="EZ91" t="str">
            <v>2018-12UDESP9K</v>
          </cell>
          <cell r="FB91">
            <v>0</v>
          </cell>
          <cell r="FC91">
            <v>0</v>
          </cell>
          <cell r="FF91" t="str">
            <v>0AP</v>
          </cell>
          <cell r="FI91" t="str">
            <v>3Chambre</v>
          </cell>
          <cell r="FJ91" t="str">
            <v>3studio</v>
          </cell>
          <cell r="FK91" t="str">
            <v>31CC</v>
          </cell>
          <cell r="FL91" t="str">
            <v>32CC</v>
          </cell>
          <cell r="FM91" t="str">
            <v>33CC</v>
          </cell>
          <cell r="FN91" t="str">
            <v>34CC</v>
          </cell>
          <cell r="FO91" t="str">
            <v>35CC</v>
          </cell>
          <cell r="FQ91" t="str">
            <v>OBNLC3</v>
          </cell>
          <cell r="FR91" t="str">
            <v>APACL3</v>
          </cell>
          <cell r="FS91" t="str">
            <v>APACLC</v>
          </cell>
          <cell r="FT91" t="str">
            <v xml:space="preserve"> </v>
          </cell>
          <cell r="FU91">
            <v>0</v>
          </cell>
          <cell r="FV91" t="str">
            <v>AHMAP</v>
          </cell>
        </row>
        <row r="92">
          <cell r="B92" t="str">
            <v>MTL-5086</v>
          </cell>
          <cell r="C92" t="str">
            <v>930075914</v>
          </cell>
          <cell r="D92" t="str">
            <v>C.H. MARIE-ANNE</v>
          </cell>
          <cell r="E92" t="str">
            <v>(100) rue Marie-Anne Est (MTL)</v>
          </cell>
          <cell r="F92">
            <v>36</v>
          </cell>
          <cell r="G92" t="str">
            <v>1</v>
          </cell>
          <cell r="H92" t="str">
            <v>X</v>
          </cell>
          <cell r="K92" t="str">
            <v>AHM</v>
          </cell>
          <cell r="M92" t="str">
            <v>C</v>
          </cell>
          <cell r="P92" t="str">
            <v>EL</v>
          </cell>
          <cell r="S92">
            <v>42557.351446759261</v>
          </cell>
          <cell r="V92">
            <v>43084</v>
          </cell>
          <cell r="W92">
            <v>43266</v>
          </cell>
          <cell r="AA92">
            <v>1</v>
          </cell>
          <cell r="AB92">
            <v>1</v>
          </cell>
          <cell r="AC92">
            <v>19</v>
          </cell>
          <cell r="AD92">
            <v>9</v>
          </cell>
          <cell r="AE92">
            <v>6</v>
          </cell>
          <cell r="AF92">
            <v>0</v>
          </cell>
          <cell r="AG92">
            <v>0</v>
          </cell>
          <cell r="AH92" t="str">
            <v>PAH15-20</v>
          </cell>
          <cell r="AL92" t="str">
            <v>coop</v>
          </cell>
          <cell r="AM92" t="str">
            <v>MTL-5086</v>
          </cell>
          <cell r="AN92" t="str">
            <v xml:space="preserve"> </v>
          </cell>
          <cell r="AO92" t="str">
            <v>-1</v>
          </cell>
          <cell r="AP92" t="str">
            <v xml:space="preserve"> </v>
          </cell>
          <cell r="AQ92" t="str">
            <v xml:space="preserve"> </v>
          </cell>
          <cell r="AR92" t="str">
            <v xml:space="preserve"> </v>
          </cell>
          <cell r="AS92" t="str">
            <v xml:space="preserve"> </v>
          </cell>
          <cell r="AT92" t="str">
            <v xml:space="preserve"> </v>
          </cell>
          <cell r="AU92" t="str">
            <v xml:space="preserve"> </v>
          </cell>
          <cell r="AV92" t="str">
            <v xml:space="preserve"> </v>
          </cell>
          <cell r="AW92" t="str">
            <v xml:space="preserve"> </v>
          </cell>
          <cell r="AX92" t="str">
            <v xml:space="preserve"> </v>
          </cell>
          <cell r="AY92" t="str">
            <v xml:space="preserve"> </v>
          </cell>
          <cell r="AZ92" t="str">
            <v xml:space="preserve"> </v>
          </cell>
          <cell r="BA92" t="str">
            <v xml:space="preserve"> </v>
          </cell>
          <cell r="BB92" t="str">
            <v xml:space="preserve"> </v>
          </cell>
          <cell r="BC92" t="str">
            <v xml:space="preserve"> </v>
          </cell>
          <cell r="BD92" t="str">
            <v xml:space="preserve"> </v>
          </cell>
          <cell r="BE92" t="str">
            <v>Non engagé</v>
          </cell>
          <cell r="BF92" t="str">
            <v>Non engagé</v>
          </cell>
          <cell r="BG92" t="str">
            <v>Non engagé</v>
          </cell>
          <cell r="BH92" t="str">
            <v>Non engagé</v>
          </cell>
          <cell r="BI92" t="str">
            <v>Non engagé</v>
          </cell>
          <cell r="BJ92" t="str">
            <v>Non engagé</v>
          </cell>
          <cell r="BK92" t="str">
            <v>Non engagé</v>
          </cell>
          <cell r="BL92">
            <v>0</v>
          </cell>
          <cell r="BM92" t="str">
            <v>acl-1</v>
          </cell>
          <cell r="BN92" t="str">
            <v>ACL2017-1</v>
          </cell>
          <cell r="BO92" t="str">
            <v>coop-1</v>
          </cell>
          <cell r="BP92" t="str">
            <v xml:space="preserve"> </v>
          </cell>
          <cell r="BQ92" t="str">
            <v xml:space="preserve"> </v>
          </cell>
          <cell r="BR92" t="str">
            <v xml:space="preserve"> </v>
          </cell>
          <cell r="BS92" t="str">
            <v xml:space="preserve"> </v>
          </cell>
          <cell r="BT92" t="str">
            <v xml:space="preserve"> </v>
          </cell>
          <cell r="BU92" t="str">
            <v xml:space="preserve">Non engagé </v>
          </cell>
          <cell r="BV92">
            <v>0</v>
          </cell>
          <cell r="BW92" t="str">
            <v xml:space="preserve"> </v>
          </cell>
          <cell r="BX92" t="str">
            <v>coop-1</v>
          </cell>
          <cell r="BY92" t="str">
            <v xml:space="preserve"> </v>
          </cell>
          <cell r="BZ92" t="str">
            <v xml:space="preserve"> </v>
          </cell>
          <cell r="CA92" t="str">
            <v xml:space="preserve"> </v>
          </cell>
          <cell r="CB92" t="str">
            <v xml:space="preserve"> </v>
          </cell>
          <cell r="CC92" t="str">
            <v xml:space="preserve"> </v>
          </cell>
          <cell r="CD92" t="str">
            <v xml:space="preserve"> </v>
          </cell>
          <cell r="CE92" t="str">
            <v xml:space="preserve"> </v>
          </cell>
          <cell r="CF92" t="str">
            <v xml:space="preserve"> </v>
          </cell>
          <cell r="CG92" t="str">
            <v>AHM-1</v>
          </cell>
          <cell r="CH92" t="str">
            <v xml:space="preserve"> </v>
          </cell>
          <cell r="CI92" t="str">
            <v xml:space="preserve"> </v>
          </cell>
          <cell r="CJ92" t="str">
            <v xml:space="preserve"> </v>
          </cell>
          <cell r="CK92" t="str">
            <v>Non engagé</v>
          </cell>
          <cell r="CL92" t="str">
            <v xml:space="preserve"> </v>
          </cell>
          <cell r="CM92" t="str">
            <v xml:space="preserve"> </v>
          </cell>
          <cell r="CN92" t="str">
            <v>ELLe Plateau-Mont-Royal</v>
          </cell>
          <cell r="CO92" t="str">
            <v>AHMELLe Plateau-Mont-Royal</v>
          </cell>
          <cell r="CP92" t="str">
            <v>AHMLe Plateau-Mont-Royal</v>
          </cell>
          <cell r="CQ92" t="str">
            <v xml:space="preserve"> </v>
          </cell>
          <cell r="CR92" t="str">
            <v>Le Plateau-Mont-Royal</v>
          </cell>
          <cell r="CS92" t="str">
            <v xml:space="preserve"> </v>
          </cell>
          <cell r="CT92" t="str">
            <v xml:space="preserve"> </v>
          </cell>
          <cell r="CU92" t="str">
            <v>Le Plateau-Mont-Royal1900C</v>
          </cell>
          <cell r="CV92">
            <v>0</v>
          </cell>
          <cell r="CW92" t="str">
            <v>1ELMtl</v>
          </cell>
          <cell r="CX92" t="str">
            <v>MTL-51ELMtl</v>
          </cell>
          <cell r="CY92">
            <v>7</v>
          </cell>
          <cell r="CZ92" t="str">
            <v xml:space="preserve"> </v>
          </cell>
          <cell r="DA92" t="str">
            <v xml:space="preserve"> </v>
          </cell>
          <cell r="DB92" t="str">
            <v xml:space="preserve"> </v>
          </cell>
          <cell r="DC92" t="str">
            <v xml:space="preserve"> </v>
          </cell>
          <cell r="DD92" t="str">
            <v>1900MTLEL</v>
          </cell>
          <cell r="DE92" t="str">
            <v>MTL 2018ed</v>
          </cell>
          <cell r="DF92" t="str">
            <v xml:space="preserve"> </v>
          </cell>
          <cell r="DG92" t="str">
            <v>2018ed</v>
          </cell>
          <cell r="DH92" t="str">
            <v>2017ec</v>
          </cell>
          <cell r="DI92" t="str">
            <v>1900ap</v>
          </cell>
          <cell r="DJ92" t="str">
            <v>2018ed</v>
          </cell>
          <cell r="DK92" t="str">
            <v>2017ec</v>
          </cell>
          <cell r="DL92" t="str">
            <v xml:space="preserve"> </v>
          </cell>
          <cell r="DM92" t="str">
            <v xml:space="preserve"> </v>
          </cell>
          <cell r="DN92" t="str">
            <v>2018</v>
          </cell>
          <cell r="DO92" t="str">
            <v>2014</v>
          </cell>
          <cell r="DP92" t="str">
            <v>MTLED 2018 from ec 2014</v>
          </cell>
          <cell r="DQ92" t="str">
            <v xml:space="preserve">2017ec </v>
          </cell>
          <cell r="DR92" t="str">
            <v>2017</v>
          </cell>
          <cell r="DS92" t="str">
            <v>MTL</v>
          </cell>
          <cell r="DT92" t="str">
            <v xml:space="preserve"> </v>
          </cell>
          <cell r="DU92" t="str">
            <v xml:space="preserve"> </v>
          </cell>
          <cell r="DV92" t="str">
            <v xml:space="preserve"> </v>
          </cell>
          <cell r="DW92" t="str">
            <v xml:space="preserve"> </v>
          </cell>
          <cell r="DX92" t="str">
            <v xml:space="preserve"> </v>
          </cell>
          <cell r="DY92" t="str">
            <v xml:space="preserve"> </v>
          </cell>
          <cell r="DZ92" t="str">
            <v xml:space="preserve"> </v>
          </cell>
          <cell r="EA92" t="str">
            <v xml:space="preserve"> </v>
          </cell>
          <cell r="EB92" t="str">
            <v xml:space="preserve"> </v>
          </cell>
          <cell r="EC92" t="str">
            <v xml:space="preserve"> </v>
          </cell>
          <cell r="ED92" t="str">
            <v xml:space="preserve"> </v>
          </cell>
          <cell r="EE92" t="str">
            <v xml:space="preserve"> </v>
          </cell>
          <cell r="EF92" t="str">
            <v xml:space="preserve"> </v>
          </cell>
          <cell r="EG92" t="str">
            <v xml:space="preserve"> </v>
          </cell>
          <cell r="EH92" t="str">
            <v xml:space="preserve"> </v>
          </cell>
          <cell r="EI92" t="str">
            <v xml:space="preserve"> </v>
          </cell>
          <cell r="EJ92" t="str">
            <v xml:space="preserve"> </v>
          </cell>
          <cell r="EK92" t="str">
            <v xml:space="preserve"> </v>
          </cell>
          <cell r="EL92" t="str">
            <v>MTL1</v>
          </cell>
          <cell r="EM92" t="str">
            <v xml:space="preserve"> </v>
          </cell>
          <cell r="EN92" t="str">
            <v xml:space="preserve"> </v>
          </cell>
          <cell r="EO92" t="str">
            <v>C1</v>
          </cell>
          <cell r="EP92" t="str">
            <v xml:space="preserve"> </v>
          </cell>
          <cell r="EQ92" t="str">
            <v xml:space="preserve"> </v>
          </cell>
          <cell r="ES92" t="str">
            <v>2018Le Plateau-Mont-RoyalC</v>
          </cell>
          <cell r="EU92" t="str">
            <v>AHM</v>
          </cell>
          <cell r="EX92" t="str">
            <v>2017-12</v>
          </cell>
          <cell r="EZ92" t="str">
            <v>2018-06</v>
          </cell>
          <cell r="FB92">
            <v>0</v>
          </cell>
          <cell r="FC92">
            <v>0</v>
          </cell>
          <cell r="FF92" t="str">
            <v>0EL</v>
          </cell>
          <cell r="FI92" t="str">
            <v>1Chambre</v>
          </cell>
          <cell r="FJ92" t="str">
            <v>1studio</v>
          </cell>
          <cell r="FK92" t="str">
            <v>11CC</v>
          </cell>
          <cell r="FL92" t="str">
            <v>12CC</v>
          </cell>
          <cell r="FM92" t="str">
            <v>13CC</v>
          </cell>
          <cell r="FN92" t="str">
            <v>14CC</v>
          </cell>
          <cell r="FO92" t="str">
            <v>15CC</v>
          </cell>
          <cell r="FQ92">
            <v>0</v>
          </cell>
          <cell r="FR92" t="str">
            <v>ELMTL1</v>
          </cell>
          <cell r="FS92" t="str">
            <v>ELMTLC</v>
          </cell>
          <cell r="FT92" t="str">
            <v>Le Plateau-Mont-RoyalC1900</v>
          </cell>
          <cell r="FU92">
            <v>0</v>
          </cell>
          <cell r="FV92" t="str">
            <v>AHMEL</v>
          </cell>
        </row>
        <row r="93">
          <cell r="B93" t="str">
            <v>MTL-5173</v>
          </cell>
          <cell r="C93" t="str">
            <v>930073566</v>
          </cell>
          <cell r="D93" t="str">
            <v>C.H. À FORMER</v>
          </cell>
          <cell r="E93" t="str">
            <v>(3890) rue Lesage (VRD)</v>
          </cell>
          <cell r="F93">
            <v>20</v>
          </cell>
          <cell r="G93" t="str">
            <v>1</v>
          </cell>
          <cell r="H93" t="str">
            <v>X</v>
          </cell>
          <cell r="K93" t="str">
            <v>AUT</v>
          </cell>
          <cell r="M93" t="str">
            <v>C</v>
          </cell>
          <cell r="P93" t="str">
            <v>EM</v>
          </cell>
          <cell r="Q93" t="str">
            <v>ULACH9B</v>
          </cell>
          <cell r="R93" t="str">
            <v>ULABADE</v>
          </cell>
          <cell r="S93">
            <v>41620.592314814814</v>
          </cell>
          <cell r="V93">
            <v>42962</v>
          </cell>
          <cell r="W93">
            <v>43146</v>
          </cell>
          <cell r="AA93">
            <v>0</v>
          </cell>
          <cell r="AB93">
            <v>0</v>
          </cell>
          <cell r="AC93">
            <v>0</v>
          </cell>
          <cell r="AD93">
            <v>20</v>
          </cell>
          <cell r="AE93">
            <v>0</v>
          </cell>
          <cell r="AF93">
            <v>0</v>
          </cell>
          <cell r="AG93">
            <v>0</v>
          </cell>
          <cell r="AH93" t="str">
            <v>PAH15-20</v>
          </cell>
          <cell r="AL93">
            <v>0</v>
          </cell>
          <cell r="AM93" t="str">
            <v>MTL-5173</v>
          </cell>
          <cell r="AN93" t="str">
            <v xml:space="preserve"> </v>
          </cell>
          <cell r="AO93" t="str">
            <v>-1</v>
          </cell>
          <cell r="AP93" t="str">
            <v xml:space="preserve"> </v>
          </cell>
          <cell r="AQ93" t="str">
            <v xml:space="preserve"> </v>
          </cell>
          <cell r="AR93" t="str">
            <v xml:space="preserve"> </v>
          </cell>
          <cell r="AS93" t="str">
            <v xml:space="preserve"> </v>
          </cell>
          <cell r="AT93" t="str">
            <v xml:space="preserve"> </v>
          </cell>
          <cell r="AU93" t="str">
            <v xml:space="preserve"> </v>
          </cell>
          <cell r="AV93" t="str">
            <v xml:space="preserve"> </v>
          </cell>
          <cell r="AW93" t="str">
            <v xml:space="preserve"> </v>
          </cell>
          <cell r="AX93" t="str">
            <v xml:space="preserve"> </v>
          </cell>
          <cell r="AY93" t="str">
            <v xml:space="preserve"> </v>
          </cell>
          <cell r="AZ93" t="str">
            <v xml:space="preserve"> </v>
          </cell>
          <cell r="BA93" t="str">
            <v xml:space="preserve"> </v>
          </cell>
          <cell r="BB93" t="str">
            <v xml:space="preserve"> </v>
          </cell>
          <cell r="BC93" t="str">
            <v xml:space="preserve"> </v>
          </cell>
          <cell r="BD93" t="str">
            <v xml:space="preserve"> </v>
          </cell>
          <cell r="BE93" t="str">
            <v>Non engagé</v>
          </cell>
          <cell r="BF93" t="str">
            <v>Non engagé</v>
          </cell>
          <cell r="BG93" t="str">
            <v>Non engagé</v>
          </cell>
          <cell r="BH93" t="str">
            <v>Non engagé</v>
          </cell>
          <cell r="BI93" t="str">
            <v>Non engagé</v>
          </cell>
          <cell r="BJ93" t="str">
            <v>Non engagé</v>
          </cell>
          <cell r="BK93" t="str">
            <v>Non engagé</v>
          </cell>
          <cell r="BL93">
            <v>0</v>
          </cell>
          <cell r="BM93" t="str">
            <v>acl-1</v>
          </cell>
          <cell r="BN93">
            <v>0</v>
          </cell>
          <cell r="BO93" t="str">
            <v>0-1</v>
          </cell>
          <cell r="BP93" t="str">
            <v xml:space="preserve"> </v>
          </cell>
          <cell r="BQ93" t="str">
            <v xml:space="preserve"> </v>
          </cell>
          <cell r="BR93" t="str">
            <v xml:space="preserve"> </v>
          </cell>
          <cell r="BS93">
            <v>0</v>
          </cell>
          <cell r="BT93" t="str">
            <v xml:space="preserve"> </v>
          </cell>
          <cell r="BU93" t="str">
            <v xml:space="preserve">Non engagé </v>
          </cell>
          <cell r="BV93">
            <v>0</v>
          </cell>
          <cell r="BW93" t="str">
            <v xml:space="preserve"> </v>
          </cell>
          <cell r="BX93" t="str">
            <v xml:space="preserve"> </v>
          </cell>
          <cell r="BY93" t="str">
            <v>2010AUT</v>
          </cell>
          <cell r="BZ93" t="str">
            <v>2017AUT</v>
          </cell>
          <cell r="CA93">
            <v>0</v>
          </cell>
          <cell r="CB93" t="str">
            <v xml:space="preserve"> </v>
          </cell>
          <cell r="CC93" t="str">
            <v xml:space="preserve"> </v>
          </cell>
          <cell r="CD93" t="str">
            <v xml:space="preserve"> </v>
          </cell>
          <cell r="CE93" t="str">
            <v xml:space="preserve"> </v>
          </cell>
          <cell r="CF93" t="str">
            <v xml:space="preserve"> </v>
          </cell>
          <cell r="CG93" t="str">
            <v xml:space="preserve"> </v>
          </cell>
          <cell r="CH93">
            <v>0</v>
          </cell>
          <cell r="CI93" t="str">
            <v xml:space="preserve"> </v>
          </cell>
          <cell r="CJ93" t="str">
            <v xml:space="preserve"> </v>
          </cell>
          <cell r="CK93" t="str">
            <v>Non engagé</v>
          </cell>
          <cell r="CL93" t="str">
            <v xml:space="preserve"> </v>
          </cell>
          <cell r="CM93" t="str">
            <v xml:space="preserve"> </v>
          </cell>
          <cell r="CN93" t="str">
            <v>EMVerdun</v>
          </cell>
          <cell r="CO93" t="str">
            <v>AUTEMVerdun</v>
          </cell>
          <cell r="CP93">
            <v>0</v>
          </cell>
          <cell r="CQ93" t="str">
            <v xml:space="preserve"> </v>
          </cell>
          <cell r="CR93" t="str">
            <v>Verdun</v>
          </cell>
          <cell r="CS93" t="str">
            <v xml:space="preserve"> </v>
          </cell>
          <cell r="CT93" t="str">
            <v xml:space="preserve"> </v>
          </cell>
          <cell r="CU93" t="str">
            <v>Verdun1900C</v>
          </cell>
          <cell r="CV93">
            <v>0</v>
          </cell>
          <cell r="CW93" t="str">
            <v>1EM</v>
          </cell>
          <cell r="CX93" t="str">
            <v>MTL-51EM</v>
          </cell>
          <cell r="CY93">
            <v>8</v>
          </cell>
          <cell r="CZ93" t="str">
            <v xml:space="preserve"> </v>
          </cell>
          <cell r="DA93" t="str">
            <v xml:space="preserve"> </v>
          </cell>
          <cell r="DB93" t="str">
            <v xml:space="preserve"> </v>
          </cell>
          <cell r="DC93" t="str">
            <v xml:space="preserve"> </v>
          </cell>
          <cell r="DD93" t="str">
            <v>1900MTLEM</v>
          </cell>
          <cell r="DE93" t="str">
            <v>MTL 2018ed</v>
          </cell>
          <cell r="DF93" t="str">
            <v xml:space="preserve"> </v>
          </cell>
          <cell r="DG93" t="str">
            <v>2018ed</v>
          </cell>
          <cell r="DH93" t="str">
            <v>2017ec</v>
          </cell>
          <cell r="DI93" t="str">
            <v>1900ap</v>
          </cell>
          <cell r="DJ93" t="str">
            <v>2018ed</v>
          </cell>
          <cell r="DK93" t="str">
            <v>2017ec</v>
          </cell>
          <cell r="DL93" t="str">
            <v>1EM</v>
          </cell>
          <cell r="DM93" t="b">
            <v>0</v>
          </cell>
          <cell r="DN93" t="str">
            <v>2018</v>
          </cell>
          <cell r="DO93" t="str">
            <v>2014</v>
          </cell>
          <cell r="DP93" t="str">
            <v>MTLED 2018 from ec 2014</v>
          </cell>
          <cell r="DQ93" t="str">
            <v xml:space="preserve">2017ec </v>
          </cell>
          <cell r="DR93" t="str">
            <v>2017</v>
          </cell>
          <cell r="DS93" t="str">
            <v>MTL</v>
          </cell>
          <cell r="DT93" t="str">
            <v xml:space="preserve"> </v>
          </cell>
          <cell r="DU93" t="str">
            <v xml:space="preserve"> </v>
          </cell>
          <cell r="DV93" t="str">
            <v xml:space="preserve"> </v>
          </cell>
          <cell r="DW93" t="str">
            <v xml:space="preserve"> </v>
          </cell>
          <cell r="DX93" t="str">
            <v xml:space="preserve"> </v>
          </cell>
          <cell r="DY93" t="str">
            <v xml:space="preserve"> </v>
          </cell>
          <cell r="DZ93" t="str">
            <v xml:space="preserve"> </v>
          </cell>
          <cell r="EA93" t="str">
            <v xml:space="preserve"> </v>
          </cell>
          <cell r="EB93" t="str">
            <v xml:space="preserve"> </v>
          </cell>
          <cell r="EC93" t="str">
            <v xml:space="preserve"> </v>
          </cell>
          <cell r="ED93" t="str">
            <v xml:space="preserve"> </v>
          </cell>
          <cell r="EE93" t="str">
            <v xml:space="preserve"> </v>
          </cell>
          <cell r="EF93" t="str">
            <v xml:space="preserve"> </v>
          </cell>
          <cell r="EG93" t="str">
            <v xml:space="preserve"> </v>
          </cell>
          <cell r="EH93" t="str">
            <v xml:space="preserve"> </v>
          </cell>
          <cell r="EI93" t="str">
            <v xml:space="preserve"> </v>
          </cell>
          <cell r="EJ93" t="str">
            <v xml:space="preserve"> </v>
          </cell>
          <cell r="EK93" t="str">
            <v xml:space="preserve"> </v>
          </cell>
          <cell r="EL93" t="str">
            <v>MTL1</v>
          </cell>
          <cell r="EM93" t="str">
            <v xml:space="preserve"> </v>
          </cell>
          <cell r="EN93" t="str">
            <v xml:space="preserve"> </v>
          </cell>
          <cell r="EO93">
            <v>0</v>
          </cell>
          <cell r="EP93" t="str">
            <v xml:space="preserve"> </v>
          </cell>
          <cell r="EQ93" t="str">
            <v xml:space="preserve"> </v>
          </cell>
          <cell r="ES93" t="str">
            <v>2018VerdunC</v>
          </cell>
          <cell r="EU93" t="str">
            <v>AUT</v>
          </cell>
          <cell r="EX93" t="str">
            <v xml:space="preserve"> </v>
          </cell>
          <cell r="EZ93" t="str">
            <v xml:space="preserve"> </v>
          </cell>
          <cell r="FB93">
            <v>0</v>
          </cell>
          <cell r="FC93">
            <v>0</v>
          </cell>
          <cell r="FF93" t="str">
            <v>0EM</v>
          </cell>
          <cell r="FI93" t="str">
            <v xml:space="preserve"> </v>
          </cell>
          <cell r="FJ93" t="str">
            <v xml:space="preserve"> </v>
          </cell>
          <cell r="FK93" t="str">
            <v xml:space="preserve"> </v>
          </cell>
          <cell r="FL93" t="str">
            <v xml:space="preserve"> </v>
          </cell>
          <cell r="FM93" t="str">
            <v xml:space="preserve"> </v>
          </cell>
          <cell r="FN93" t="str">
            <v xml:space="preserve"> </v>
          </cell>
          <cell r="FO93" t="str">
            <v xml:space="preserve"> </v>
          </cell>
          <cell r="FQ93">
            <v>0</v>
          </cell>
          <cell r="FR93" t="str">
            <v>MTL1</v>
          </cell>
          <cell r="FS93" t="str">
            <v>MTLC</v>
          </cell>
          <cell r="FT93" t="str">
            <v>VerdunC1900</v>
          </cell>
          <cell r="FU93">
            <v>0</v>
          </cell>
          <cell r="FV93" t="str">
            <v>AUTEM</v>
          </cell>
        </row>
        <row r="94">
          <cell r="B94" t="str">
            <v>MTL-5191</v>
          </cell>
          <cell r="C94" t="str">
            <v>930081060</v>
          </cell>
          <cell r="D94" t="str">
            <v>GRIFFINTOWN PHASE-2</v>
          </cell>
          <cell r="E94" t="str">
            <v>(204) rue Young (MTL)</v>
          </cell>
          <cell r="F94">
            <v>125</v>
          </cell>
          <cell r="G94" t="str">
            <v>1</v>
          </cell>
          <cell r="K94" t="str">
            <v>AUT</v>
          </cell>
          <cell r="M94" t="str">
            <v>C</v>
          </cell>
          <cell r="P94" t="str">
            <v>EM</v>
          </cell>
          <cell r="Q94" t="str">
            <v>ULACH9B</v>
          </cell>
          <cell r="S94">
            <v>40787</v>
          </cell>
          <cell r="V94">
            <v>43266</v>
          </cell>
          <cell r="W94">
            <v>43600</v>
          </cell>
          <cell r="X94">
            <v>43631</v>
          </cell>
          <cell r="Y94">
            <v>44197</v>
          </cell>
          <cell r="Z94">
            <v>44228</v>
          </cell>
          <cell r="AA94">
            <v>0</v>
          </cell>
          <cell r="AB94">
            <v>1</v>
          </cell>
          <cell r="AC94">
            <v>71</v>
          </cell>
          <cell r="AD94">
            <v>50</v>
          </cell>
          <cell r="AE94">
            <v>1</v>
          </cell>
          <cell r="AF94">
            <v>1</v>
          </cell>
          <cell r="AG94">
            <v>1</v>
          </cell>
          <cell r="AH94" t="str">
            <v>PAH15-20</v>
          </cell>
          <cell r="AL94">
            <v>0</v>
          </cell>
          <cell r="AM94" t="str">
            <v>MTL-5191</v>
          </cell>
          <cell r="AN94" t="str">
            <v xml:space="preserve"> </v>
          </cell>
          <cell r="AO94" t="str">
            <v>-1</v>
          </cell>
          <cell r="AP94" t="str">
            <v xml:space="preserve"> </v>
          </cell>
          <cell r="AQ94" t="str">
            <v xml:space="preserve"> </v>
          </cell>
          <cell r="AR94" t="str">
            <v xml:space="preserve"> </v>
          </cell>
          <cell r="AS94" t="str">
            <v xml:space="preserve"> </v>
          </cell>
          <cell r="AT94" t="str">
            <v xml:space="preserve"> </v>
          </cell>
          <cell r="AU94" t="str">
            <v xml:space="preserve"> </v>
          </cell>
          <cell r="AV94" t="str">
            <v xml:space="preserve"> </v>
          </cell>
          <cell r="AW94" t="str">
            <v xml:space="preserve"> </v>
          </cell>
          <cell r="AX94" t="str">
            <v xml:space="preserve"> </v>
          </cell>
          <cell r="AY94" t="str">
            <v xml:space="preserve"> </v>
          </cell>
          <cell r="AZ94" t="str">
            <v xml:space="preserve"> </v>
          </cell>
          <cell r="BA94" t="str">
            <v xml:space="preserve"> </v>
          </cell>
          <cell r="BB94" t="str">
            <v xml:space="preserve"> </v>
          </cell>
          <cell r="BC94" t="str">
            <v xml:space="preserve"> </v>
          </cell>
          <cell r="BD94" t="str">
            <v xml:space="preserve"> </v>
          </cell>
          <cell r="BE94" t="str">
            <v>Non engagé</v>
          </cell>
          <cell r="BF94" t="str">
            <v>Non engagé</v>
          </cell>
          <cell r="BG94" t="str">
            <v>Non engagé</v>
          </cell>
          <cell r="BH94" t="str">
            <v>Non engagé</v>
          </cell>
          <cell r="BI94" t="str">
            <v>Non engagé</v>
          </cell>
          <cell r="BJ94" t="str">
            <v>Non engagé</v>
          </cell>
          <cell r="BK94" t="str">
            <v>Non engagé</v>
          </cell>
          <cell r="BL94">
            <v>0</v>
          </cell>
          <cell r="BM94" t="str">
            <v>acl-1</v>
          </cell>
          <cell r="BN94">
            <v>0</v>
          </cell>
          <cell r="BO94" t="str">
            <v>0-1</v>
          </cell>
          <cell r="BP94" t="str">
            <v xml:space="preserve"> </v>
          </cell>
          <cell r="BQ94" t="str">
            <v xml:space="preserve"> </v>
          </cell>
          <cell r="BR94" t="str">
            <v xml:space="preserve"> </v>
          </cell>
          <cell r="BS94">
            <v>0</v>
          </cell>
          <cell r="BT94" t="str">
            <v xml:space="preserve"> </v>
          </cell>
          <cell r="BU94" t="str">
            <v xml:space="preserve">Non engagé </v>
          </cell>
          <cell r="BV94">
            <v>0</v>
          </cell>
          <cell r="BW94" t="str">
            <v xml:space="preserve"> </v>
          </cell>
          <cell r="BX94" t="str">
            <v xml:space="preserve"> </v>
          </cell>
          <cell r="BY94" t="str">
            <v>2010AUT</v>
          </cell>
          <cell r="BZ94" t="str">
            <v>2018AUT</v>
          </cell>
          <cell r="CA94">
            <v>0</v>
          </cell>
          <cell r="CB94" t="str">
            <v xml:space="preserve"> </v>
          </cell>
          <cell r="CC94" t="str">
            <v xml:space="preserve"> </v>
          </cell>
          <cell r="CD94" t="str">
            <v xml:space="preserve"> </v>
          </cell>
          <cell r="CE94" t="str">
            <v xml:space="preserve"> </v>
          </cell>
          <cell r="CF94" t="str">
            <v xml:space="preserve"> </v>
          </cell>
          <cell r="CG94" t="str">
            <v xml:space="preserve"> </v>
          </cell>
          <cell r="CH94">
            <v>0</v>
          </cell>
          <cell r="CI94" t="str">
            <v xml:space="preserve"> </v>
          </cell>
          <cell r="CJ94" t="str">
            <v xml:space="preserve"> </v>
          </cell>
          <cell r="CK94" t="str">
            <v>Non engagé</v>
          </cell>
          <cell r="CL94" t="str">
            <v xml:space="preserve"> </v>
          </cell>
          <cell r="CM94" t="str">
            <v xml:space="preserve"> </v>
          </cell>
          <cell r="CN94" t="str">
            <v>EMLe Sud-Ouest</v>
          </cell>
          <cell r="CO94" t="str">
            <v>AUTEMLe Sud-Ouest</v>
          </cell>
          <cell r="CP94">
            <v>0</v>
          </cell>
          <cell r="CQ94" t="str">
            <v xml:space="preserve"> </v>
          </cell>
          <cell r="CR94" t="str">
            <v>Le Sud-Ouest</v>
          </cell>
          <cell r="CS94" t="str">
            <v xml:space="preserve"> </v>
          </cell>
          <cell r="CT94" t="str">
            <v xml:space="preserve"> </v>
          </cell>
          <cell r="CU94" t="str">
            <v>Le Sud-Ouest2019C</v>
          </cell>
          <cell r="CV94">
            <v>0</v>
          </cell>
          <cell r="CW94" t="str">
            <v>1EM</v>
          </cell>
          <cell r="CX94" t="str">
            <v>MTL-51EM</v>
          </cell>
          <cell r="CY94">
            <v>8</v>
          </cell>
          <cell r="CZ94" t="str">
            <v xml:space="preserve"> </v>
          </cell>
          <cell r="DA94" t="str">
            <v xml:space="preserve"> </v>
          </cell>
          <cell r="DB94" t="str">
            <v xml:space="preserve"> </v>
          </cell>
          <cell r="DC94" t="str">
            <v xml:space="preserve"> </v>
          </cell>
          <cell r="DD94" t="str">
            <v>1900MTLEM</v>
          </cell>
          <cell r="DE94" t="str">
            <v>MTL 2019ed</v>
          </cell>
          <cell r="DF94" t="str">
            <v xml:space="preserve"> </v>
          </cell>
          <cell r="DG94" t="str">
            <v xml:space="preserve"> </v>
          </cell>
          <cell r="DH94" t="str">
            <v>2018ec</v>
          </cell>
          <cell r="DI94" t="str">
            <v>1900ap</v>
          </cell>
          <cell r="DJ94" t="str">
            <v xml:space="preserve"> </v>
          </cell>
          <cell r="DK94" t="str">
            <v>2018ec</v>
          </cell>
          <cell r="DL94" t="str">
            <v>1EM</v>
          </cell>
          <cell r="DM94" t="b">
            <v>0</v>
          </cell>
          <cell r="DN94" t="str">
            <v>2015</v>
          </cell>
          <cell r="DO94" t="str">
            <v>2014</v>
          </cell>
          <cell r="DP94" t="str">
            <v>MTLED 2015 from ec 2014</v>
          </cell>
          <cell r="DQ94" t="str">
            <v xml:space="preserve">2018ec </v>
          </cell>
          <cell r="DR94" t="str">
            <v>2018</v>
          </cell>
          <cell r="DS94" t="str">
            <v>MTL</v>
          </cell>
          <cell r="DT94" t="str">
            <v xml:space="preserve"> </v>
          </cell>
          <cell r="DU94" t="str">
            <v xml:space="preserve"> </v>
          </cell>
          <cell r="DV94" t="str">
            <v xml:space="preserve"> </v>
          </cell>
          <cell r="DW94" t="str">
            <v xml:space="preserve"> </v>
          </cell>
          <cell r="DX94" t="str">
            <v xml:space="preserve"> </v>
          </cell>
          <cell r="DY94" t="str">
            <v xml:space="preserve"> </v>
          </cell>
          <cell r="DZ94" t="str">
            <v xml:space="preserve"> </v>
          </cell>
          <cell r="EA94" t="str">
            <v xml:space="preserve"> </v>
          </cell>
          <cell r="EB94" t="str">
            <v xml:space="preserve"> </v>
          </cell>
          <cell r="EC94" t="str">
            <v xml:space="preserve"> </v>
          </cell>
          <cell r="ED94" t="str">
            <v xml:space="preserve"> </v>
          </cell>
          <cell r="EE94" t="str">
            <v xml:space="preserve"> </v>
          </cell>
          <cell r="EF94" t="str">
            <v xml:space="preserve"> </v>
          </cell>
          <cell r="EG94" t="str">
            <v xml:space="preserve"> </v>
          </cell>
          <cell r="EH94" t="str">
            <v xml:space="preserve"> </v>
          </cell>
          <cell r="EI94" t="str">
            <v xml:space="preserve"> </v>
          </cell>
          <cell r="EJ94" t="str">
            <v xml:space="preserve"> </v>
          </cell>
          <cell r="EK94" t="str">
            <v xml:space="preserve"> </v>
          </cell>
          <cell r="EL94" t="str">
            <v>MTL1</v>
          </cell>
          <cell r="EM94" t="str">
            <v xml:space="preserve"> </v>
          </cell>
          <cell r="EN94" t="str">
            <v xml:space="preserve"> </v>
          </cell>
          <cell r="EO94">
            <v>0</v>
          </cell>
          <cell r="EP94" t="str">
            <v xml:space="preserve"> </v>
          </cell>
          <cell r="EQ94" t="str">
            <v xml:space="preserve"> </v>
          </cell>
          <cell r="ES94" t="str">
            <v xml:space="preserve"> </v>
          </cell>
          <cell r="EU94" t="str">
            <v xml:space="preserve"> </v>
          </cell>
          <cell r="EX94" t="str">
            <v xml:space="preserve"> </v>
          </cell>
          <cell r="EZ94" t="str">
            <v xml:space="preserve"> </v>
          </cell>
          <cell r="FB94">
            <v>0</v>
          </cell>
          <cell r="FC94">
            <v>0</v>
          </cell>
          <cell r="FF94" t="str">
            <v>0EM</v>
          </cell>
          <cell r="FI94" t="str">
            <v xml:space="preserve"> </v>
          </cell>
          <cell r="FJ94" t="str">
            <v xml:space="preserve"> </v>
          </cell>
          <cell r="FK94" t="str">
            <v xml:space="preserve"> </v>
          </cell>
          <cell r="FL94" t="str">
            <v xml:space="preserve"> </v>
          </cell>
          <cell r="FM94" t="str">
            <v xml:space="preserve"> </v>
          </cell>
          <cell r="FN94" t="str">
            <v xml:space="preserve"> </v>
          </cell>
          <cell r="FO94" t="str">
            <v xml:space="preserve"> </v>
          </cell>
          <cell r="FQ94">
            <v>0</v>
          </cell>
          <cell r="FR94" t="str">
            <v>MTL1</v>
          </cell>
          <cell r="FS94" t="str">
            <v>MTLC</v>
          </cell>
          <cell r="FT94" t="str">
            <v xml:space="preserve"> </v>
          </cell>
          <cell r="FU94">
            <v>0</v>
          </cell>
          <cell r="FV94" t="str">
            <v>AUTEM</v>
          </cell>
        </row>
        <row r="95">
          <cell r="B95" t="str">
            <v>MTL-5194</v>
          </cell>
          <cell r="C95" t="str">
            <v>930088231</v>
          </cell>
          <cell r="D95" t="str">
            <v>C.H. DES BASSINS DU HAVRE - PHASE 1.5</v>
          </cell>
          <cell r="E95" t="str">
            <v>(325) rue Richmond (MTL)</v>
          </cell>
          <cell r="F95">
            <v>100</v>
          </cell>
          <cell r="G95" t="str">
            <v>1</v>
          </cell>
          <cell r="K95" t="str">
            <v>BSQ</v>
          </cell>
          <cell r="M95" t="str">
            <v>C</v>
          </cell>
          <cell r="P95" t="str">
            <v>EL</v>
          </cell>
          <cell r="S95">
            <v>42557.351967592593</v>
          </cell>
          <cell r="V95">
            <v>43174</v>
          </cell>
          <cell r="W95">
            <v>43449</v>
          </cell>
          <cell r="AA95">
            <v>0</v>
          </cell>
          <cell r="AB95">
            <v>1</v>
          </cell>
          <cell r="AC95">
            <v>37</v>
          </cell>
          <cell r="AD95">
            <v>33</v>
          </cell>
          <cell r="AE95">
            <v>27</v>
          </cell>
          <cell r="AF95">
            <v>1</v>
          </cell>
          <cell r="AG95">
            <v>1</v>
          </cell>
          <cell r="AH95" t="str">
            <v>PAH15-20</v>
          </cell>
          <cell r="AL95" t="str">
            <v>coop</v>
          </cell>
          <cell r="AM95" t="str">
            <v>MTL-5194</v>
          </cell>
          <cell r="AN95" t="str">
            <v xml:space="preserve"> </v>
          </cell>
          <cell r="AO95" t="str">
            <v>-1</v>
          </cell>
          <cell r="AP95" t="str">
            <v xml:space="preserve"> </v>
          </cell>
          <cell r="AQ95" t="str">
            <v xml:space="preserve"> </v>
          </cell>
          <cell r="AR95" t="str">
            <v xml:space="preserve"> </v>
          </cell>
          <cell r="AS95" t="str">
            <v xml:space="preserve"> </v>
          </cell>
          <cell r="AT95" t="str">
            <v xml:space="preserve"> </v>
          </cell>
          <cell r="AU95" t="str">
            <v xml:space="preserve"> </v>
          </cell>
          <cell r="AV95" t="str">
            <v xml:space="preserve"> </v>
          </cell>
          <cell r="AW95" t="str">
            <v xml:space="preserve"> </v>
          </cell>
          <cell r="AX95" t="str">
            <v xml:space="preserve"> </v>
          </cell>
          <cell r="AY95" t="str">
            <v xml:space="preserve"> </v>
          </cell>
          <cell r="AZ95" t="str">
            <v xml:space="preserve"> </v>
          </cell>
          <cell r="BA95" t="str">
            <v xml:space="preserve"> </v>
          </cell>
          <cell r="BB95" t="str">
            <v xml:space="preserve"> </v>
          </cell>
          <cell r="BC95" t="str">
            <v xml:space="preserve"> </v>
          </cell>
          <cell r="BD95" t="str">
            <v xml:space="preserve"> </v>
          </cell>
          <cell r="BE95" t="str">
            <v>Non engagé</v>
          </cell>
          <cell r="BF95" t="str">
            <v>Non engagé</v>
          </cell>
          <cell r="BG95" t="str">
            <v>Non engagé</v>
          </cell>
          <cell r="BH95" t="str">
            <v>Non engagé</v>
          </cell>
          <cell r="BI95" t="str">
            <v>Non engagé</v>
          </cell>
          <cell r="BJ95" t="str">
            <v>Non engagé</v>
          </cell>
          <cell r="BK95" t="str">
            <v>Non engagé</v>
          </cell>
          <cell r="BL95">
            <v>0</v>
          </cell>
          <cell r="BM95" t="str">
            <v>acl-1</v>
          </cell>
          <cell r="BN95" t="str">
            <v>ACL2015-1</v>
          </cell>
          <cell r="BO95" t="str">
            <v>coop-1</v>
          </cell>
          <cell r="BP95" t="str">
            <v xml:space="preserve"> </v>
          </cell>
          <cell r="BQ95" t="str">
            <v xml:space="preserve"> </v>
          </cell>
          <cell r="BR95" t="str">
            <v xml:space="preserve"> </v>
          </cell>
          <cell r="BS95" t="str">
            <v xml:space="preserve"> </v>
          </cell>
          <cell r="BT95" t="str">
            <v xml:space="preserve"> </v>
          </cell>
          <cell r="BU95" t="str">
            <v xml:space="preserve">Non engagé </v>
          </cell>
          <cell r="BV95">
            <v>0</v>
          </cell>
          <cell r="BW95" t="str">
            <v xml:space="preserve"> </v>
          </cell>
          <cell r="BX95" t="str">
            <v>coop-1</v>
          </cell>
          <cell r="BY95" t="str">
            <v xml:space="preserve"> </v>
          </cell>
          <cell r="BZ95" t="str">
            <v xml:space="preserve"> </v>
          </cell>
          <cell r="CA95" t="str">
            <v xml:space="preserve"> </v>
          </cell>
          <cell r="CB95" t="str">
            <v xml:space="preserve"> </v>
          </cell>
          <cell r="CC95" t="str">
            <v xml:space="preserve"> </v>
          </cell>
          <cell r="CD95" t="str">
            <v xml:space="preserve"> </v>
          </cell>
          <cell r="CE95" t="str">
            <v xml:space="preserve"> </v>
          </cell>
          <cell r="CF95" t="str">
            <v xml:space="preserve"> </v>
          </cell>
          <cell r="CG95" t="str">
            <v>BSQ-1</v>
          </cell>
          <cell r="CH95" t="str">
            <v xml:space="preserve"> </v>
          </cell>
          <cell r="CI95" t="str">
            <v xml:space="preserve"> </v>
          </cell>
          <cell r="CJ95" t="str">
            <v xml:space="preserve"> </v>
          </cell>
          <cell r="CK95" t="str">
            <v>Non engagé</v>
          </cell>
          <cell r="CL95" t="str">
            <v xml:space="preserve"> </v>
          </cell>
          <cell r="CM95" t="str">
            <v xml:space="preserve"> </v>
          </cell>
          <cell r="CN95" t="str">
            <v>ELLe Sud-Ouest</v>
          </cell>
          <cell r="CO95" t="str">
            <v>BSQELLe Sud-Ouest</v>
          </cell>
          <cell r="CP95" t="str">
            <v>BSQLe Sud-Ouest</v>
          </cell>
          <cell r="CQ95" t="str">
            <v xml:space="preserve"> </v>
          </cell>
          <cell r="CR95" t="str">
            <v>Le Sud-Ouest</v>
          </cell>
          <cell r="CS95" t="str">
            <v xml:space="preserve"> </v>
          </cell>
          <cell r="CT95" t="str">
            <v xml:space="preserve"> </v>
          </cell>
          <cell r="CU95" t="str">
            <v>Le Sud-Ouest1900C</v>
          </cell>
          <cell r="CV95">
            <v>0</v>
          </cell>
          <cell r="CW95" t="str">
            <v>1ELMtl</v>
          </cell>
          <cell r="CX95" t="str">
            <v>MTL-51ELMtl</v>
          </cell>
          <cell r="CY95">
            <v>7</v>
          </cell>
          <cell r="CZ95" t="str">
            <v xml:space="preserve"> </v>
          </cell>
          <cell r="DA95" t="str">
            <v xml:space="preserve"> </v>
          </cell>
          <cell r="DB95" t="str">
            <v xml:space="preserve"> </v>
          </cell>
          <cell r="DC95" t="str">
            <v xml:space="preserve"> </v>
          </cell>
          <cell r="DD95" t="str">
            <v>1900MTLEL</v>
          </cell>
          <cell r="DE95" t="str">
            <v>MTL 2018ed</v>
          </cell>
          <cell r="DF95" t="str">
            <v xml:space="preserve"> </v>
          </cell>
          <cell r="DG95" t="str">
            <v xml:space="preserve"> </v>
          </cell>
          <cell r="DH95" t="str">
            <v>2018ec</v>
          </cell>
          <cell r="DI95" t="str">
            <v>1900ap</v>
          </cell>
          <cell r="DJ95" t="str">
            <v xml:space="preserve"> </v>
          </cell>
          <cell r="DK95" t="str">
            <v>2018ec</v>
          </cell>
          <cell r="DL95" t="str">
            <v xml:space="preserve"> </v>
          </cell>
          <cell r="DM95" t="str">
            <v xml:space="preserve"> </v>
          </cell>
          <cell r="DN95" t="str">
            <v>2015</v>
          </cell>
          <cell r="DO95" t="str">
            <v>2014</v>
          </cell>
          <cell r="DP95" t="str">
            <v>MTLED 2015 from ec 2014</v>
          </cell>
          <cell r="DQ95" t="str">
            <v xml:space="preserve">2018ec </v>
          </cell>
          <cell r="DR95" t="str">
            <v>2018</v>
          </cell>
          <cell r="DS95" t="str">
            <v>MTL</v>
          </cell>
          <cell r="DT95" t="str">
            <v xml:space="preserve"> </v>
          </cell>
          <cell r="DU95" t="str">
            <v xml:space="preserve"> </v>
          </cell>
          <cell r="DV95" t="str">
            <v xml:space="preserve"> </v>
          </cell>
          <cell r="DW95" t="str">
            <v xml:space="preserve"> </v>
          </cell>
          <cell r="DX95" t="str">
            <v xml:space="preserve"> </v>
          </cell>
          <cell r="DY95" t="str">
            <v xml:space="preserve"> </v>
          </cell>
          <cell r="DZ95" t="str">
            <v xml:space="preserve"> </v>
          </cell>
          <cell r="EA95" t="str">
            <v xml:space="preserve"> </v>
          </cell>
          <cell r="EB95" t="str">
            <v xml:space="preserve"> </v>
          </cell>
          <cell r="EC95" t="str">
            <v xml:space="preserve"> </v>
          </cell>
          <cell r="ED95" t="str">
            <v xml:space="preserve"> </v>
          </cell>
          <cell r="EE95" t="str">
            <v xml:space="preserve"> </v>
          </cell>
          <cell r="EF95" t="str">
            <v xml:space="preserve"> </v>
          </cell>
          <cell r="EG95" t="str">
            <v xml:space="preserve"> </v>
          </cell>
          <cell r="EH95" t="str">
            <v xml:space="preserve"> </v>
          </cell>
          <cell r="EI95" t="str">
            <v xml:space="preserve"> </v>
          </cell>
          <cell r="EJ95" t="str">
            <v xml:space="preserve"> </v>
          </cell>
          <cell r="EK95" t="str">
            <v xml:space="preserve"> </v>
          </cell>
          <cell r="EL95" t="str">
            <v>MTL1</v>
          </cell>
          <cell r="EM95" t="str">
            <v xml:space="preserve"> </v>
          </cell>
          <cell r="EN95" t="str">
            <v xml:space="preserve"> </v>
          </cell>
          <cell r="EO95" t="str">
            <v>C1</v>
          </cell>
          <cell r="EP95" t="str">
            <v xml:space="preserve"> </v>
          </cell>
          <cell r="EQ95" t="str">
            <v xml:space="preserve"> </v>
          </cell>
          <cell r="ES95" t="str">
            <v xml:space="preserve"> </v>
          </cell>
          <cell r="EU95" t="str">
            <v xml:space="preserve"> </v>
          </cell>
          <cell r="EX95" t="str">
            <v>2018-03</v>
          </cell>
          <cell r="EZ95" t="str">
            <v>2018-12</v>
          </cell>
          <cell r="FB95">
            <v>0</v>
          </cell>
          <cell r="FC95">
            <v>0</v>
          </cell>
          <cell r="FF95" t="str">
            <v>0EL</v>
          </cell>
          <cell r="FI95" t="str">
            <v>1Chambre</v>
          </cell>
          <cell r="FJ95" t="str">
            <v>1studio</v>
          </cell>
          <cell r="FK95" t="str">
            <v>11CC</v>
          </cell>
          <cell r="FL95" t="str">
            <v>12CC</v>
          </cell>
          <cell r="FM95" t="str">
            <v>13CC</v>
          </cell>
          <cell r="FN95" t="str">
            <v>14CC</v>
          </cell>
          <cell r="FO95" t="str">
            <v>15CC</v>
          </cell>
          <cell r="FQ95">
            <v>0</v>
          </cell>
          <cell r="FR95" t="str">
            <v>ELMTL1</v>
          </cell>
          <cell r="FS95" t="str">
            <v>ELMTLC</v>
          </cell>
          <cell r="FT95" t="str">
            <v>Le Sud-OuestC1900</v>
          </cell>
          <cell r="FU95">
            <v>0</v>
          </cell>
          <cell r="FV95" t="str">
            <v>BSQEL</v>
          </cell>
        </row>
        <row r="96">
          <cell r="B96" t="str">
            <v>MTL-5206</v>
          </cell>
          <cell r="C96" t="str">
            <v>930081096</v>
          </cell>
          <cell r="D96" t="str">
            <v>SITE ALBERT-HUDON</v>
          </cell>
          <cell r="E96" t="str">
            <v>12345 boulevard Albert-Hudon (MTN)</v>
          </cell>
          <cell r="F96">
            <v>40</v>
          </cell>
          <cell r="G96" t="str">
            <v>1</v>
          </cell>
          <cell r="K96" t="str">
            <v>AUT</v>
          </cell>
          <cell r="M96" t="str">
            <v>C</v>
          </cell>
          <cell r="P96" t="str">
            <v>EM</v>
          </cell>
          <cell r="S96">
            <v>42521.553611111114</v>
          </cell>
          <cell r="V96">
            <v>43084</v>
          </cell>
          <cell r="W96">
            <v>43266</v>
          </cell>
          <cell r="AA96">
            <v>2</v>
          </cell>
          <cell r="AB96">
            <v>1</v>
          </cell>
          <cell r="AC96">
            <v>17</v>
          </cell>
          <cell r="AD96">
            <v>12</v>
          </cell>
          <cell r="AE96">
            <v>7</v>
          </cell>
          <cell r="AF96">
            <v>1</v>
          </cell>
          <cell r="AG96">
            <v>0</v>
          </cell>
          <cell r="AH96" t="str">
            <v>PAH15-20</v>
          </cell>
          <cell r="AL96">
            <v>0</v>
          </cell>
          <cell r="AM96" t="str">
            <v>MTL-5206</v>
          </cell>
          <cell r="AN96" t="str">
            <v xml:space="preserve"> </v>
          </cell>
          <cell r="AO96" t="str">
            <v>-1</v>
          </cell>
          <cell r="AP96" t="str">
            <v xml:space="preserve"> </v>
          </cell>
          <cell r="AQ96" t="str">
            <v xml:space="preserve"> </v>
          </cell>
          <cell r="AR96" t="str">
            <v xml:space="preserve"> </v>
          </cell>
          <cell r="AS96" t="str">
            <v xml:space="preserve"> </v>
          </cell>
          <cell r="AT96" t="str">
            <v xml:space="preserve"> </v>
          </cell>
          <cell r="AU96" t="str">
            <v xml:space="preserve"> </v>
          </cell>
          <cell r="AV96" t="str">
            <v xml:space="preserve"> </v>
          </cell>
          <cell r="AW96" t="str">
            <v xml:space="preserve"> </v>
          </cell>
          <cell r="AX96" t="str">
            <v xml:space="preserve"> </v>
          </cell>
          <cell r="AY96" t="str">
            <v xml:space="preserve"> </v>
          </cell>
          <cell r="AZ96" t="str">
            <v xml:space="preserve"> </v>
          </cell>
          <cell r="BA96" t="str">
            <v xml:space="preserve"> </v>
          </cell>
          <cell r="BB96" t="str">
            <v xml:space="preserve"> </v>
          </cell>
          <cell r="BC96" t="str">
            <v xml:space="preserve"> </v>
          </cell>
          <cell r="BD96" t="str">
            <v xml:space="preserve"> </v>
          </cell>
          <cell r="BE96" t="str">
            <v>Non engagé</v>
          </cell>
          <cell r="BF96" t="str">
            <v>Non engagé</v>
          </cell>
          <cell r="BG96" t="str">
            <v>Non engagé</v>
          </cell>
          <cell r="BH96" t="str">
            <v>Non engagé</v>
          </cell>
          <cell r="BI96" t="str">
            <v>Non engagé</v>
          </cell>
          <cell r="BJ96" t="str">
            <v>Non engagé</v>
          </cell>
          <cell r="BK96" t="str">
            <v>Non engagé</v>
          </cell>
          <cell r="BL96">
            <v>0</v>
          </cell>
          <cell r="BM96" t="str">
            <v>acl-1</v>
          </cell>
          <cell r="BN96">
            <v>0</v>
          </cell>
          <cell r="BO96" t="str">
            <v>0-1</v>
          </cell>
          <cell r="BP96" t="str">
            <v xml:space="preserve"> </v>
          </cell>
          <cell r="BQ96" t="str">
            <v xml:space="preserve"> </v>
          </cell>
          <cell r="BR96" t="str">
            <v xml:space="preserve"> </v>
          </cell>
          <cell r="BS96">
            <v>0</v>
          </cell>
          <cell r="BT96" t="str">
            <v xml:space="preserve"> </v>
          </cell>
          <cell r="BU96" t="str">
            <v xml:space="preserve">Non engagé </v>
          </cell>
          <cell r="BV96">
            <v>0</v>
          </cell>
          <cell r="BW96" t="str">
            <v xml:space="preserve"> </v>
          </cell>
          <cell r="BX96" t="str">
            <v xml:space="preserve"> </v>
          </cell>
          <cell r="BY96" t="str">
            <v>2010AUT</v>
          </cell>
          <cell r="BZ96" t="str">
            <v>2017AUT</v>
          </cell>
          <cell r="CA96">
            <v>0</v>
          </cell>
          <cell r="CB96" t="str">
            <v xml:space="preserve"> </v>
          </cell>
          <cell r="CC96" t="str">
            <v xml:space="preserve"> </v>
          </cell>
          <cell r="CD96" t="str">
            <v xml:space="preserve"> </v>
          </cell>
          <cell r="CE96" t="str">
            <v xml:space="preserve"> </v>
          </cell>
          <cell r="CF96" t="str">
            <v xml:space="preserve"> </v>
          </cell>
          <cell r="CG96" t="str">
            <v xml:space="preserve"> </v>
          </cell>
          <cell r="CH96">
            <v>0</v>
          </cell>
          <cell r="CI96" t="str">
            <v xml:space="preserve"> </v>
          </cell>
          <cell r="CJ96" t="str">
            <v xml:space="preserve"> </v>
          </cell>
          <cell r="CK96" t="str">
            <v>Non engagé</v>
          </cell>
          <cell r="CL96" t="str">
            <v xml:space="preserve"> </v>
          </cell>
          <cell r="CM96" t="str">
            <v xml:space="preserve"> </v>
          </cell>
          <cell r="CN96" t="str">
            <v>EMMontréal-Nord</v>
          </cell>
          <cell r="CO96" t="str">
            <v>AUTEMMontréal-Nord</v>
          </cell>
          <cell r="CP96">
            <v>0</v>
          </cell>
          <cell r="CQ96" t="str">
            <v xml:space="preserve"> </v>
          </cell>
          <cell r="CR96" t="str">
            <v>Montréal-Nord</v>
          </cell>
          <cell r="CS96" t="str">
            <v xml:space="preserve"> </v>
          </cell>
          <cell r="CT96" t="str">
            <v xml:space="preserve"> </v>
          </cell>
          <cell r="CU96" t="str">
            <v>Montréal-Nord1900C</v>
          </cell>
          <cell r="CV96">
            <v>0</v>
          </cell>
          <cell r="CW96" t="str">
            <v>1EM</v>
          </cell>
          <cell r="CX96" t="str">
            <v>MTL-51EM</v>
          </cell>
          <cell r="CY96">
            <v>8</v>
          </cell>
          <cell r="CZ96" t="str">
            <v xml:space="preserve"> </v>
          </cell>
          <cell r="DA96" t="str">
            <v xml:space="preserve"> </v>
          </cell>
          <cell r="DB96" t="str">
            <v xml:space="preserve"> </v>
          </cell>
          <cell r="DC96" t="str">
            <v xml:space="preserve"> </v>
          </cell>
          <cell r="DD96" t="str">
            <v>1900MTLEM</v>
          </cell>
          <cell r="DE96" t="str">
            <v>MTL 2018ed</v>
          </cell>
          <cell r="DF96" t="str">
            <v xml:space="preserve"> </v>
          </cell>
          <cell r="DG96" t="str">
            <v>2018ed</v>
          </cell>
          <cell r="DH96" t="str">
            <v>2017ec</v>
          </cell>
          <cell r="DI96" t="str">
            <v>1900ap</v>
          </cell>
          <cell r="DJ96" t="str">
            <v>2018ed</v>
          </cell>
          <cell r="DK96" t="str">
            <v>2017ec</v>
          </cell>
          <cell r="DL96" t="str">
            <v>1EM</v>
          </cell>
          <cell r="DM96" t="b">
            <v>0</v>
          </cell>
          <cell r="DN96" t="str">
            <v>2018</v>
          </cell>
          <cell r="DO96" t="str">
            <v>2014</v>
          </cell>
          <cell r="DP96" t="str">
            <v>MTLED 2018 from ec 2014</v>
          </cell>
          <cell r="DQ96" t="str">
            <v xml:space="preserve">2017ec </v>
          </cell>
          <cell r="DR96" t="str">
            <v>2017</v>
          </cell>
          <cell r="DS96" t="str">
            <v>MTL</v>
          </cell>
          <cell r="DT96" t="str">
            <v xml:space="preserve"> </v>
          </cell>
          <cell r="DU96" t="str">
            <v xml:space="preserve"> </v>
          </cell>
          <cell r="DV96" t="str">
            <v xml:space="preserve"> </v>
          </cell>
          <cell r="DW96" t="str">
            <v xml:space="preserve"> </v>
          </cell>
          <cell r="DX96" t="str">
            <v xml:space="preserve"> </v>
          </cell>
          <cell r="DY96" t="str">
            <v xml:space="preserve"> </v>
          </cell>
          <cell r="DZ96" t="str">
            <v xml:space="preserve"> </v>
          </cell>
          <cell r="EA96" t="str">
            <v xml:space="preserve"> </v>
          </cell>
          <cell r="EB96" t="str">
            <v xml:space="preserve"> </v>
          </cell>
          <cell r="EC96" t="str">
            <v xml:space="preserve"> </v>
          </cell>
          <cell r="ED96" t="str">
            <v xml:space="preserve"> </v>
          </cell>
          <cell r="EE96" t="str">
            <v xml:space="preserve"> </v>
          </cell>
          <cell r="EF96" t="str">
            <v xml:space="preserve"> </v>
          </cell>
          <cell r="EG96" t="str">
            <v xml:space="preserve"> </v>
          </cell>
          <cell r="EH96" t="str">
            <v xml:space="preserve"> </v>
          </cell>
          <cell r="EI96" t="str">
            <v xml:space="preserve"> </v>
          </cell>
          <cell r="EJ96" t="str">
            <v xml:space="preserve"> </v>
          </cell>
          <cell r="EK96" t="str">
            <v xml:space="preserve"> </v>
          </cell>
          <cell r="EL96" t="str">
            <v>MTL1</v>
          </cell>
          <cell r="EM96" t="str">
            <v xml:space="preserve"> </v>
          </cell>
          <cell r="EN96" t="str">
            <v xml:space="preserve"> </v>
          </cell>
          <cell r="EO96">
            <v>0</v>
          </cell>
          <cell r="EP96" t="str">
            <v xml:space="preserve"> </v>
          </cell>
          <cell r="EQ96" t="str">
            <v xml:space="preserve"> </v>
          </cell>
          <cell r="ES96" t="str">
            <v>2018Montréal-NordC</v>
          </cell>
          <cell r="EU96" t="str">
            <v>AUT</v>
          </cell>
          <cell r="EX96" t="str">
            <v xml:space="preserve"> </v>
          </cell>
          <cell r="EZ96" t="str">
            <v xml:space="preserve"> </v>
          </cell>
          <cell r="FB96">
            <v>0</v>
          </cell>
          <cell r="FC96">
            <v>0</v>
          </cell>
          <cell r="FF96" t="str">
            <v>0EM</v>
          </cell>
          <cell r="FI96" t="str">
            <v xml:space="preserve"> </v>
          </cell>
          <cell r="FJ96" t="str">
            <v xml:space="preserve"> </v>
          </cell>
          <cell r="FK96" t="str">
            <v xml:space="preserve"> </v>
          </cell>
          <cell r="FL96" t="str">
            <v xml:space="preserve"> </v>
          </cell>
          <cell r="FM96" t="str">
            <v xml:space="preserve"> </v>
          </cell>
          <cell r="FN96" t="str">
            <v xml:space="preserve"> </v>
          </cell>
          <cell r="FO96" t="str">
            <v xml:space="preserve"> </v>
          </cell>
          <cell r="FQ96">
            <v>0</v>
          </cell>
          <cell r="FR96" t="str">
            <v>MTL1</v>
          </cell>
          <cell r="FS96" t="str">
            <v>MTLC</v>
          </cell>
          <cell r="FT96" t="str">
            <v>Montréal-NordC1900</v>
          </cell>
          <cell r="FU96">
            <v>0</v>
          </cell>
          <cell r="FV96" t="str">
            <v>AUTEM</v>
          </cell>
        </row>
        <row r="97">
          <cell r="B97" t="str">
            <v>MTL-5212</v>
          </cell>
          <cell r="C97" t="str">
            <v>930081839</v>
          </cell>
          <cell r="D97" t="str">
            <v>COUR DE VOIRIE LOUVAIN/CHRISTOPHE-COLOMB</v>
          </cell>
          <cell r="E97" t="str">
            <v>955-999 rue de Louvain Est (MTL)</v>
          </cell>
          <cell r="F97">
            <v>150</v>
          </cell>
          <cell r="G97" t="str">
            <v>1</v>
          </cell>
          <cell r="H97" t="str">
            <v>X</v>
          </cell>
          <cell r="K97" t="str">
            <v>AUT</v>
          </cell>
          <cell r="M97" t="str">
            <v>C</v>
          </cell>
          <cell r="P97" t="str">
            <v>EL</v>
          </cell>
          <cell r="S97">
            <v>42557.352372685185</v>
          </cell>
          <cell r="V97">
            <v>43084</v>
          </cell>
          <cell r="W97">
            <v>43266</v>
          </cell>
          <cell r="AA97">
            <v>6</v>
          </cell>
          <cell r="AB97">
            <v>3</v>
          </cell>
          <cell r="AC97">
            <v>62</v>
          </cell>
          <cell r="AD97">
            <v>45</v>
          </cell>
          <cell r="AE97">
            <v>27</v>
          </cell>
          <cell r="AF97">
            <v>5</v>
          </cell>
          <cell r="AG97">
            <v>2</v>
          </cell>
          <cell r="AH97" t="str">
            <v>PAH15-20</v>
          </cell>
          <cell r="AL97">
            <v>0</v>
          </cell>
          <cell r="AM97" t="str">
            <v>MTL-5212</v>
          </cell>
          <cell r="AN97" t="str">
            <v xml:space="preserve"> </v>
          </cell>
          <cell r="AO97" t="str">
            <v>-1</v>
          </cell>
          <cell r="AP97" t="str">
            <v xml:space="preserve"> </v>
          </cell>
          <cell r="AQ97" t="str">
            <v xml:space="preserve"> </v>
          </cell>
          <cell r="AR97" t="str">
            <v xml:space="preserve"> </v>
          </cell>
          <cell r="AS97" t="str">
            <v xml:space="preserve"> </v>
          </cell>
          <cell r="AT97" t="str">
            <v xml:space="preserve"> </v>
          </cell>
          <cell r="AU97" t="str">
            <v xml:space="preserve"> </v>
          </cell>
          <cell r="AV97" t="str">
            <v xml:space="preserve"> </v>
          </cell>
          <cell r="AW97" t="str">
            <v xml:space="preserve"> </v>
          </cell>
          <cell r="AX97" t="str">
            <v xml:space="preserve"> </v>
          </cell>
          <cell r="AY97" t="str">
            <v xml:space="preserve"> </v>
          </cell>
          <cell r="AZ97" t="str">
            <v xml:space="preserve"> </v>
          </cell>
          <cell r="BA97" t="str">
            <v xml:space="preserve"> </v>
          </cell>
          <cell r="BB97" t="str">
            <v xml:space="preserve"> </v>
          </cell>
          <cell r="BC97" t="str">
            <v xml:space="preserve"> </v>
          </cell>
          <cell r="BD97" t="str">
            <v xml:space="preserve"> </v>
          </cell>
          <cell r="BE97" t="str">
            <v>Non engagé</v>
          </cell>
          <cell r="BF97" t="str">
            <v>Non engagé</v>
          </cell>
          <cell r="BG97" t="str">
            <v>Non engagé</v>
          </cell>
          <cell r="BH97" t="str">
            <v>Non engagé</v>
          </cell>
          <cell r="BI97" t="str">
            <v>Non engagé</v>
          </cell>
          <cell r="BJ97" t="str">
            <v>Non engagé</v>
          </cell>
          <cell r="BK97" t="str">
            <v>Non engagé</v>
          </cell>
          <cell r="BL97">
            <v>0</v>
          </cell>
          <cell r="BM97" t="str">
            <v>acl-1</v>
          </cell>
          <cell r="BN97" t="str">
            <v>ACL2017-1</v>
          </cell>
          <cell r="BO97" t="str">
            <v>0-1</v>
          </cell>
          <cell r="BP97" t="str">
            <v xml:space="preserve"> </v>
          </cell>
          <cell r="BQ97" t="str">
            <v xml:space="preserve"> </v>
          </cell>
          <cell r="BR97" t="str">
            <v xml:space="preserve"> </v>
          </cell>
          <cell r="BS97" t="str">
            <v xml:space="preserve"> </v>
          </cell>
          <cell r="BT97" t="str">
            <v xml:space="preserve"> </v>
          </cell>
          <cell r="BU97" t="str">
            <v xml:space="preserve">Non engagé </v>
          </cell>
          <cell r="BV97">
            <v>0</v>
          </cell>
          <cell r="BW97" t="str">
            <v xml:space="preserve"> </v>
          </cell>
          <cell r="BX97" t="str">
            <v>0-1</v>
          </cell>
          <cell r="BY97" t="str">
            <v xml:space="preserve"> </v>
          </cell>
          <cell r="BZ97" t="str">
            <v xml:space="preserve"> </v>
          </cell>
          <cell r="CA97" t="str">
            <v xml:space="preserve"> </v>
          </cell>
          <cell r="CB97" t="str">
            <v xml:space="preserve"> </v>
          </cell>
          <cell r="CC97" t="str">
            <v xml:space="preserve"> </v>
          </cell>
          <cell r="CD97" t="str">
            <v xml:space="preserve"> </v>
          </cell>
          <cell r="CE97" t="str">
            <v xml:space="preserve"> </v>
          </cell>
          <cell r="CF97" t="str">
            <v xml:space="preserve"> </v>
          </cell>
          <cell r="CG97" t="str">
            <v>AUT-1</v>
          </cell>
          <cell r="CH97" t="str">
            <v xml:space="preserve"> </v>
          </cell>
          <cell r="CI97" t="str">
            <v xml:space="preserve"> </v>
          </cell>
          <cell r="CJ97" t="str">
            <v xml:space="preserve"> </v>
          </cell>
          <cell r="CK97" t="str">
            <v>Non engagé</v>
          </cell>
          <cell r="CL97" t="str">
            <v xml:space="preserve"> </v>
          </cell>
          <cell r="CM97" t="str">
            <v xml:space="preserve"> </v>
          </cell>
          <cell r="CN97" t="str">
            <v>ELAhuntsic — Cartierville</v>
          </cell>
          <cell r="CO97" t="str">
            <v>AUTELAhuntsic — Cartierville</v>
          </cell>
          <cell r="CP97" t="str">
            <v>AUTAhuntsic — Cartierville</v>
          </cell>
          <cell r="CQ97" t="str">
            <v xml:space="preserve"> </v>
          </cell>
          <cell r="CR97" t="str">
            <v>Ahuntsic — Cartierville</v>
          </cell>
          <cell r="CS97" t="str">
            <v xml:space="preserve"> </v>
          </cell>
          <cell r="CT97" t="str">
            <v xml:space="preserve"> </v>
          </cell>
          <cell r="CU97" t="str">
            <v>Ahuntsic — Cartierville1900C</v>
          </cell>
          <cell r="CV97">
            <v>0</v>
          </cell>
          <cell r="CW97" t="str">
            <v>1ELMtl</v>
          </cell>
          <cell r="CX97" t="str">
            <v>MTL-51ELMtl</v>
          </cell>
          <cell r="CY97">
            <v>7</v>
          </cell>
          <cell r="CZ97" t="str">
            <v xml:space="preserve"> </v>
          </cell>
          <cell r="DA97" t="str">
            <v xml:space="preserve"> </v>
          </cell>
          <cell r="DB97" t="str">
            <v xml:space="preserve"> </v>
          </cell>
          <cell r="DC97" t="str">
            <v xml:space="preserve"> </v>
          </cell>
          <cell r="DD97" t="str">
            <v>1900MTLEL</v>
          </cell>
          <cell r="DE97" t="str">
            <v>MTL 2018ed</v>
          </cell>
          <cell r="DF97" t="str">
            <v xml:space="preserve"> </v>
          </cell>
          <cell r="DG97" t="str">
            <v>2018ed</v>
          </cell>
          <cell r="DH97" t="str">
            <v>2017ec</v>
          </cell>
          <cell r="DI97" t="str">
            <v>1900ap</v>
          </cell>
          <cell r="DJ97" t="str">
            <v>2018ed</v>
          </cell>
          <cell r="DK97" t="str">
            <v>2017ec</v>
          </cell>
          <cell r="DL97" t="str">
            <v xml:space="preserve"> </v>
          </cell>
          <cell r="DM97" t="str">
            <v xml:space="preserve"> </v>
          </cell>
          <cell r="DN97" t="str">
            <v>2018</v>
          </cell>
          <cell r="DO97" t="str">
            <v>2014</v>
          </cell>
          <cell r="DP97" t="str">
            <v>MTLED 2018 from ec 2014</v>
          </cell>
          <cell r="DQ97" t="str">
            <v xml:space="preserve">2017ec </v>
          </cell>
          <cell r="DR97" t="str">
            <v>2017</v>
          </cell>
          <cell r="DS97" t="str">
            <v>MTL</v>
          </cell>
          <cell r="DT97" t="str">
            <v xml:space="preserve"> </v>
          </cell>
          <cell r="DU97" t="str">
            <v xml:space="preserve"> </v>
          </cell>
          <cell r="DV97" t="str">
            <v xml:space="preserve"> </v>
          </cell>
          <cell r="DW97" t="str">
            <v xml:space="preserve"> </v>
          </cell>
          <cell r="DX97" t="str">
            <v xml:space="preserve"> </v>
          </cell>
          <cell r="DY97" t="str">
            <v xml:space="preserve"> </v>
          </cell>
          <cell r="DZ97" t="str">
            <v xml:space="preserve"> </v>
          </cell>
          <cell r="EA97" t="str">
            <v xml:space="preserve"> </v>
          </cell>
          <cell r="EB97" t="str">
            <v xml:space="preserve"> </v>
          </cell>
          <cell r="EC97" t="str">
            <v xml:space="preserve"> </v>
          </cell>
          <cell r="ED97" t="str">
            <v xml:space="preserve"> </v>
          </cell>
          <cell r="EE97" t="str">
            <v xml:space="preserve"> </v>
          </cell>
          <cell r="EF97" t="str">
            <v xml:space="preserve"> </v>
          </cell>
          <cell r="EG97" t="str">
            <v xml:space="preserve"> </v>
          </cell>
          <cell r="EH97" t="str">
            <v xml:space="preserve"> </v>
          </cell>
          <cell r="EI97" t="str">
            <v xml:space="preserve"> </v>
          </cell>
          <cell r="EJ97" t="str">
            <v xml:space="preserve"> </v>
          </cell>
          <cell r="EK97" t="str">
            <v xml:space="preserve"> </v>
          </cell>
          <cell r="EL97" t="str">
            <v>MTL1</v>
          </cell>
          <cell r="EM97" t="str">
            <v xml:space="preserve"> </v>
          </cell>
          <cell r="EN97" t="str">
            <v xml:space="preserve"> </v>
          </cell>
          <cell r="EO97" t="str">
            <v>C1</v>
          </cell>
          <cell r="EP97" t="str">
            <v xml:space="preserve"> </v>
          </cell>
          <cell r="EQ97" t="str">
            <v xml:space="preserve"> </v>
          </cell>
          <cell r="ES97" t="str">
            <v>2018Ahuntsic — CartiervilleC</v>
          </cell>
          <cell r="EU97" t="str">
            <v>AUT</v>
          </cell>
          <cell r="EX97" t="str">
            <v>2017-12</v>
          </cell>
          <cell r="EZ97" t="str">
            <v>2018-06</v>
          </cell>
          <cell r="FB97">
            <v>0</v>
          </cell>
          <cell r="FC97">
            <v>0</v>
          </cell>
          <cell r="FF97" t="str">
            <v>0EL</v>
          </cell>
          <cell r="FI97" t="str">
            <v>1Chambre</v>
          </cell>
          <cell r="FJ97" t="str">
            <v>1studio</v>
          </cell>
          <cell r="FK97" t="str">
            <v>11CC</v>
          </cell>
          <cell r="FL97" t="str">
            <v>12CC</v>
          </cell>
          <cell r="FM97" t="str">
            <v>13CC</v>
          </cell>
          <cell r="FN97" t="str">
            <v>14CC</v>
          </cell>
          <cell r="FO97" t="str">
            <v>15CC</v>
          </cell>
          <cell r="FQ97">
            <v>0</v>
          </cell>
          <cell r="FR97" t="str">
            <v>ELMTL1</v>
          </cell>
          <cell r="FS97" t="str">
            <v>ELMTLC</v>
          </cell>
          <cell r="FT97" t="str">
            <v>Ahuntsic — CartiervilleC1900</v>
          </cell>
          <cell r="FU97">
            <v>0</v>
          </cell>
          <cell r="FV97" t="str">
            <v>AUTEL</v>
          </cell>
        </row>
        <row r="98">
          <cell r="B98" t="str">
            <v>MTL-5230</v>
          </cell>
          <cell r="C98" t="str">
            <v>930084181</v>
          </cell>
          <cell r="D98" t="str">
            <v>EGLISE TRES SAINT-SACREMENT</v>
          </cell>
          <cell r="E98" t="str">
            <v>702-800 rue Provost (LCH)</v>
          </cell>
          <cell r="F98">
            <v>40</v>
          </cell>
          <cell r="G98" t="str">
            <v>1</v>
          </cell>
          <cell r="K98" t="str">
            <v>BSQ</v>
          </cell>
          <cell r="M98" t="str">
            <v>R</v>
          </cell>
          <cell r="P98" t="str">
            <v>EM</v>
          </cell>
          <cell r="S98">
            <v>41296.647534722222</v>
          </cell>
          <cell r="V98">
            <v>43084</v>
          </cell>
          <cell r="W98">
            <v>43115</v>
          </cell>
          <cell r="AA98">
            <v>0</v>
          </cell>
          <cell r="AB98">
            <v>2</v>
          </cell>
          <cell r="AC98">
            <v>17</v>
          </cell>
          <cell r="AD98">
            <v>13</v>
          </cell>
          <cell r="AE98">
            <v>7</v>
          </cell>
          <cell r="AF98">
            <v>1</v>
          </cell>
          <cell r="AG98">
            <v>0</v>
          </cell>
          <cell r="AH98" t="str">
            <v>PAH15-20</v>
          </cell>
          <cell r="AL98">
            <v>0</v>
          </cell>
          <cell r="AM98" t="str">
            <v>MTL-5230</v>
          </cell>
          <cell r="AN98" t="str">
            <v xml:space="preserve"> </v>
          </cell>
          <cell r="AO98" t="str">
            <v>-1</v>
          </cell>
          <cell r="AP98" t="str">
            <v xml:space="preserve"> </v>
          </cell>
          <cell r="AQ98" t="str">
            <v xml:space="preserve"> </v>
          </cell>
          <cell r="AR98" t="str">
            <v xml:space="preserve"> </v>
          </cell>
          <cell r="AS98" t="str">
            <v xml:space="preserve"> </v>
          </cell>
          <cell r="AT98" t="str">
            <v xml:space="preserve"> </v>
          </cell>
          <cell r="AU98" t="str">
            <v xml:space="preserve"> </v>
          </cell>
          <cell r="AV98" t="str">
            <v xml:space="preserve"> </v>
          </cell>
          <cell r="AW98" t="str">
            <v xml:space="preserve"> </v>
          </cell>
          <cell r="AX98" t="str">
            <v xml:space="preserve"> </v>
          </cell>
          <cell r="AY98" t="str">
            <v xml:space="preserve"> </v>
          </cell>
          <cell r="AZ98" t="str">
            <v xml:space="preserve"> </v>
          </cell>
          <cell r="BA98" t="str">
            <v xml:space="preserve"> </v>
          </cell>
          <cell r="BB98" t="str">
            <v xml:space="preserve"> </v>
          </cell>
          <cell r="BC98" t="str">
            <v xml:space="preserve"> </v>
          </cell>
          <cell r="BD98" t="str">
            <v xml:space="preserve"> </v>
          </cell>
          <cell r="BE98" t="str">
            <v>Non engagé</v>
          </cell>
          <cell r="BF98" t="str">
            <v>Non engagé</v>
          </cell>
          <cell r="BG98" t="str">
            <v>Non engagé</v>
          </cell>
          <cell r="BH98" t="str">
            <v>Non engagé</v>
          </cell>
          <cell r="BI98" t="str">
            <v>Non engagé</v>
          </cell>
          <cell r="BJ98" t="str">
            <v>Non engagé</v>
          </cell>
          <cell r="BK98" t="str">
            <v>Non engagé</v>
          </cell>
          <cell r="BL98">
            <v>0</v>
          </cell>
          <cell r="BM98" t="str">
            <v>acl-1</v>
          </cell>
          <cell r="BN98">
            <v>0</v>
          </cell>
          <cell r="BO98" t="str">
            <v>0-1</v>
          </cell>
          <cell r="BP98" t="str">
            <v xml:space="preserve"> </v>
          </cell>
          <cell r="BQ98" t="str">
            <v xml:space="preserve"> </v>
          </cell>
          <cell r="BR98" t="str">
            <v xml:space="preserve"> </v>
          </cell>
          <cell r="BS98">
            <v>0</v>
          </cell>
          <cell r="BT98" t="str">
            <v xml:space="preserve"> </v>
          </cell>
          <cell r="BU98" t="str">
            <v xml:space="preserve">Non engagé </v>
          </cell>
          <cell r="BV98">
            <v>0</v>
          </cell>
          <cell r="BW98" t="str">
            <v xml:space="preserve"> </v>
          </cell>
          <cell r="BX98" t="str">
            <v xml:space="preserve"> </v>
          </cell>
          <cell r="BY98" t="str">
            <v>2010BSQ</v>
          </cell>
          <cell r="BZ98" t="str">
            <v>2017BSQ</v>
          </cell>
          <cell r="CA98">
            <v>0</v>
          </cell>
          <cell r="CB98" t="str">
            <v xml:space="preserve"> </v>
          </cell>
          <cell r="CC98" t="str">
            <v xml:space="preserve"> </v>
          </cell>
          <cell r="CD98" t="str">
            <v xml:space="preserve"> </v>
          </cell>
          <cell r="CE98" t="str">
            <v xml:space="preserve"> </v>
          </cell>
          <cell r="CF98" t="str">
            <v xml:space="preserve"> </v>
          </cell>
          <cell r="CG98" t="str">
            <v xml:space="preserve"> </v>
          </cell>
          <cell r="CH98">
            <v>0</v>
          </cell>
          <cell r="CI98" t="str">
            <v xml:space="preserve"> </v>
          </cell>
          <cell r="CJ98" t="str">
            <v xml:space="preserve"> </v>
          </cell>
          <cell r="CK98" t="str">
            <v>Non engagé</v>
          </cell>
          <cell r="CL98" t="str">
            <v xml:space="preserve"> </v>
          </cell>
          <cell r="CM98" t="str">
            <v xml:space="preserve"> </v>
          </cell>
          <cell r="CN98" t="str">
            <v>EMLachine</v>
          </cell>
          <cell r="CO98" t="str">
            <v>BSQEMLachine</v>
          </cell>
          <cell r="CP98">
            <v>0</v>
          </cell>
          <cell r="CQ98" t="str">
            <v xml:space="preserve"> </v>
          </cell>
          <cell r="CR98" t="str">
            <v>Lachine</v>
          </cell>
          <cell r="CS98" t="str">
            <v xml:space="preserve"> </v>
          </cell>
          <cell r="CT98" t="str">
            <v xml:space="preserve"> </v>
          </cell>
          <cell r="CU98" t="str">
            <v>Lachine1900R</v>
          </cell>
          <cell r="CV98">
            <v>0</v>
          </cell>
          <cell r="CW98" t="str">
            <v>1EM</v>
          </cell>
          <cell r="CX98" t="str">
            <v>MTL-51EM</v>
          </cell>
          <cell r="CY98">
            <v>8</v>
          </cell>
          <cell r="CZ98" t="str">
            <v xml:space="preserve"> </v>
          </cell>
          <cell r="DA98" t="str">
            <v xml:space="preserve"> </v>
          </cell>
          <cell r="DB98" t="str">
            <v xml:space="preserve"> </v>
          </cell>
          <cell r="DC98" t="str">
            <v xml:space="preserve"> </v>
          </cell>
          <cell r="DD98" t="str">
            <v>1900MTLEM</v>
          </cell>
          <cell r="DE98" t="str">
            <v>MTL 2018ed</v>
          </cell>
          <cell r="DF98" t="str">
            <v xml:space="preserve"> </v>
          </cell>
          <cell r="DG98" t="str">
            <v>2018ed</v>
          </cell>
          <cell r="DH98" t="str">
            <v>2017ec</v>
          </cell>
          <cell r="DI98" t="str">
            <v>1900ap</v>
          </cell>
          <cell r="DJ98" t="str">
            <v>2018ed</v>
          </cell>
          <cell r="DK98" t="str">
            <v>2017ec</v>
          </cell>
          <cell r="DL98" t="str">
            <v>1EM</v>
          </cell>
          <cell r="DM98" t="b">
            <v>0</v>
          </cell>
          <cell r="DN98" t="str">
            <v>2018</v>
          </cell>
          <cell r="DO98" t="str">
            <v>2014</v>
          </cell>
          <cell r="DP98" t="str">
            <v>MTLED 2018 from ec 2014</v>
          </cell>
          <cell r="DQ98" t="str">
            <v xml:space="preserve">2017ec </v>
          </cell>
          <cell r="DR98" t="str">
            <v>2017</v>
          </cell>
          <cell r="DS98" t="str">
            <v>MTL</v>
          </cell>
          <cell r="DT98" t="str">
            <v xml:space="preserve"> </v>
          </cell>
          <cell r="DU98" t="str">
            <v xml:space="preserve"> </v>
          </cell>
          <cell r="DV98" t="str">
            <v xml:space="preserve"> </v>
          </cell>
          <cell r="DW98" t="str">
            <v xml:space="preserve"> </v>
          </cell>
          <cell r="DX98" t="str">
            <v xml:space="preserve"> </v>
          </cell>
          <cell r="DY98" t="str">
            <v xml:space="preserve"> </v>
          </cell>
          <cell r="DZ98" t="str">
            <v xml:space="preserve"> </v>
          </cell>
          <cell r="EA98" t="str">
            <v xml:space="preserve"> </v>
          </cell>
          <cell r="EB98" t="str">
            <v xml:space="preserve"> </v>
          </cell>
          <cell r="EC98" t="str">
            <v xml:space="preserve"> </v>
          </cell>
          <cell r="ED98" t="str">
            <v xml:space="preserve"> </v>
          </cell>
          <cell r="EE98" t="str">
            <v xml:space="preserve"> </v>
          </cell>
          <cell r="EF98" t="str">
            <v xml:space="preserve"> </v>
          </cell>
          <cell r="EG98" t="str">
            <v xml:space="preserve"> </v>
          </cell>
          <cell r="EH98" t="str">
            <v xml:space="preserve"> </v>
          </cell>
          <cell r="EI98" t="str">
            <v xml:space="preserve"> </v>
          </cell>
          <cell r="EJ98" t="str">
            <v xml:space="preserve"> </v>
          </cell>
          <cell r="EK98" t="str">
            <v xml:space="preserve"> </v>
          </cell>
          <cell r="EL98" t="str">
            <v>MTL1</v>
          </cell>
          <cell r="EM98" t="str">
            <v xml:space="preserve"> </v>
          </cell>
          <cell r="EN98" t="str">
            <v xml:space="preserve"> </v>
          </cell>
          <cell r="EO98">
            <v>0</v>
          </cell>
          <cell r="EP98" t="str">
            <v xml:space="preserve"> </v>
          </cell>
          <cell r="EQ98" t="str">
            <v xml:space="preserve"> </v>
          </cell>
          <cell r="ES98" t="str">
            <v>2018LachineR</v>
          </cell>
          <cell r="EU98" t="str">
            <v>BSQ</v>
          </cell>
          <cell r="EX98" t="str">
            <v xml:space="preserve"> </v>
          </cell>
          <cell r="EZ98" t="str">
            <v xml:space="preserve"> </v>
          </cell>
          <cell r="FB98">
            <v>0</v>
          </cell>
          <cell r="FC98">
            <v>0</v>
          </cell>
          <cell r="FF98" t="str">
            <v>0EM</v>
          </cell>
          <cell r="FI98" t="str">
            <v xml:space="preserve"> </v>
          </cell>
          <cell r="FJ98" t="str">
            <v xml:space="preserve"> </v>
          </cell>
          <cell r="FK98" t="str">
            <v xml:space="preserve"> </v>
          </cell>
          <cell r="FL98" t="str">
            <v xml:space="preserve"> </v>
          </cell>
          <cell r="FM98" t="str">
            <v xml:space="preserve"> </v>
          </cell>
          <cell r="FN98" t="str">
            <v xml:space="preserve"> </v>
          </cell>
          <cell r="FO98" t="str">
            <v xml:space="preserve"> </v>
          </cell>
          <cell r="FQ98">
            <v>0</v>
          </cell>
          <cell r="FR98" t="str">
            <v>MTL1</v>
          </cell>
          <cell r="FS98" t="str">
            <v>MTLR</v>
          </cell>
          <cell r="FT98" t="str">
            <v>LachineR1900</v>
          </cell>
          <cell r="FU98">
            <v>0</v>
          </cell>
          <cell r="FV98" t="str">
            <v>BSQEM</v>
          </cell>
        </row>
        <row r="99">
          <cell r="B99" t="str">
            <v>MTL-5242</v>
          </cell>
          <cell r="C99" t="str">
            <v>930086613</v>
          </cell>
          <cell r="D99" t="str">
            <v>PAROISSE ST-CLÉMENT_VOLET-2</v>
          </cell>
          <cell r="E99" t="str">
            <v>(4907) rue Adam (MTL)</v>
          </cell>
          <cell r="F99">
            <v>78</v>
          </cell>
          <cell r="G99" t="str">
            <v>2</v>
          </cell>
          <cell r="K99" t="str">
            <v>BSQ</v>
          </cell>
          <cell r="M99" t="str">
            <v>C</v>
          </cell>
          <cell r="P99" t="str">
            <v>EM</v>
          </cell>
          <cell r="Q99" t="str">
            <v>UDESP9K</v>
          </cell>
          <cell r="S99">
            <v>41296.648645833331</v>
          </cell>
          <cell r="V99">
            <v>43539</v>
          </cell>
          <cell r="W99">
            <v>43814</v>
          </cell>
          <cell r="X99">
            <v>43936</v>
          </cell>
          <cell r="Y99">
            <v>44301</v>
          </cell>
          <cell r="Z99">
            <v>44331</v>
          </cell>
          <cell r="AA99">
            <v>0</v>
          </cell>
          <cell r="AB99">
            <v>8</v>
          </cell>
          <cell r="AC99">
            <v>64</v>
          </cell>
          <cell r="AD99">
            <v>6</v>
          </cell>
          <cell r="AE99">
            <v>0</v>
          </cell>
          <cell r="AF99">
            <v>0</v>
          </cell>
          <cell r="AG99">
            <v>0</v>
          </cell>
          <cell r="AH99" t="str">
            <v>PAH15-20</v>
          </cell>
          <cell r="AL99">
            <v>0</v>
          </cell>
          <cell r="AM99" t="str">
            <v>MTL-5242</v>
          </cell>
          <cell r="AN99" t="str">
            <v xml:space="preserve"> </v>
          </cell>
          <cell r="AO99" t="str">
            <v>-2</v>
          </cell>
          <cell r="AP99" t="str">
            <v xml:space="preserve"> </v>
          </cell>
          <cell r="AQ99" t="str">
            <v xml:space="preserve"> </v>
          </cell>
          <cell r="AR99" t="str">
            <v xml:space="preserve"> </v>
          </cell>
          <cell r="AS99" t="str">
            <v xml:space="preserve"> </v>
          </cell>
          <cell r="AT99" t="str">
            <v xml:space="preserve"> </v>
          </cell>
          <cell r="AU99" t="str">
            <v xml:space="preserve"> </v>
          </cell>
          <cell r="AV99" t="str">
            <v xml:space="preserve"> </v>
          </cell>
          <cell r="AW99" t="str">
            <v xml:space="preserve"> </v>
          </cell>
          <cell r="AX99" t="str">
            <v xml:space="preserve"> </v>
          </cell>
          <cell r="AY99" t="str">
            <v xml:space="preserve"> </v>
          </cell>
          <cell r="AZ99" t="str">
            <v xml:space="preserve"> </v>
          </cell>
          <cell r="BA99" t="str">
            <v xml:space="preserve"> </v>
          </cell>
          <cell r="BB99" t="str">
            <v xml:space="preserve"> </v>
          </cell>
          <cell r="BC99" t="str">
            <v xml:space="preserve"> </v>
          </cell>
          <cell r="BD99" t="str">
            <v xml:space="preserve"> </v>
          </cell>
          <cell r="BE99" t="str">
            <v>Non engagé</v>
          </cell>
          <cell r="BF99" t="str">
            <v>Non engagé</v>
          </cell>
          <cell r="BG99" t="str">
            <v>Non engagé</v>
          </cell>
          <cell r="BH99" t="str">
            <v>Non engagé</v>
          </cell>
          <cell r="BI99" t="str">
            <v>Non engagé</v>
          </cell>
          <cell r="BJ99" t="str">
            <v>Non engagé</v>
          </cell>
          <cell r="BK99" t="str">
            <v>Non engagé</v>
          </cell>
          <cell r="BL99">
            <v>0</v>
          </cell>
          <cell r="BM99" t="str">
            <v>acl-2</v>
          </cell>
          <cell r="BN99">
            <v>0</v>
          </cell>
          <cell r="BO99" t="str">
            <v>0-2</v>
          </cell>
          <cell r="BP99" t="str">
            <v xml:space="preserve"> </v>
          </cell>
          <cell r="BQ99" t="str">
            <v xml:space="preserve"> </v>
          </cell>
          <cell r="BR99" t="str">
            <v xml:space="preserve"> </v>
          </cell>
          <cell r="BS99">
            <v>0</v>
          </cell>
          <cell r="BT99" t="str">
            <v xml:space="preserve"> </v>
          </cell>
          <cell r="BU99" t="str">
            <v xml:space="preserve">Non engagé </v>
          </cell>
          <cell r="BV99">
            <v>0</v>
          </cell>
          <cell r="BW99" t="str">
            <v xml:space="preserve"> </v>
          </cell>
          <cell r="BX99" t="str">
            <v xml:space="preserve"> </v>
          </cell>
          <cell r="BY99" t="str">
            <v>2010BSQ</v>
          </cell>
          <cell r="BZ99" t="str">
            <v>2019BSQ</v>
          </cell>
          <cell r="CA99">
            <v>0</v>
          </cell>
          <cell r="CB99" t="str">
            <v xml:space="preserve"> </v>
          </cell>
          <cell r="CC99" t="str">
            <v xml:space="preserve"> </v>
          </cell>
          <cell r="CD99" t="str">
            <v xml:space="preserve"> </v>
          </cell>
          <cell r="CE99" t="str">
            <v xml:space="preserve"> </v>
          </cell>
          <cell r="CF99" t="str">
            <v xml:space="preserve"> </v>
          </cell>
          <cell r="CG99" t="str">
            <v xml:space="preserve"> </v>
          </cell>
          <cell r="CH99">
            <v>0</v>
          </cell>
          <cell r="CI99" t="str">
            <v xml:space="preserve"> </v>
          </cell>
          <cell r="CJ99" t="str">
            <v xml:space="preserve"> </v>
          </cell>
          <cell r="CK99" t="str">
            <v>Non engagé</v>
          </cell>
          <cell r="CL99" t="str">
            <v xml:space="preserve"> </v>
          </cell>
          <cell r="CM99" t="str">
            <v xml:space="preserve"> </v>
          </cell>
          <cell r="CN99" t="str">
            <v>EMMercier — Hochelaga-Maisonneuve</v>
          </cell>
          <cell r="CO99" t="str">
            <v>BSQEMMercier — Hochelaga-Maisonneuve</v>
          </cell>
          <cell r="CP99">
            <v>0</v>
          </cell>
          <cell r="CQ99" t="str">
            <v xml:space="preserve"> </v>
          </cell>
          <cell r="CR99" t="str">
            <v>Mercier — Hochelaga-Maisonneuve</v>
          </cell>
          <cell r="CS99" t="str">
            <v xml:space="preserve"> </v>
          </cell>
          <cell r="CT99" t="str">
            <v xml:space="preserve"> </v>
          </cell>
          <cell r="CU99" t="str">
            <v>Mercier — Hochelaga-Maisonneuve2020C</v>
          </cell>
          <cell r="CV99">
            <v>0</v>
          </cell>
          <cell r="CW99" t="str">
            <v>2EM</v>
          </cell>
          <cell r="CX99" t="str">
            <v>MTL-52EM</v>
          </cell>
          <cell r="CY99">
            <v>8</v>
          </cell>
          <cell r="CZ99" t="str">
            <v xml:space="preserve"> </v>
          </cell>
          <cell r="DA99" t="str">
            <v xml:space="preserve"> </v>
          </cell>
          <cell r="DB99" t="str">
            <v xml:space="preserve"> </v>
          </cell>
          <cell r="DC99" t="str">
            <v xml:space="preserve"> </v>
          </cell>
          <cell r="DD99" t="str">
            <v>1900MTLEM</v>
          </cell>
          <cell r="DE99" t="str">
            <v>MTL 2019ed</v>
          </cell>
          <cell r="DF99" t="str">
            <v xml:space="preserve"> </v>
          </cell>
          <cell r="DG99" t="str">
            <v xml:space="preserve"> </v>
          </cell>
          <cell r="DH99" t="str">
            <v xml:space="preserve"> </v>
          </cell>
          <cell r="DI99" t="str">
            <v>1900ap</v>
          </cell>
          <cell r="DJ99" t="str">
            <v xml:space="preserve"> </v>
          </cell>
          <cell r="DK99" t="str">
            <v xml:space="preserve"> </v>
          </cell>
          <cell r="DL99" t="str">
            <v>2EM</v>
          </cell>
          <cell r="DM99" t="b">
            <v>0</v>
          </cell>
          <cell r="DN99" t="str">
            <v>2015</v>
          </cell>
          <cell r="DO99" t="str">
            <v xml:space="preserve"> </v>
          </cell>
          <cell r="DP99" t="str">
            <v xml:space="preserve">MTL </v>
          </cell>
          <cell r="DQ99" t="str">
            <v xml:space="preserve">  </v>
          </cell>
          <cell r="DR99" t="str">
            <v xml:space="preserve"> </v>
          </cell>
          <cell r="DS99" t="str">
            <v>MTL</v>
          </cell>
          <cell r="DT99" t="str">
            <v xml:space="preserve"> </v>
          </cell>
          <cell r="DU99" t="str">
            <v xml:space="preserve"> </v>
          </cell>
          <cell r="DV99" t="str">
            <v xml:space="preserve"> </v>
          </cell>
          <cell r="DW99" t="str">
            <v xml:space="preserve"> </v>
          </cell>
          <cell r="DX99" t="str">
            <v xml:space="preserve"> </v>
          </cell>
          <cell r="DY99" t="str">
            <v xml:space="preserve"> </v>
          </cell>
          <cell r="DZ99" t="str">
            <v xml:space="preserve"> </v>
          </cell>
          <cell r="EA99" t="str">
            <v xml:space="preserve"> </v>
          </cell>
          <cell r="EB99" t="str">
            <v xml:space="preserve"> </v>
          </cell>
          <cell r="EC99" t="str">
            <v xml:space="preserve"> </v>
          </cell>
          <cell r="ED99" t="str">
            <v xml:space="preserve"> </v>
          </cell>
          <cell r="EE99" t="str">
            <v xml:space="preserve"> </v>
          </cell>
          <cell r="EF99" t="str">
            <v xml:space="preserve"> </v>
          </cell>
          <cell r="EG99" t="str">
            <v xml:space="preserve"> </v>
          </cell>
          <cell r="EH99" t="str">
            <v xml:space="preserve"> </v>
          </cell>
          <cell r="EI99" t="str">
            <v xml:space="preserve"> </v>
          </cell>
          <cell r="EJ99" t="str">
            <v xml:space="preserve"> </v>
          </cell>
          <cell r="EK99" t="str">
            <v xml:space="preserve"> </v>
          </cell>
          <cell r="EL99" t="str">
            <v>MTL2</v>
          </cell>
          <cell r="EM99" t="str">
            <v xml:space="preserve"> </v>
          </cell>
          <cell r="EN99" t="str">
            <v xml:space="preserve"> </v>
          </cell>
          <cell r="EO99">
            <v>0</v>
          </cell>
          <cell r="EP99" t="str">
            <v xml:space="preserve"> </v>
          </cell>
          <cell r="EQ99" t="str">
            <v xml:space="preserve"> </v>
          </cell>
          <cell r="ES99" t="str">
            <v xml:space="preserve"> </v>
          </cell>
          <cell r="EU99" t="str">
            <v xml:space="preserve"> </v>
          </cell>
          <cell r="EX99" t="str">
            <v xml:space="preserve"> </v>
          </cell>
          <cell r="EZ99" t="str">
            <v xml:space="preserve"> </v>
          </cell>
          <cell r="FB99">
            <v>0</v>
          </cell>
          <cell r="FC99">
            <v>0</v>
          </cell>
          <cell r="FF99" t="str">
            <v>0EM</v>
          </cell>
          <cell r="FI99" t="str">
            <v xml:space="preserve"> </v>
          </cell>
          <cell r="FJ99" t="str">
            <v xml:space="preserve"> </v>
          </cell>
          <cell r="FK99" t="str">
            <v xml:space="preserve"> </v>
          </cell>
          <cell r="FL99" t="str">
            <v xml:space="preserve"> </v>
          </cell>
          <cell r="FM99" t="str">
            <v xml:space="preserve"> </v>
          </cell>
          <cell r="FN99" t="str">
            <v xml:space="preserve"> </v>
          </cell>
          <cell r="FO99" t="str">
            <v xml:space="preserve"> </v>
          </cell>
          <cell r="FQ99">
            <v>0</v>
          </cell>
          <cell r="FR99" t="str">
            <v>MTL2</v>
          </cell>
          <cell r="FS99" t="str">
            <v>MTLC</v>
          </cell>
          <cell r="FT99" t="str">
            <v xml:space="preserve"> </v>
          </cell>
          <cell r="FU99">
            <v>0</v>
          </cell>
          <cell r="FV99" t="str">
            <v>BSQEM</v>
          </cell>
        </row>
        <row r="100">
          <cell r="B100" t="str">
            <v>MTL-5266</v>
          </cell>
          <cell r="C100" t="str">
            <v>930088954</v>
          </cell>
          <cell r="D100" t="str">
            <v>CAMPUS OUTREMONT PHASE-3</v>
          </cell>
          <cell r="E100" t="str">
            <v xml:space="preserve">(1471) avenue Ducharme </v>
          </cell>
          <cell r="F100">
            <v>45</v>
          </cell>
          <cell r="G100" t="str">
            <v>1</v>
          </cell>
          <cell r="H100" t="str">
            <v>X</v>
          </cell>
          <cell r="K100" t="str">
            <v>CDH</v>
          </cell>
          <cell r="M100" t="str">
            <v>C</v>
          </cell>
          <cell r="P100" t="str">
            <v>EM</v>
          </cell>
          <cell r="S100">
            <v>41109</v>
          </cell>
          <cell r="V100">
            <v>43570</v>
          </cell>
          <cell r="W100">
            <v>43814</v>
          </cell>
          <cell r="X100">
            <v>43814</v>
          </cell>
          <cell r="Y100">
            <v>44270</v>
          </cell>
          <cell r="Z100">
            <v>44287</v>
          </cell>
          <cell r="AA100">
            <v>0</v>
          </cell>
          <cell r="AB100">
            <v>1</v>
          </cell>
          <cell r="AC100">
            <v>22</v>
          </cell>
          <cell r="AD100">
            <v>19</v>
          </cell>
          <cell r="AE100">
            <v>1</v>
          </cell>
          <cell r="AF100">
            <v>1</v>
          </cell>
          <cell r="AG100">
            <v>1</v>
          </cell>
          <cell r="AH100" t="str">
            <v>PAH15-20</v>
          </cell>
          <cell r="AL100">
            <v>0</v>
          </cell>
          <cell r="AM100" t="str">
            <v>MTL-5266</v>
          </cell>
          <cell r="AN100" t="str">
            <v xml:space="preserve"> </v>
          </cell>
          <cell r="AO100" t="str">
            <v>-1</v>
          </cell>
          <cell r="AP100" t="str">
            <v xml:space="preserve"> </v>
          </cell>
          <cell r="AQ100" t="str">
            <v xml:space="preserve"> </v>
          </cell>
          <cell r="AR100" t="str">
            <v xml:space="preserve"> </v>
          </cell>
          <cell r="AS100" t="str">
            <v xml:space="preserve"> </v>
          </cell>
          <cell r="AT100" t="str">
            <v xml:space="preserve"> </v>
          </cell>
          <cell r="AU100" t="str">
            <v xml:space="preserve"> </v>
          </cell>
          <cell r="AV100" t="str">
            <v xml:space="preserve"> </v>
          </cell>
          <cell r="AW100" t="str">
            <v xml:space="preserve"> </v>
          </cell>
          <cell r="AX100" t="str">
            <v xml:space="preserve"> </v>
          </cell>
          <cell r="AY100" t="str">
            <v xml:space="preserve"> </v>
          </cell>
          <cell r="AZ100" t="str">
            <v xml:space="preserve"> </v>
          </cell>
          <cell r="BA100" t="str">
            <v xml:space="preserve"> </v>
          </cell>
          <cell r="BB100" t="str">
            <v xml:space="preserve"> </v>
          </cell>
          <cell r="BC100" t="str">
            <v xml:space="preserve"> </v>
          </cell>
          <cell r="BD100" t="str">
            <v xml:space="preserve"> </v>
          </cell>
          <cell r="BE100" t="str">
            <v>Non engagé</v>
          </cell>
          <cell r="BF100" t="str">
            <v>Non engagé</v>
          </cell>
          <cell r="BG100" t="str">
            <v>Non engagé</v>
          </cell>
          <cell r="BH100" t="str">
            <v>Non engagé</v>
          </cell>
          <cell r="BI100" t="str">
            <v>Non engagé</v>
          </cell>
          <cell r="BJ100" t="str">
            <v>Non engagé</v>
          </cell>
          <cell r="BK100" t="str">
            <v>Non engagé</v>
          </cell>
          <cell r="BL100">
            <v>0</v>
          </cell>
          <cell r="BM100" t="str">
            <v>acl-1</v>
          </cell>
          <cell r="BN100">
            <v>0</v>
          </cell>
          <cell r="BO100" t="str">
            <v>0-1</v>
          </cell>
          <cell r="BP100" t="str">
            <v xml:space="preserve"> </v>
          </cell>
          <cell r="BQ100" t="str">
            <v xml:space="preserve"> </v>
          </cell>
          <cell r="BR100" t="str">
            <v xml:space="preserve"> </v>
          </cell>
          <cell r="BS100">
            <v>0</v>
          </cell>
          <cell r="BT100" t="str">
            <v xml:space="preserve"> </v>
          </cell>
          <cell r="BU100" t="str">
            <v xml:space="preserve">Non engagé </v>
          </cell>
          <cell r="BV100">
            <v>0</v>
          </cell>
          <cell r="BW100" t="str">
            <v xml:space="preserve"> </v>
          </cell>
          <cell r="BX100" t="str">
            <v xml:space="preserve"> </v>
          </cell>
          <cell r="BY100" t="str">
            <v>2010CDH</v>
          </cell>
          <cell r="BZ100" t="str">
            <v>2019CDH</v>
          </cell>
          <cell r="CA100">
            <v>0</v>
          </cell>
          <cell r="CB100" t="str">
            <v xml:space="preserve"> </v>
          </cell>
          <cell r="CC100" t="str">
            <v xml:space="preserve"> </v>
          </cell>
          <cell r="CD100" t="str">
            <v xml:space="preserve"> </v>
          </cell>
          <cell r="CE100" t="str">
            <v xml:space="preserve"> </v>
          </cell>
          <cell r="CF100" t="str">
            <v xml:space="preserve"> </v>
          </cell>
          <cell r="CG100" t="str">
            <v xml:space="preserve"> </v>
          </cell>
          <cell r="CH100">
            <v>0</v>
          </cell>
          <cell r="CI100" t="str">
            <v xml:space="preserve"> </v>
          </cell>
          <cell r="CJ100" t="str">
            <v xml:space="preserve"> </v>
          </cell>
          <cell r="CK100" t="str">
            <v>Non engagé</v>
          </cell>
          <cell r="CL100" t="str">
            <v xml:space="preserve"> </v>
          </cell>
          <cell r="CM100" t="str">
            <v xml:space="preserve"> </v>
          </cell>
          <cell r="CN100" t="str">
            <v>EMOutremont</v>
          </cell>
          <cell r="CO100" t="str">
            <v>CDHEMOutremont</v>
          </cell>
          <cell r="CP100">
            <v>0</v>
          </cell>
          <cell r="CQ100" t="str">
            <v xml:space="preserve"> </v>
          </cell>
          <cell r="CR100" t="str">
            <v>Outremont</v>
          </cell>
          <cell r="CS100" t="str">
            <v xml:space="preserve"> </v>
          </cell>
          <cell r="CT100" t="str">
            <v xml:space="preserve"> </v>
          </cell>
          <cell r="CU100" t="str">
            <v>Outremont2019C</v>
          </cell>
          <cell r="CV100">
            <v>0</v>
          </cell>
          <cell r="CW100" t="str">
            <v>1EM</v>
          </cell>
          <cell r="CX100" t="str">
            <v>MTL-51EM</v>
          </cell>
          <cell r="CY100">
            <v>8</v>
          </cell>
          <cell r="CZ100" t="str">
            <v xml:space="preserve"> </v>
          </cell>
          <cell r="DA100" t="str">
            <v xml:space="preserve"> </v>
          </cell>
          <cell r="DB100" t="str">
            <v xml:space="preserve"> </v>
          </cell>
          <cell r="DC100" t="str">
            <v xml:space="preserve"> </v>
          </cell>
          <cell r="DD100" t="str">
            <v>1900MTLEM</v>
          </cell>
          <cell r="DE100" t="str">
            <v>MTL 2019ed</v>
          </cell>
          <cell r="DF100" t="str">
            <v xml:space="preserve"> </v>
          </cell>
          <cell r="DG100" t="str">
            <v xml:space="preserve"> </v>
          </cell>
          <cell r="DH100" t="str">
            <v xml:space="preserve"> </v>
          </cell>
          <cell r="DI100" t="str">
            <v>1900ap</v>
          </cell>
          <cell r="DJ100" t="str">
            <v xml:space="preserve"> </v>
          </cell>
          <cell r="DK100" t="str">
            <v xml:space="preserve"> </v>
          </cell>
          <cell r="DL100" t="str">
            <v>1EM</v>
          </cell>
          <cell r="DM100" t="b">
            <v>0</v>
          </cell>
          <cell r="DN100" t="str">
            <v>2015</v>
          </cell>
          <cell r="DO100" t="str">
            <v xml:space="preserve"> </v>
          </cell>
          <cell r="DP100" t="str">
            <v xml:space="preserve">MTL </v>
          </cell>
          <cell r="DQ100" t="str">
            <v xml:space="preserve">  </v>
          </cell>
          <cell r="DR100" t="str">
            <v xml:space="preserve"> </v>
          </cell>
          <cell r="DS100" t="str">
            <v>MTL</v>
          </cell>
          <cell r="DT100" t="str">
            <v xml:space="preserve"> </v>
          </cell>
          <cell r="DU100" t="str">
            <v xml:space="preserve"> </v>
          </cell>
          <cell r="DV100" t="str">
            <v xml:space="preserve"> </v>
          </cell>
          <cell r="DW100" t="str">
            <v xml:space="preserve"> </v>
          </cell>
          <cell r="DX100" t="str">
            <v xml:space="preserve"> </v>
          </cell>
          <cell r="DY100" t="str">
            <v xml:space="preserve"> </v>
          </cell>
          <cell r="DZ100" t="str">
            <v xml:space="preserve"> </v>
          </cell>
          <cell r="EA100" t="str">
            <v xml:space="preserve"> </v>
          </cell>
          <cell r="EB100" t="str">
            <v xml:space="preserve"> </v>
          </cell>
          <cell r="EC100" t="str">
            <v xml:space="preserve"> </v>
          </cell>
          <cell r="ED100" t="str">
            <v xml:space="preserve"> </v>
          </cell>
          <cell r="EE100" t="str">
            <v xml:space="preserve"> </v>
          </cell>
          <cell r="EF100" t="str">
            <v xml:space="preserve"> </v>
          </cell>
          <cell r="EG100" t="str">
            <v xml:space="preserve"> </v>
          </cell>
          <cell r="EH100" t="str">
            <v xml:space="preserve"> </v>
          </cell>
          <cell r="EI100" t="str">
            <v xml:space="preserve"> </v>
          </cell>
          <cell r="EJ100" t="str">
            <v xml:space="preserve"> </v>
          </cell>
          <cell r="EK100" t="str">
            <v xml:space="preserve"> </v>
          </cell>
          <cell r="EL100" t="str">
            <v>MTL1</v>
          </cell>
          <cell r="EM100" t="str">
            <v xml:space="preserve"> </v>
          </cell>
          <cell r="EN100" t="str">
            <v xml:space="preserve"> </v>
          </cell>
          <cell r="EO100">
            <v>0</v>
          </cell>
          <cell r="EP100" t="str">
            <v xml:space="preserve"> </v>
          </cell>
          <cell r="EQ100" t="str">
            <v xml:space="preserve"> </v>
          </cell>
          <cell r="ES100" t="str">
            <v xml:space="preserve"> </v>
          </cell>
          <cell r="EU100" t="str">
            <v xml:space="preserve"> </v>
          </cell>
          <cell r="EX100" t="str">
            <v xml:space="preserve"> </v>
          </cell>
          <cell r="EZ100" t="str">
            <v xml:space="preserve"> </v>
          </cell>
          <cell r="FB100">
            <v>0</v>
          </cell>
          <cell r="FC100">
            <v>0</v>
          </cell>
          <cell r="FF100" t="str">
            <v>0EM</v>
          </cell>
          <cell r="FI100" t="str">
            <v xml:space="preserve"> </v>
          </cell>
          <cell r="FJ100" t="str">
            <v xml:space="preserve"> </v>
          </cell>
          <cell r="FK100" t="str">
            <v xml:space="preserve"> </v>
          </cell>
          <cell r="FL100" t="str">
            <v xml:space="preserve"> </v>
          </cell>
          <cell r="FM100" t="str">
            <v xml:space="preserve"> </v>
          </cell>
          <cell r="FN100" t="str">
            <v xml:space="preserve"> </v>
          </cell>
          <cell r="FO100" t="str">
            <v xml:space="preserve"> </v>
          </cell>
          <cell r="FQ100">
            <v>0</v>
          </cell>
          <cell r="FR100" t="str">
            <v>MTL1</v>
          </cell>
          <cell r="FS100" t="str">
            <v>MTLC</v>
          </cell>
          <cell r="FT100" t="str">
            <v xml:space="preserve"> </v>
          </cell>
          <cell r="FU100">
            <v>0</v>
          </cell>
          <cell r="FV100" t="str">
            <v>CDHEM</v>
          </cell>
        </row>
        <row r="101">
          <cell r="B101" t="str">
            <v>MTL-5267</v>
          </cell>
          <cell r="C101" t="str">
            <v>930088955</v>
          </cell>
          <cell r="D101" t="str">
            <v>MTQ-AHUNTSIC</v>
          </cell>
          <cell r="E101" t="str">
            <v xml:space="preserve">625-775 boulevard Henri-Bourassa Ouest </v>
          </cell>
          <cell r="F101">
            <v>84</v>
          </cell>
          <cell r="G101">
            <v>1</v>
          </cell>
          <cell r="K101" t="str">
            <v>BSQ</v>
          </cell>
          <cell r="M101" t="str">
            <v>C</v>
          </cell>
          <cell r="P101" t="str">
            <v>EL</v>
          </cell>
          <cell r="Q101" t="str">
            <v>UABBA97</v>
          </cell>
          <cell r="S101">
            <v>42557.352696759262</v>
          </cell>
          <cell r="V101">
            <v>43739</v>
          </cell>
          <cell r="W101">
            <v>43983</v>
          </cell>
          <cell r="AA101">
            <v>0</v>
          </cell>
          <cell r="AB101">
            <v>0</v>
          </cell>
          <cell r="AC101">
            <v>62</v>
          </cell>
          <cell r="AD101">
            <v>19</v>
          </cell>
          <cell r="AE101">
            <v>1</v>
          </cell>
          <cell r="AF101">
            <v>1</v>
          </cell>
          <cell r="AG101">
            <v>1</v>
          </cell>
          <cell r="AH101" t="str">
            <v>PAH15-20</v>
          </cell>
          <cell r="AL101">
            <v>0</v>
          </cell>
          <cell r="AM101" t="str">
            <v>MTL-5267</v>
          </cell>
          <cell r="AN101" t="str">
            <v xml:space="preserve"> </v>
          </cell>
          <cell r="AO101" t="str">
            <v>-1</v>
          </cell>
          <cell r="AP101" t="str">
            <v xml:space="preserve"> </v>
          </cell>
          <cell r="AQ101" t="str">
            <v xml:space="preserve"> </v>
          </cell>
          <cell r="AR101" t="str">
            <v xml:space="preserve"> </v>
          </cell>
          <cell r="AS101" t="str">
            <v xml:space="preserve"> </v>
          </cell>
          <cell r="AT101" t="str">
            <v xml:space="preserve"> </v>
          </cell>
          <cell r="AU101" t="str">
            <v xml:space="preserve"> </v>
          </cell>
          <cell r="AV101" t="str">
            <v xml:space="preserve"> </v>
          </cell>
          <cell r="AW101" t="str">
            <v xml:space="preserve"> </v>
          </cell>
          <cell r="AX101" t="str">
            <v xml:space="preserve"> </v>
          </cell>
          <cell r="AY101" t="str">
            <v xml:space="preserve"> </v>
          </cell>
          <cell r="AZ101" t="str">
            <v xml:space="preserve"> </v>
          </cell>
          <cell r="BA101" t="str">
            <v xml:space="preserve"> </v>
          </cell>
          <cell r="BB101" t="str">
            <v xml:space="preserve"> </v>
          </cell>
          <cell r="BC101" t="str">
            <v xml:space="preserve"> </v>
          </cell>
          <cell r="BD101" t="str">
            <v xml:space="preserve"> </v>
          </cell>
          <cell r="BE101" t="str">
            <v>Non engagé</v>
          </cell>
          <cell r="BF101" t="str">
            <v>Non engagé</v>
          </cell>
          <cell r="BG101" t="str">
            <v>Non engagé</v>
          </cell>
          <cell r="BH101" t="str">
            <v>Non engagé</v>
          </cell>
          <cell r="BI101" t="str">
            <v>Non engagé</v>
          </cell>
          <cell r="BJ101" t="str">
            <v>Non engagé</v>
          </cell>
          <cell r="BK101" t="str">
            <v>Non engagé</v>
          </cell>
          <cell r="BL101">
            <v>0</v>
          </cell>
          <cell r="BM101" t="str">
            <v>acl-1</v>
          </cell>
          <cell r="BN101" t="str">
            <v>ACL2015-1</v>
          </cell>
          <cell r="BO101" t="str">
            <v>0-1</v>
          </cell>
          <cell r="BP101" t="str">
            <v xml:space="preserve"> </v>
          </cell>
          <cell r="BQ101" t="str">
            <v xml:space="preserve"> </v>
          </cell>
          <cell r="BR101" t="str">
            <v xml:space="preserve"> </v>
          </cell>
          <cell r="BS101" t="str">
            <v xml:space="preserve"> </v>
          </cell>
          <cell r="BT101" t="str">
            <v xml:space="preserve"> </v>
          </cell>
          <cell r="BU101" t="str">
            <v xml:space="preserve">Non engagé </v>
          </cell>
          <cell r="BV101">
            <v>0</v>
          </cell>
          <cell r="BW101" t="str">
            <v xml:space="preserve"> </v>
          </cell>
          <cell r="BX101" t="str">
            <v>0-1</v>
          </cell>
          <cell r="BY101" t="str">
            <v xml:space="preserve"> </v>
          </cell>
          <cell r="BZ101" t="str">
            <v xml:space="preserve"> </v>
          </cell>
          <cell r="CA101" t="str">
            <v xml:space="preserve"> </v>
          </cell>
          <cell r="CB101" t="str">
            <v xml:space="preserve"> </v>
          </cell>
          <cell r="CC101" t="str">
            <v xml:space="preserve"> </v>
          </cell>
          <cell r="CD101" t="str">
            <v xml:space="preserve"> </v>
          </cell>
          <cell r="CE101" t="str">
            <v xml:space="preserve"> </v>
          </cell>
          <cell r="CF101" t="str">
            <v xml:space="preserve"> </v>
          </cell>
          <cell r="CG101" t="str">
            <v>BSQ-1</v>
          </cell>
          <cell r="CH101" t="str">
            <v xml:space="preserve"> </v>
          </cell>
          <cell r="CI101" t="str">
            <v xml:space="preserve"> </v>
          </cell>
          <cell r="CJ101" t="str">
            <v xml:space="preserve"> </v>
          </cell>
          <cell r="CK101" t="str">
            <v>Non engagé</v>
          </cell>
          <cell r="CL101" t="str">
            <v xml:space="preserve"> </v>
          </cell>
          <cell r="CM101" t="str">
            <v xml:space="preserve"> </v>
          </cell>
          <cell r="CN101" t="str">
            <v>ELAhuntsic — Cartierville</v>
          </cell>
          <cell r="CO101" t="str">
            <v>BSQELAhuntsic — Cartierville</v>
          </cell>
          <cell r="CP101" t="str">
            <v>BSQAhuntsic — Cartierville</v>
          </cell>
          <cell r="CQ101" t="str">
            <v xml:space="preserve"> </v>
          </cell>
          <cell r="CR101" t="str">
            <v>Ahuntsic — Cartierville</v>
          </cell>
          <cell r="CS101" t="str">
            <v xml:space="preserve"> </v>
          </cell>
          <cell r="CT101" t="str">
            <v xml:space="preserve"> </v>
          </cell>
          <cell r="CU101" t="str">
            <v>Ahuntsic — Cartierville1900C</v>
          </cell>
          <cell r="CV101">
            <v>0</v>
          </cell>
          <cell r="CW101" t="str">
            <v>1ELMtl</v>
          </cell>
          <cell r="CX101" t="str">
            <v>MTL-51ELMtl</v>
          </cell>
          <cell r="CY101">
            <v>7</v>
          </cell>
          <cell r="CZ101" t="str">
            <v xml:space="preserve"> </v>
          </cell>
          <cell r="DA101" t="str">
            <v xml:space="preserve"> </v>
          </cell>
          <cell r="DB101" t="str">
            <v xml:space="preserve"> </v>
          </cell>
          <cell r="DC101" t="str">
            <v xml:space="preserve"> </v>
          </cell>
          <cell r="DD101" t="str">
            <v>1900MTLEL</v>
          </cell>
          <cell r="DE101" t="str">
            <v>MTL 2020ed</v>
          </cell>
          <cell r="DF101" t="str">
            <v xml:space="preserve"> </v>
          </cell>
          <cell r="DG101" t="str">
            <v xml:space="preserve"> </v>
          </cell>
          <cell r="DH101" t="str">
            <v xml:space="preserve"> </v>
          </cell>
          <cell r="DI101" t="str">
            <v>1900ap</v>
          </cell>
          <cell r="DJ101" t="str">
            <v xml:space="preserve"> </v>
          </cell>
          <cell r="DK101" t="str">
            <v xml:space="preserve"> </v>
          </cell>
          <cell r="DL101" t="str">
            <v xml:space="preserve"> </v>
          </cell>
          <cell r="DM101" t="str">
            <v xml:space="preserve"> </v>
          </cell>
          <cell r="DN101" t="str">
            <v>2015</v>
          </cell>
          <cell r="DO101" t="str">
            <v xml:space="preserve"> </v>
          </cell>
          <cell r="DP101" t="str">
            <v xml:space="preserve">MTL </v>
          </cell>
          <cell r="DQ101" t="str">
            <v xml:space="preserve">  </v>
          </cell>
          <cell r="DR101" t="str">
            <v xml:space="preserve"> </v>
          </cell>
          <cell r="DS101" t="str">
            <v>MTL</v>
          </cell>
          <cell r="DT101" t="str">
            <v xml:space="preserve"> </v>
          </cell>
          <cell r="DU101" t="str">
            <v xml:space="preserve"> </v>
          </cell>
          <cell r="DV101" t="str">
            <v xml:space="preserve"> </v>
          </cell>
          <cell r="DW101" t="str">
            <v xml:space="preserve"> </v>
          </cell>
          <cell r="DX101" t="str">
            <v xml:space="preserve"> </v>
          </cell>
          <cell r="DY101" t="str">
            <v xml:space="preserve"> </v>
          </cell>
          <cell r="DZ101" t="str">
            <v xml:space="preserve"> </v>
          </cell>
          <cell r="EA101" t="str">
            <v xml:space="preserve"> </v>
          </cell>
          <cell r="EB101" t="str">
            <v xml:space="preserve"> </v>
          </cell>
          <cell r="EC101" t="str">
            <v xml:space="preserve"> </v>
          </cell>
          <cell r="ED101" t="str">
            <v xml:space="preserve"> </v>
          </cell>
          <cell r="EE101" t="str">
            <v xml:space="preserve"> </v>
          </cell>
          <cell r="EF101" t="str">
            <v xml:space="preserve"> </v>
          </cell>
          <cell r="EG101" t="str">
            <v xml:space="preserve"> </v>
          </cell>
          <cell r="EH101" t="str">
            <v xml:space="preserve"> </v>
          </cell>
          <cell r="EI101" t="str">
            <v xml:space="preserve"> </v>
          </cell>
          <cell r="EJ101" t="str">
            <v xml:space="preserve"> </v>
          </cell>
          <cell r="EK101" t="str">
            <v xml:space="preserve"> </v>
          </cell>
          <cell r="EL101" t="str">
            <v>MTL1</v>
          </cell>
          <cell r="EM101" t="str">
            <v xml:space="preserve"> </v>
          </cell>
          <cell r="EN101" t="str">
            <v xml:space="preserve"> </v>
          </cell>
          <cell r="EO101" t="str">
            <v>C1</v>
          </cell>
          <cell r="EP101" t="str">
            <v xml:space="preserve"> </v>
          </cell>
          <cell r="EQ101" t="str">
            <v xml:space="preserve"> </v>
          </cell>
          <cell r="ES101" t="str">
            <v xml:space="preserve"> </v>
          </cell>
          <cell r="EU101" t="str">
            <v xml:space="preserve"> </v>
          </cell>
          <cell r="EX101" t="str">
            <v>2019-10UABBA97</v>
          </cell>
          <cell r="EZ101" t="str">
            <v>2020-06UABBA97</v>
          </cell>
          <cell r="FB101">
            <v>0</v>
          </cell>
          <cell r="FC101">
            <v>0</v>
          </cell>
          <cell r="FF101" t="str">
            <v>0EL</v>
          </cell>
          <cell r="FI101" t="str">
            <v>1Chambre</v>
          </cell>
          <cell r="FJ101" t="str">
            <v>1studio</v>
          </cell>
          <cell r="FK101" t="str">
            <v>11CC</v>
          </cell>
          <cell r="FL101" t="str">
            <v>12CC</v>
          </cell>
          <cell r="FM101" t="str">
            <v>13CC</v>
          </cell>
          <cell r="FN101" t="str">
            <v>14CC</v>
          </cell>
          <cell r="FO101" t="str">
            <v>15CC</v>
          </cell>
          <cell r="FQ101">
            <v>0</v>
          </cell>
          <cell r="FR101" t="str">
            <v>ELMTL1</v>
          </cell>
          <cell r="FS101" t="str">
            <v>ELMTLC</v>
          </cell>
          <cell r="FT101" t="str">
            <v>Ahuntsic — CartiervilleC1900</v>
          </cell>
          <cell r="FU101">
            <v>0</v>
          </cell>
          <cell r="FV101" t="str">
            <v>BSQEL</v>
          </cell>
        </row>
        <row r="102">
          <cell r="B102" t="str">
            <v>MTL-5270</v>
          </cell>
          <cell r="C102" t="str">
            <v>930088958</v>
          </cell>
          <cell r="D102" t="str">
            <v>ATELIER CN PHASE-2</v>
          </cell>
          <cell r="E102" t="str">
            <v>(1890) rue Le Ber (MTL)</v>
          </cell>
          <cell r="F102">
            <v>120</v>
          </cell>
          <cell r="G102" t="str">
            <v>1</v>
          </cell>
          <cell r="K102" t="str">
            <v>BSQ</v>
          </cell>
          <cell r="M102" t="str">
            <v>C</v>
          </cell>
          <cell r="P102" t="str">
            <v>EM</v>
          </cell>
          <cell r="S102">
            <v>42060</v>
          </cell>
          <cell r="V102">
            <v>43084</v>
          </cell>
          <cell r="W102">
            <v>43266</v>
          </cell>
          <cell r="AA102">
            <v>0</v>
          </cell>
          <cell r="AB102">
            <v>4</v>
          </cell>
          <cell r="AC102">
            <v>30</v>
          </cell>
          <cell r="AD102">
            <v>58</v>
          </cell>
          <cell r="AE102">
            <v>23</v>
          </cell>
          <cell r="AF102">
            <v>4</v>
          </cell>
          <cell r="AG102">
            <v>1</v>
          </cell>
          <cell r="AH102" t="str">
            <v>PAH15-20</v>
          </cell>
          <cell r="AL102">
            <v>0</v>
          </cell>
          <cell r="AM102" t="str">
            <v>MTL-5270</v>
          </cell>
          <cell r="AN102" t="str">
            <v xml:space="preserve"> </v>
          </cell>
          <cell r="AO102" t="str">
            <v>-1</v>
          </cell>
          <cell r="AP102" t="str">
            <v xml:space="preserve"> </v>
          </cell>
          <cell r="AQ102" t="str">
            <v xml:space="preserve"> </v>
          </cell>
          <cell r="AR102" t="str">
            <v xml:space="preserve"> </v>
          </cell>
          <cell r="AS102" t="str">
            <v xml:space="preserve"> </v>
          </cell>
          <cell r="AT102" t="str">
            <v xml:space="preserve"> </v>
          </cell>
          <cell r="AU102" t="str">
            <v xml:space="preserve"> </v>
          </cell>
          <cell r="AV102" t="str">
            <v xml:space="preserve"> </v>
          </cell>
          <cell r="AW102" t="str">
            <v xml:space="preserve"> </v>
          </cell>
          <cell r="AX102" t="str">
            <v xml:space="preserve"> </v>
          </cell>
          <cell r="AY102" t="str">
            <v xml:space="preserve"> </v>
          </cell>
          <cell r="AZ102" t="str">
            <v xml:space="preserve"> </v>
          </cell>
          <cell r="BA102" t="str">
            <v xml:space="preserve"> </v>
          </cell>
          <cell r="BB102" t="str">
            <v xml:space="preserve"> </v>
          </cell>
          <cell r="BC102" t="str">
            <v xml:space="preserve"> </v>
          </cell>
          <cell r="BD102" t="str">
            <v xml:space="preserve"> </v>
          </cell>
          <cell r="BE102" t="str">
            <v>Non engagé</v>
          </cell>
          <cell r="BF102" t="str">
            <v>Non engagé</v>
          </cell>
          <cell r="BG102" t="str">
            <v>Non engagé</v>
          </cell>
          <cell r="BH102" t="str">
            <v>Non engagé</v>
          </cell>
          <cell r="BI102" t="str">
            <v>Non engagé</v>
          </cell>
          <cell r="BJ102" t="str">
            <v>Non engagé</v>
          </cell>
          <cell r="BK102" t="str">
            <v>Non engagé</v>
          </cell>
          <cell r="BL102">
            <v>0</v>
          </cell>
          <cell r="BM102" t="str">
            <v>acl-1</v>
          </cell>
          <cell r="BN102">
            <v>0</v>
          </cell>
          <cell r="BO102" t="str">
            <v>0-1</v>
          </cell>
          <cell r="BP102" t="str">
            <v xml:space="preserve"> </v>
          </cell>
          <cell r="BQ102" t="str">
            <v xml:space="preserve"> </v>
          </cell>
          <cell r="BR102" t="str">
            <v xml:space="preserve"> </v>
          </cell>
          <cell r="BS102">
            <v>0</v>
          </cell>
          <cell r="BT102" t="str">
            <v xml:space="preserve"> </v>
          </cell>
          <cell r="BU102" t="str">
            <v xml:space="preserve">Non engagé </v>
          </cell>
          <cell r="BV102">
            <v>0</v>
          </cell>
          <cell r="BW102" t="str">
            <v xml:space="preserve"> </v>
          </cell>
          <cell r="BX102" t="str">
            <v xml:space="preserve"> </v>
          </cell>
          <cell r="BY102" t="str">
            <v>2010BSQ</v>
          </cell>
          <cell r="BZ102" t="str">
            <v>2017BSQ</v>
          </cell>
          <cell r="CA102">
            <v>0</v>
          </cell>
          <cell r="CB102" t="str">
            <v xml:space="preserve"> </v>
          </cell>
          <cell r="CC102" t="str">
            <v xml:space="preserve"> </v>
          </cell>
          <cell r="CD102" t="str">
            <v xml:space="preserve"> </v>
          </cell>
          <cell r="CE102" t="str">
            <v xml:space="preserve"> </v>
          </cell>
          <cell r="CF102" t="str">
            <v xml:space="preserve"> </v>
          </cell>
          <cell r="CG102" t="str">
            <v xml:space="preserve"> </v>
          </cell>
          <cell r="CH102">
            <v>0</v>
          </cell>
          <cell r="CI102" t="str">
            <v xml:space="preserve"> </v>
          </cell>
          <cell r="CJ102" t="str">
            <v xml:space="preserve"> </v>
          </cell>
          <cell r="CK102" t="str">
            <v>Non engagé</v>
          </cell>
          <cell r="CL102" t="str">
            <v xml:space="preserve"> </v>
          </cell>
          <cell r="CM102" t="str">
            <v xml:space="preserve"> </v>
          </cell>
          <cell r="CN102" t="str">
            <v>EMLe Sud-Ouest</v>
          </cell>
          <cell r="CO102" t="str">
            <v>BSQEMLe Sud-Ouest</v>
          </cell>
          <cell r="CP102">
            <v>0</v>
          </cell>
          <cell r="CQ102" t="str">
            <v xml:space="preserve"> </v>
          </cell>
          <cell r="CR102" t="str">
            <v>Le Sud-Ouest</v>
          </cell>
          <cell r="CS102" t="str">
            <v xml:space="preserve"> </v>
          </cell>
          <cell r="CT102" t="str">
            <v xml:space="preserve"> </v>
          </cell>
          <cell r="CU102" t="str">
            <v>Le Sud-Ouest1900C</v>
          </cell>
          <cell r="CV102">
            <v>0</v>
          </cell>
          <cell r="CW102" t="str">
            <v>1EM</v>
          </cell>
          <cell r="CX102" t="str">
            <v>MTL-51EM</v>
          </cell>
          <cell r="CY102">
            <v>8</v>
          </cell>
          <cell r="CZ102" t="str">
            <v xml:space="preserve"> </v>
          </cell>
          <cell r="DA102" t="str">
            <v xml:space="preserve"> </v>
          </cell>
          <cell r="DB102" t="str">
            <v xml:space="preserve"> </v>
          </cell>
          <cell r="DC102" t="str">
            <v xml:space="preserve"> </v>
          </cell>
          <cell r="DD102" t="str">
            <v>1900MTLEM</v>
          </cell>
          <cell r="DE102" t="str">
            <v>MTL 2018ed</v>
          </cell>
          <cell r="DF102" t="str">
            <v xml:space="preserve"> </v>
          </cell>
          <cell r="DG102" t="str">
            <v>2018ed</v>
          </cell>
          <cell r="DH102" t="str">
            <v>2017ec</v>
          </cell>
          <cell r="DI102" t="str">
            <v>1900ap</v>
          </cell>
          <cell r="DJ102" t="str">
            <v>2018ed</v>
          </cell>
          <cell r="DK102" t="str">
            <v>2017ec</v>
          </cell>
          <cell r="DL102" t="str">
            <v>1EM</v>
          </cell>
          <cell r="DM102" t="b">
            <v>0</v>
          </cell>
          <cell r="DN102" t="str">
            <v>2018</v>
          </cell>
          <cell r="DO102" t="str">
            <v>2014</v>
          </cell>
          <cell r="DP102" t="str">
            <v>MTLED 2018 from ec 2014</v>
          </cell>
          <cell r="DQ102" t="str">
            <v xml:space="preserve">2017ec </v>
          </cell>
          <cell r="DR102" t="str">
            <v>2017</v>
          </cell>
          <cell r="DS102" t="str">
            <v>MTL</v>
          </cell>
          <cell r="DT102" t="str">
            <v xml:space="preserve"> </v>
          </cell>
          <cell r="DU102" t="str">
            <v xml:space="preserve"> </v>
          </cell>
          <cell r="DV102" t="str">
            <v xml:space="preserve"> </v>
          </cell>
          <cell r="DW102" t="str">
            <v xml:space="preserve"> </v>
          </cell>
          <cell r="DX102" t="str">
            <v xml:space="preserve"> </v>
          </cell>
          <cell r="DY102" t="str">
            <v xml:space="preserve"> </v>
          </cell>
          <cell r="DZ102" t="str">
            <v xml:space="preserve"> </v>
          </cell>
          <cell r="EA102" t="str">
            <v xml:space="preserve"> </v>
          </cell>
          <cell r="EB102" t="str">
            <v xml:space="preserve"> </v>
          </cell>
          <cell r="EC102" t="str">
            <v xml:space="preserve"> </v>
          </cell>
          <cell r="ED102" t="str">
            <v xml:space="preserve"> </v>
          </cell>
          <cell r="EE102" t="str">
            <v xml:space="preserve"> </v>
          </cell>
          <cell r="EF102" t="str">
            <v xml:space="preserve"> </v>
          </cell>
          <cell r="EG102" t="str">
            <v xml:space="preserve"> </v>
          </cell>
          <cell r="EH102" t="str">
            <v xml:space="preserve"> </v>
          </cell>
          <cell r="EI102" t="str">
            <v xml:space="preserve"> </v>
          </cell>
          <cell r="EJ102" t="str">
            <v xml:space="preserve"> </v>
          </cell>
          <cell r="EK102" t="str">
            <v xml:space="preserve"> </v>
          </cell>
          <cell r="EL102" t="str">
            <v>MTL1</v>
          </cell>
          <cell r="EM102" t="str">
            <v xml:space="preserve"> </v>
          </cell>
          <cell r="EN102" t="str">
            <v xml:space="preserve"> </v>
          </cell>
          <cell r="EO102">
            <v>0</v>
          </cell>
          <cell r="EP102" t="str">
            <v xml:space="preserve"> </v>
          </cell>
          <cell r="EQ102" t="str">
            <v xml:space="preserve"> </v>
          </cell>
          <cell r="ES102" t="str">
            <v>2018Le Sud-OuestC</v>
          </cell>
          <cell r="EU102" t="str">
            <v>BSQ</v>
          </cell>
          <cell r="EX102" t="str">
            <v xml:space="preserve"> </v>
          </cell>
          <cell r="EZ102" t="str">
            <v xml:space="preserve"> </v>
          </cell>
          <cell r="FB102">
            <v>0</v>
          </cell>
          <cell r="FC102">
            <v>0</v>
          </cell>
          <cell r="FF102" t="str">
            <v>0EM</v>
          </cell>
          <cell r="FI102" t="str">
            <v xml:space="preserve"> </v>
          </cell>
          <cell r="FJ102" t="str">
            <v xml:space="preserve"> </v>
          </cell>
          <cell r="FK102" t="str">
            <v xml:space="preserve"> </v>
          </cell>
          <cell r="FL102" t="str">
            <v xml:space="preserve"> </v>
          </cell>
          <cell r="FM102" t="str">
            <v xml:space="preserve"> </v>
          </cell>
          <cell r="FN102" t="str">
            <v xml:space="preserve"> </v>
          </cell>
          <cell r="FO102" t="str">
            <v xml:space="preserve"> </v>
          </cell>
          <cell r="FQ102">
            <v>0</v>
          </cell>
          <cell r="FR102" t="str">
            <v>MTL1</v>
          </cell>
          <cell r="FS102" t="str">
            <v>MTLC</v>
          </cell>
          <cell r="FT102" t="str">
            <v>Le Sud-OuestC1900</v>
          </cell>
          <cell r="FU102">
            <v>0</v>
          </cell>
          <cell r="FV102" t="str">
            <v>BSQEM</v>
          </cell>
        </row>
        <row r="103">
          <cell r="B103" t="str">
            <v>MTL-5314</v>
          </cell>
          <cell r="C103" t="str">
            <v>930093410</v>
          </cell>
          <cell r="D103" t="str">
            <v>C.H.LOFTS DES ARTS</v>
          </cell>
          <cell r="E103" t="str">
            <v>(1560) boulevard Saint-Laurent (MTL)</v>
          </cell>
          <cell r="F103">
            <v>47</v>
          </cell>
          <cell r="G103" t="str">
            <v>1</v>
          </cell>
          <cell r="K103" t="str">
            <v>AHM</v>
          </cell>
          <cell r="M103" t="str">
            <v>C</v>
          </cell>
          <cell r="P103" t="str">
            <v>EM</v>
          </cell>
          <cell r="S103">
            <v>41318.429768518516</v>
          </cell>
          <cell r="V103">
            <v>43084</v>
          </cell>
          <cell r="W103">
            <v>43266</v>
          </cell>
          <cell r="X103">
            <v>43296</v>
          </cell>
          <cell r="Y103">
            <v>43539</v>
          </cell>
          <cell r="Z103">
            <v>43556</v>
          </cell>
          <cell r="AA103">
            <v>0</v>
          </cell>
          <cell r="AB103">
            <v>0</v>
          </cell>
          <cell r="AC103">
            <v>27</v>
          </cell>
          <cell r="AD103">
            <v>20</v>
          </cell>
          <cell r="AE103">
            <v>0</v>
          </cell>
          <cell r="AF103">
            <v>0</v>
          </cell>
          <cell r="AG103">
            <v>0</v>
          </cell>
          <cell r="AH103" t="str">
            <v>PAH15-20</v>
          </cell>
          <cell r="AL103">
            <v>0</v>
          </cell>
          <cell r="AM103" t="str">
            <v>MTL-5314</v>
          </cell>
          <cell r="AN103" t="str">
            <v xml:space="preserve"> </v>
          </cell>
          <cell r="AO103" t="str">
            <v>-1</v>
          </cell>
          <cell r="AP103" t="str">
            <v xml:space="preserve"> </v>
          </cell>
          <cell r="AQ103" t="str">
            <v xml:space="preserve"> </v>
          </cell>
          <cell r="AR103" t="str">
            <v xml:space="preserve"> </v>
          </cell>
          <cell r="AS103" t="str">
            <v xml:space="preserve"> </v>
          </cell>
          <cell r="AT103" t="str">
            <v xml:space="preserve"> </v>
          </cell>
          <cell r="AU103" t="str">
            <v xml:space="preserve"> </v>
          </cell>
          <cell r="AV103" t="str">
            <v xml:space="preserve"> </v>
          </cell>
          <cell r="AW103" t="str">
            <v xml:space="preserve"> </v>
          </cell>
          <cell r="AX103" t="str">
            <v xml:space="preserve"> </v>
          </cell>
          <cell r="AY103" t="str">
            <v xml:space="preserve"> </v>
          </cell>
          <cell r="AZ103" t="str">
            <v xml:space="preserve"> </v>
          </cell>
          <cell r="BA103" t="str">
            <v xml:space="preserve"> </v>
          </cell>
          <cell r="BB103" t="str">
            <v xml:space="preserve"> </v>
          </cell>
          <cell r="BC103" t="str">
            <v xml:space="preserve"> </v>
          </cell>
          <cell r="BD103" t="str">
            <v xml:space="preserve"> </v>
          </cell>
          <cell r="BE103" t="str">
            <v>Non engagé</v>
          </cell>
          <cell r="BF103" t="str">
            <v>Non engagé</v>
          </cell>
          <cell r="BG103" t="str">
            <v>Non engagé</v>
          </cell>
          <cell r="BH103" t="str">
            <v>Non engagé</v>
          </cell>
          <cell r="BI103" t="str">
            <v>Non engagé</v>
          </cell>
          <cell r="BJ103" t="str">
            <v>Non engagé</v>
          </cell>
          <cell r="BK103" t="str">
            <v>Non engagé</v>
          </cell>
          <cell r="BL103">
            <v>0</v>
          </cell>
          <cell r="BM103" t="str">
            <v>acl-1</v>
          </cell>
          <cell r="BN103">
            <v>0</v>
          </cell>
          <cell r="BO103" t="str">
            <v>0-1</v>
          </cell>
          <cell r="BP103" t="str">
            <v xml:space="preserve"> </v>
          </cell>
          <cell r="BQ103" t="str">
            <v xml:space="preserve"> </v>
          </cell>
          <cell r="BR103" t="str">
            <v xml:space="preserve"> </v>
          </cell>
          <cell r="BS103">
            <v>0</v>
          </cell>
          <cell r="BT103" t="str">
            <v xml:space="preserve"> </v>
          </cell>
          <cell r="BU103" t="str">
            <v xml:space="preserve">Non engagé </v>
          </cell>
          <cell r="BV103">
            <v>0</v>
          </cell>
          <cell r="BW103" t="str">
            <v xml:space="preserve"> </v>
          </cell>
          <cell r="BX103" t="str">
            <v xml:space="preserve"> </v>
          </cell>
          <cell r="BY103" t="str">
            <v>2010AHM</v>
          </cell>
          <cell r="BZ103" t="str">
            <v>2017AHM</v>
          </cell>
          <cell r="CA103">
            <v>0</v>
          </cell>
          <cell r="CB103" t="str">
            <v xml:space="preserve"> </v>
          </cell>
          <cell r="CC103" t="str">
            <v xml:space="preserve"> </v>
          </cell>
          <cell r="CD103" t="str">
            <v xml:space="preserve"> </v>
          </cell>
          <cell r="CE103" t="str">
            <v xml:space="preserve"> </v>
          </cell>
          <cell r="CF103" t="str">
            <v xml:space="preserve"> </v>
          </cell>
          <cell r="CG103" t="str">
            <v xml:space="preserve"> </v>
          </cell>
          <cell r="CH103">
            <v>0</v>
          </cell>
          <cell r="CI103" t="str">
            <v xml:space="preserve"> </v>
          </cell>
          <cell r="CJ103" t="str">
            <v xml:space="preserve"> </v>
          </cell>
          <cell r="CK103" t="str">
            <v>Non engagé</v>
          </cell>
          <cell r="CL103" t="str">
            <v xml:space="preserve"> </v>
          </cell>
          <cell r="CM103" t="str">
            <v xml:space="preserve"> </v>
          </cell>
          <cell r="CN103" t="str">
            <v>EMVille-Marie</v>
          </cell>
          <cell r="CO103" t="str">
            <v>AHMEMVille-Marie</v>
          </cell>
          <cell r="CP103">
            <v>0</v>
          </cell>
          <cell r="CQ103" t="str">
            <v xml:space="preserve"> </v>
          </cell>
          <cell r="CR103" t="str">
            <v>Ville-Marie</v>
          </cell>
          <cell r="CS103" t="str">
            <v xml:space="preserve"> </v>
          </cell>
          <cell r="CT103" t="str">
            <v xml:space="preserve"> </v>
          </cell>
          <cell r="CU103" t="str">
            <v>Ville-Marie2018C</v>
          </cell>
          <cell r="CV103">
            <v>0</v>
          </cell>
          <cell r="CW103" t="str">
            <v>1EM</v>
          </cell>
          <cell r="CX103" t="str">
            <v>MTL-51EM</v>
          </cell>
          <cell r="CY103">
            <v>8</v>
          </cell>
          <cell r="CZ103" t="str">
            <v xml:space="preserve"> </v>
          </cell>
          <cell r="DA103" t="str">
            <v xml:space="preserve"> </v>
          </cell>
          <cell r="DB103" t="str">
            <v xml:space="preserve"> </v>
          </cell>
          <cell r="DC103" t="str">
            <v xml:space="preserve"> </v>
          </cell>
          <cell r="DD103" t="str">
            <v>1900MTLEM</v>
          </cell>
          <cell r="DE103" t="str">
            <v>MTL 2018ed</v>
          </cell>
          <cell r="DF103" t="str">
            <v xml:space="preserve"> </v>
          </cell>
          <cell r="DG103" t="str">
            <v>2018ed</v>
          </cell>
          <cell r="DH103" t="str">
            <v>2017ec</v>
          </cell>
          <cell r="DI103" t="str">
            <v>1900ap</v>
          </cell>
          <cell r="DJ103" t="str">
            <v>2018ed</v>
          </cell>
          <cell r="DK103" t="str">
            <v>2017ec</v>
          </cell>
          <cell r="DL103" t="str">
            <v>1EM</v>
          </cell>
          <cell r="DM103" t="b">
            <v>0</v>
          </cell>
          <cell r="DN103" t="str">
            <v>2018</v>
          </cell>
          <cell r="DO103" t="str">
            <v>2014</v>
          </cell>
          <cell r="DP103" t="str">
            <v>MTLED 2018 from ec 2014</v>
          </cell>
          <cell r="DQ103" t="str">
            <v xml:space="preserve">2017ec </v>
          </cell>
          <cell r="DR103" t="str">
            <v>2017</v>
          </cell>
          <cell r="DS103" t="str">
            <v>MTL</v>
          </cell>
          <cell r="DT103" t="str">
            <v xml:space="preserve"> </v>
          </cell>
          <cell r="DU103" t="str">
            <v xml:space="preserve"> </v>
          </cell>
          <cell r="DV103" t="str">
            <v xml:space="preserve"> </v>
          </cell>
          <cell r="DW103" t="str">
            <v xml:space="preserve"> </v>
          </cell>
          <cell r="DX103" t="str">
            <v xml:space="preserve"> </v>
          </cell>
          <cell r="DY103" t="str">
            <v xml:space="preserve"> </v>
          </cell>
          <cell r="DZ103" t="str">
            <v xml:space="preserve"> </v>
          </cell>
          <cell r="EA103" t="str">
            <v xml:space="preserve"> </v>
          </cell>
          <cell r="EB103" t="str">
            <v xml:space="preserve"> </v>
          </cell>
          <cell r="EC103" t="str">
            <v xml:space="preserve"> </v>
          </cell>
          <cell r="ED103" t="str">
            <v xml:space="preserve"> </v>
          </cell>
          <cell r="EE103" t="str">
            <v xml:space="preserve"> </v>
          </cell>
          <cell r="EF103" t="str">
            <v xml:space="preserve"> </v>
          </cell>
          <cell r="EG103" t="str">
            <v xml:space="preserve"> </v>
          </cell>
          <cell r="EH103" t="str">
            <v xml:space="preserve"> </v>
          </cell>
          <cell r="EI103" t="str">
            <v xml:space="preserve"> </v>
          </cell>
          <cell r="EJ103" t="str">
            <v xml:space="preserve"> </v>
          </cell>
          <cell r="EK103" t="str">
            <v xml:space="preserve"> </v>
          </cell>
          <cell r="EL103" t="str">
            <v>MTL1</v>
          </cell>
          <cell r="EM103" t="str">
            <v xml:space="preserve"> </v>
          </cell>
          <cell r="EN103" t="str">
            <v xml:space="preserve"> </v>
          </cell>
          <cell r="EO103">
            <v>0</v>
          </cell>
          <cell r="EP103" t="str">
            <v xml:space="preserve"> </v>
          </cell>
          <cell r="EQ103" t="str">
            <v xml:space="preserve"> </v>
          </cell>
          <cell r="ES103" t="str">
            <v>2018Ville-MarieC</v>
          </cell>
          <cell r="EU103" t="str">
            <v>AHM</v>
          </cell>
          <cell r="EX103" t="str">
            <v xml:space="preserve"> </v>
          </cell>
          <cell r="EZ103" t="str">
            <v xml:space="preserve"> </v>
          </cell>
          <cell r="FB103">
            <v>0</v>
          </cell>
          <cell r="FC103">
            <v>0</v>
          </cell>
          <cell r="FF103" t="str">
            <v>0EM</v>
          </cell>
          <cell r="FI103" t="str">
            <v xml:space="preserve"> </v>
          </cell>
          <cell r="FJ103" t="str">
            <v xml:space="preserve"> </v>
          </cell>
          <cell r="FK103" t="str">
            <v xml:space="preserve"> </v>
          </cell>
          <cell r="FL103" t="str">
            <v xml:space="preserve"> </v>
          </cell>
          <cell r="FM103" t="str">
            <v xml:space="preserve"> </v>
          </cell>
          <cell r="FN103" t="str">
            <v xml:space="preserve"> </v>
          </cell>
          <cell r="FO103" t="str">
            <v xml:space="preserve"> </v>
          </cell>
          <cell r="FQ103">
            <v>0</v>
          </cell>
          <cell r="FR103" t="str">
            <v>MTL1</v>
          </cell>
          <cell r="FS103" t="str">
            <v>MTLC</v>
          </cell>
          <cell r="FT103" t="str">
            <v xml:space="preserve"> </v>
          </cell>
          <cell r="FU103">
            <v>0</v>
          </cell>
          <cell r="FV103" t="str">
            <v>AHMEM</v>
          </cell>
        </row>
        <row r="104">
          <cell r="B104" t="str">
            <v>MTL-5316</v>
          </cell>
          <cell r="C104" t="str">
            <v>930094145</v>
          </cell>
          <cell r="D104" t="str">
            <v>YMCA</v>
          </cell>
          <cell r="E104" t="str">
            <v>4344 avenue Royal (MTL)</v>
          </cell>
          <cell r="F104">
            <v>36</v>
          </cell>
          <cell r="G104" t="str">
            <v>1</v>
          </cell>
          <cell r="K104" t="str">
            <v>AHM</v>
          </cell>
          <cell r="M104" t="str">
            <v>C</v>
          </cell>
          <cell r="P104" t="str">
            <v>EM</v>
          </cell>
          <cell r="Q104" t="str">
            <v>UGOULFR</v>
          </cell>
          <cell r="S104">
            <v>41673.419733796298</v>
          </cell>
          <cell r="V104">
            <v>43814</v>
          </cell>
          <cell r="W104">
            <v>44180</v>
          </cell>
          <cell r="AA104">
            <v>0</v>
          </cell>
          <cell r="AB104">
            <v>0</v>
          </cell>
          <cell r="AC104">
            <v>9</v>
          </cell>
          <cell r="AD104">
            <v>18</v>
          </cell>
          <cell r="AE104">
            <v>9</v>
          </cell>
          <cell r="AF104">
            <v>0</v>
          </cell>
          <cell r="AG104">
            <v>0</v>
          </cell>
          <cell r="AH104" t="str">
            <v>PAH15-20</v>
          </cell>
          <cell r="AL104">
            <v>0</v>
          </cell>
          <cell r="AM104" t="str">
            <v>MTL-5316</v>
          </cell>
          <cell r="AN104" t="str">
            <v xml:space="preserve"> </v>
          </cell>
          <cell r="AO104" t="str">
            <v>-1</v>
          </cell>
          <cell r="AP104" t="str">
            <v xml:space="preserve"> </v>
          </cell>
          <cell r="AQ104" t="str">
            <v xml:space="preserve"> </v>
          </cell>
          <cell r="AR104" t="str">
            <v xml:space="preserve"> </v>
          </cell>
          <cell r="AS104" t="str">
            <v xml:space="preserve"> </v>
          </cell>
          <cell r="AT104" t="str">
            <v xml:space="preserve"> </v>
          </cell>
          <cell r="AU104" t="str">
            <v xml:space="preserve"> </v>
          </cell>
          <cell r="AV104" t="str">
            <v xml:space="preserve"> </v>
          </cell>
          <cell r="AW104" t="str">
            <v xml:space="preserve"> </v>
          </cell>
          <cell r="AX104" t="str">
            <v xml:space="preserve"> </v>
          </cell>
          <cell r="AY104" t="str">
            <v xml:space="preserve"> </v>
          </cell>
          <cell r="AZ104" t="str">
            <v xml:space="preserve"> </v>
          </cell>
          <cell r="BA104" t="str">
            <v xml:space="preserve"> </v>
          </cell>
          <cell r="BB104" t="str">
            <v xml:space="preserve"> </v>
          </cell>
          <cell r="BC104" t="str">
            <v xml:space="preserve"> </v>
          </cell>
          <cell r="BD104" t="str">
            <v xml:space="preserve"> </v>
          </cell>
          <cell r="BE104" t="str">
            <v>Non engagé</v>
          </cell>
          <cell r="BF104" t="str">
            <v>Non engagé</v>
          </cell>
          <cell r="BG104" t="str">
            <v>Non engagé</v>
          </cell>
          <cell r="BH104" t="str">
            <v>Non engagé</v>
          </cell>
          <cell r="BI104" t="str">
            <v>Non engagé</v>
          </cell>
          <cell r="BJ104" t="str">
            <v>Non engagé</v>
          </cell>
          <cell r="BK104" t="str">
            <v>Non engagé</v>
          </cell>
          <cell r="BL104">
            <v>0</v>
          </cell>
          <cell r="BM104" t="str">
            <v>acl-1</v>
          </cell>
          <cell r="BN104">
            <v>0</v>
          </cell>
          <cell r="BO104" t="str">
            <v>0-1</v>
          </cell>
          <cell r="BP104" t="str">
            <v xml:space="preserve"> </v>
          </cell>
          <cell r="BQ104" t="str">
            <v xml:space="preserve"> </v>
          </cell>
          <cell r="BR104" t="str">
            <v xml:space="preserve"> </v>
          </cell>
          <cell r="BS104">
            <v>0</v>
          </cell>
          <cell r="BT104" t="str">
            <v xml:space="preserve"> </v>
          </cell>
          <cell r="BU104" t="str">
            <v xml:space="preserve">Non engagé </v>
          </cell>
          <cell r="BV104">
            <v>0</v>
          </cell>
          <cell r="BW104" t="str">
            <v xml:space="preserve"> </v>
          </cell>
          <cell r="BX104" t="str">
            <v xml:space="preserve"> </v>
          </cell>
          <cell r="BY104" t="str">
            <v>2010AHM</v>
          </cell>
          <cell r="BZ104" t="str">
            <v>2019AHM</v>
          </cell>
          <cell r="CA104">
            <v>0</v>
          </cell>
          <cell r="CB104" t="str">
            <v xml:space="preserve"> </v>
          </cell>
          <cell r="CC104" t="str">
            <v xml:space="preserve"> </v>
          </cell>
          <cell r="CD104" t="str">
            <v xml:space="preserve"> </v>
          </cell>
          <cell r="CE104" t="str">
            <v xml:space="preserve"> </v>
          </cell>
          <cell r="CF104" t="str">
            <v xml:space="preserve"> </v>
          </cell>
          <cell r="CG104" t="str">
            <v xml:space="preserve"> </v>
          </cell>
          <cell r="CH104">
            <v>0</v>
          </cell>
          <cell r="CI104" t="str">
            <v xml:space="preserve"> </v>
          </cell>
          <cell r="CJ104" t="str">
            <v xml:space="preserve"> </v>
          </cell>
          <cell r="CK104" t="str">
            <v>Non engagé</v>
          </cell>
          <cell r="CL104" t="str">
            <v xml:space="preserve"> </v>
          </cell>
          <cell r="CM104" t="str">
            <v xml:space="preserve"> </v>
          </cell>
          <cell r="CN104" t="str">
            <v>EMCôte-des-Neiges — Notre-Dame-de-Grâce</v>
          </cell>
          <cell r="CO104" t="str">
            <v>AHMEMCôte-des-Neiges — Notre-Dame-de-Grâce</v>
          </cell>
          <cell r="CP104">
            <v>0</v>
          </cell>
          <cell r="CQ104" t="str">
            <v xml:space="preserve"> </v>
          </cell>
          <cell r="CR104" t="str">
            <v>Côte-des-Neiges — Notre-Dame-de-Grâce</v>
          </cell>
          <cell r="CS104" t="str">
            <v xml:space="preserve"> </v>
          </cell>
          <cell r="CT104" t="str">
            <v xml:space="preserve"> </v>
          </cell>
          <cell r="CU104" t="str">
            <v>Côte-des-Neiges — Notre-Dame-de-Grâce1900C</v>
          </cell>
          <cell r="CV104">
            <v>0</v>
          </cell>
          <cell r="CW104" t="str">
            <v>1EM</v>
          </cell>
          <cell r="CX104" t="str">
            <v>MTL-51EM</v>
          </cell>
          <cell r="CY104">
            <v>8</v>
          </cell>
          <cell r="CZ104" t="str">
            <v xml:space="preserve"> </v>
          </cell>
          <cell r="DA104" t="str">
            <v xml:space="preserve"> </v>
          </cell>
          <cell r="DB104" t="str">
            <v xml:space="preserve"> </v>
          </cell>
          <cell r="DC104" t="str">
            <v xml:space="preserve"> </v>
          </cell>
          <cell r="DD104" t="str">
            <v>1900MTLEM</v>
          </cell>
          <cell r="DE104" t="str">
            <v>MTL 2020ed</v>
          </cell>
          <cell r="DF104" t="str">
            <v xml:space="preserve"> </v>
          </cell>
          <cell r="DG104" t="str">
            <v xml:space="preserve"> </v>
          </cell>
          <cell r="DH104" t="str">
            <v xml:space="preserve"> </v>
          </cell>
          <cell r="DI104" t="str">
            <v>1900ap</v>
          </cell>
          <cell r="DJ104" t="str">
            <v xml:space="preserve"> </v>
          </cell>
          <cell r="DK104" t="str">
            <v xml:space="preserve"> </v>
          </cell>
          <cell r="DL104" t="str">
            <v>1EM</v>
          </cell>
          <cell r="DM104" t="b">
            <v>0</v>
          </cell>
          <cell r="DN104" t="str">
            <v>2015</v>
          </cell>
          <cell r="DO104" t="str">
            <v xml:space="preserve"> </v>
          </cell>
          <cell r="DP104" t="str">
            <v xml:space="preserve">MTL </v>
          </cell>
          <cell r="DQ104" t="str">
            <v xml:space="preserve">  </v>
          </cell>
          <cell r="DR104" t="str">
            <v xml:space="preserve"> </v>
          </cell>
          <cell r="DS104" t="str">
            <v>MTL</v>
          </cell>
          <cell r="DT104" t="str">
            <v xml:space="preserve"> </v>
          </cell>
          <cell r="DU104" t="str">
            <v xml:space="preserve"> </v>
          </cell>
          <cell r="DV104" t="str">
            <v xml:space="preserve"> </v>
          </cell>
          <cell r="DW104" t="str">
            <v xml:space="preserve"> </v>
          </cell>
          <cell r="DX104" t="str">
            <v xml:space="preserve"> </v>
          </cell>
          <cell r="DY104" t="str">
            <v xml:space="preserve"> </v>
          </cell>
          <cell r="DZ104" t="str">
            <v xml:space="preserve"> </v>
          </cell>
          <cell r="EA104" t="str">
            <v xml:space="preserve"> </v>
          </cell>
          <cell r="EB104" t="str">
            <v xml:space="preserve"> </v>
          </cell>
          <cell r="EC104" t="str">
            <v xml:space="preserve"> </v>
          </cell>
          <cell r="ED104" t="str">
            <v xml:space="preserve"> </v>
          </cell>
          <cell r="EE104" t="str">
            <v xml:space="preserve"> </v>
          </cell>
          <cell r="EF104" t="str">
            <v xml:space="preserve"> </v>
          </cell>
          <cell r="EG104" t="str">
            <v xml:space="preserve"> </v>
          </cell>
          <cell r="EH104" t="str">
            <v xml:space="preserve"> </v>
          </cell>
          <cell r="EI104" t="str">
            <v xml:space="preserve"> </v>
          </cell>
          <cell r="EJ104" t="str">
            <v xml:space="preserve"> </v>
          </cell>
          <cell r="EK104" t="str">
            <v xml:space="preserve"> </v>
          </cell>
          <cell r="EL104" t="str">
            <v>MTL1</v>
          </cell>
          <cell r="EM104" t="str">
            <v xml:space="preserve"> </v>
          </cell>
          <cell r="EN104" t="str">
            <v xml:space="preserve"> </v>
          </cell>
          <cell r="EO104">
            <v>0</v>
          </cell>
          <cell r="EP104" t="str">
            <v xml:space="preserve"> </v>
          </cell>
          <cell r="EQ104" t="str">
            <v xml:space="preserve"> </v>
          </cell>
          <cell r="ES104" t="str">
            <v xml:space="preserve"> </v>
          </cell>
          <cell r="EU104" t="str">
            <v xml:space="preserve"> </v>
          </cell>
          <cell r="EX104" t="str">
            <v xml:space="preserve"> </v>
          </cell>
          <cell r="EZ104" t="str">
            <v xml:space="preserve"> </v>
          </cell>
          <cell r="FB104">
            <v>0</v>
          </cell>
          <cell r="FC104">
            <v>0</v>
          </cell>
          <cell r="FF104" t="str">
            <v>0EM</v>
          </cell>
          <cell r="FI104" t="str">
            <v xml:space="preserve"> </v>
          </cell>
          <cell r="FJ104" t="str">
            <v xml:space="preserve"> </v>
          </cell>
          <cell r="FK104" t="str">
            <v xml:space="preserve"> </v>
          </cell>
          <cell r="FL104" t="str">
            <v xml:space="preserve"> </v>
          </cell>
          <cell r="FM104" t="str">
            <v xml:space="preserve"> </v>
          </cell>
          <cell r="FN104" t="str">
            <v xml:space="preserve"> </v>
          </cell>
          <cell r="FO104" t="str">
            <v xml:space="preserve"> </v>
          </cell>
          <cell r="FQ104">
            <v>0</v>
          </cell>
          <cell r="FR104" t="str">
            <v>MTL1</v>
          </cell>
          <cell r="FS104" t="str">
            <v>MTLC</v>
          </cell>
          <cell r="FT104" t="str">
            <v>Côte-des-Neiges — Notre-Dame-de-GrâceC1900</v>
          </cell>
          <cell r="FU104">
            <v>0</v>
          </cell>
          <cell r="FV104" t="str">
            <v>AHMEM</v>
          </cell>
        </row>
        <row r="105">
          <cell r="B105" t="str">
            <v>MTL-5318</v>
          </cell>
          <cell r="C105" t="str">
            <v>930094597</v>
          </cell>
          <cell r="D105" t="str">
            <v>CAMPUS OUTREMONT PHASE-2</v>
          </cell>
          <cell r="E105" t="str">
            <v>(1005) avenue Manseau (OUT)</v>
          </cell>
          <cell r="F105">
            <v>105</v>
          </cell>
          <cell r="G105" t="str">
            <v>1</v>
          </cell>
          <cell r="K105" t="str">
            <v>CDH</v>
          </cell>
          <cell r="M105" t="str">
            <v>C</v>
          </cell>
          <cell r="P105" t="str">
            <v>EM</v>
          </cell>
          <cell r="S105">
            <v>41673.419733796298</v>
          </cell>
          <cell r="V105">
            <v>43449</v>
          </cell>
          <cell r="W105">
            <v>43631</v>
          </cell>
          <cell r="AA105">
            <v>0</v>
          </cell>
          <cell r="AB105">
            <v>2</v>
          </cell>
          <cell r="AC105">
            <v>48</v>
          </cell>
          <cell r="AD105">
            <v>36</v>
          </cell>
          <cell r="AE105">
            <v>15</v>
          </cell>
          <cell r="AF105">
            <v>3</v>
          </cell>
          <cell r="AG105">
            <v>1</v>
          </cell>
          <cell r="AH105" t="str">
            <v>PAH15-20</v>
          </cell>
          <cell r="AL105">
            <v>0</v>
          </cell>
          <cell r="AM105" t="str">
            <v>MTL-5318</v>
          </cell>
          <cell r="AN105" t="str">
            <v xml:space="preserve"> </v>
          </cell>
          <cell r="AO105" t="str">
            <v>-1</v>
          </cell>
          <cell r="AP105" t="str">
            <v xml:space="preserve"> </v>
          </cell>
          <cell r="AQ105" t="str">
            <v xml:space="preserve"> </v>
          </cell>
          <cell r="AR105" t="str">
            <v xml:space="preserve"> </v>
          </cell>
          <cell r="AS105" t="str">
            <v xml:space="preserve"> </v>
          </cell>
          <cell r="AT105" t="str">
            <v xml:space="preserve"> </v>
          </cell>
          <cell r="AU105" t="str">
            <v xml:space="preserve"> </v>
          </cell>
          <cell r="AV105" t="str">
            <v xml:space="preserve"> </v>
          </cell>
          <cell r="AW105" t="str">
            <v xml:space="preserve"> </v>
          </cell>
          <cell r="AX105" t="str">
            <v xml:space="preserve"> </v>
          </cell>
          <cell r="AY105" t="str">
            <v xml:space="preserve"> </v>
          </cell>
          <cell r="AZ105" t="str">
            <v xml:space="preserve"> </v>
          </cell>
          <cell r="BA105" t="str">
            <v xml:space="preserve"> </v>
          </cell>
          <cell r="BB105" t="str">
            <v xml:space="preserve"> </v>
          </cell>
          <cell r="BC105" t="str">
            <v xml:space="preserve"> </v>
          </cell>
          <cell r="BD105" t="str">
            <v xml:space="preserve"> </v>
          </cell>
          <cell r="BE105" t="str">
            <v>Non engagé</v>
          </cell>
          <cell r="BF105" t="str">
            <v>Non engagé</v>
          </cell>
          <cell r="BG105" t="str">
            <v>Non engagé</v>
          </cell>
          <cell r="BH105" t="str">
            <v>Non engagé</v>
          </cell>
          <cell r="BI105" t="str">
            <v>Non engagé</v>
          </cell>
          <cell r="BJ105" t="str">
            <v>Non engagé</v>
          </cell>
          <cell r="BK105" t="str">
            <v>Non engagé</v>
          </cell>
          <cell r="BL105">
            <v>0</v>
          </cell>
          <cell r="BM105" t="str">
            <v>acl-1</v>
          </cell>
          <cell r="BN105">
            <v>0</v>
          </cell>
          <cell r="BO105" t="str">
            <v>0-1</v>
          </cell>
          <cell r="BP105" t="str">
            <v xml:space="preserve"> </v>
          </cell>
          <cell r="BQ105" t="str">
            <v xml:space="preserve"> </v>
          </cell>
          <cell r="BR105" t="str">
            <v xml:space="preserve"> </v>
          </cell>
          <cell r="BS105">
            <v>0</v>
          </cell>
          <cell r="BT105" t="str">
            <v xml:space="preserve"> </v>
          </cell>
          <cell r="BU105" t="str">
            <v xml:space="preserve">Non engagé </v>
          </cell>
          <cell r="BV105">
            <v>0</v>
          </cell>
          <cell r="BW105" t="str">
            <v xml:space="preserve"> </v>
          </cell>
          <cell r="BX105" t="str">
            <v xml:space="preserve"> </v>
          </cell>
          <cell r="BY105" t="str">
            <v>2010CDH</v>
          </cell>
          <cell r="BZ105" t="str">
            <v>2018CDH</v>
          </cell>
          <cell r="CA105">
            <v>0</v>
          </cell>
          <cell r="CB105" t="str">
            <v xml:space="preserve"> </v>
          </cell>
          <cell r="CC105" t="str">
            <v xml:space="preserve"> </v>
          </cell>
          <cell r="CD105" t="str">
            <v xml:space="preserve"> </v>
          </cell>
          <cell r="CE105" t="str">
            <v xml:space="preserve"> </v>
          </cell>
          <cell r="CF105" t="str">
            <v xml:space="preserve"> </v>
          </cell>
          <cell r="CG105" t="str">
            <v xml:space="preserve"> </v>
          </cell>
          <cell r="CH105">
            <v>0</v>
          </cell>
          <cell r="CI105" t="str">
            <v xml:space="preserve"> </v>
          </cell>
          <cell r="CJ105" t="str">
            <v xml:space="preserve"> </v>
          </cell>
          <cell r="CK105" t="str">
            <v>Non engagé</v>
          </cell>
          <cell r="CL105" t="str">
            <v xml:space="preserve"> </v>
          </cell>
          <cell r="CM105" t="str">
            <v xml:space="preserve"> </v>
          </cell>
          <cell r="CN105" t="str">
            <v>EMOutremont</v>
          </cell>
          <cell r="CO105" t="str">
            <v>CDHEMOutremont</v>
          </cell>
          <cell r="CP105">
            <v>0</v>
          </cell>
          <cell r="CQ105" t="str">
            <v xml:space="preserve"> </v>
          </cell>
          <cell r="CR105" t="str">
            <v>Outremont</v>
          </cell>
          <cell r="CS105" t="str">
            <v xml:space="preserve"> </v>
          </cell>
          <cell r="CT105" t="str">
            <v xml:space="preserve"> </v>
          </cell>
          <cell r="CU105" t="str">
            <v>Outremont1900C</v>
          </cell>
          <cell r="CV105">
            <v>0</v>
          </cell>
          <cell r="CW105" t="str">
            <v>1EM</v>
          </cell>
          <cell r="CX105" t="str">
            <v>MTL-51EM</v>
          </cell>
          <cell r="CY105">
            <v>8</v>
          </cell>
          <cell r="CZ105" t="str">
            <v xml:space="preserve"> </v>
          </cell>
          <cell r="DA105" t="str">
            <v xml:space="preserve"> </v>
          </cell>
          <cell r="DB105" t="str">
            <v xml:space="preserve"> </v>
          </cell>
          <cell r="DC105" t="str">
            <v xml:space="preserve"> </v>
          </cell>
          <cell r="DD105" t="str">
            <v>1900MTLEM</v>
          </cell>
          <cell r="DE105" t="str">
            <v>MTL 2019ed</v>
          </cell>
          <cell r="DF105" t="str">
            <v xml:space="preserve"> </v>
          </cell>
          <cell r="DG105" t="str">
            <v xml:space="preserve"> </v>
          </cell>
          <cell r="DH105" t="str">
            <v xml:space="preserve"> </v>
          </cell>
          <cell r="DI105" t="str">
            <v>1900ap</v>
          </cell>
          <cell r="DJ105" t="str">
            <v xml:space="preserve"> </v>
          </cell>
          <cell r="DK105" t="str">
            <v xml:space="preserve"> </v>
          </cell>
          <cell r="DL105" t="str">
            <v>1EM</v>
          </cell>
          <cell r="DM105" t="b">
            <v>0</v>
          </cell>
          <cell r="DN105" t="str">
            <v>2015</v>
          </cell>
          <cell r="DO105" t="str">
            <v xml:space="preserve"> </v>
          </cell>
          <cell r="DP105" t="str">
            <v xml:space="preserve">MTL </v>
          </cell>
          <cell r="DQ105" t="str">
            <v xml:space="preserve">  </v>
          </cell>
          <cell r="DR105" t="str">
            <v xml:space="preserve"> </v>
          </cell>
          <cell r="DS105" t="str">
            <v>MTL</v>
          </cell>
          <cell r="DT105" t="str">
            <v xml:space="preserve"> </v>
          </cell>
          <cell r="DU105" t="str">
            <v xml:space="preserve"> </v>
          </cell>
          <cell r="DV105" t="str">
            <v xml:space="preserve"> </v>
          </cell>
          <cell r="DW105" t="str">
            <v xml:space="preserve"> </v>
          </cell>
          <cell r="DX105" t="str">
            <v xml:space="preserve"> </v>
          </cell>
          <cell r="DY105" t="str">
            <v xml:space="preserve"> </v>
          </cell>
          <cell r="DZ105" t="str">
            <v xml:space="preserve"> </v>
          </cell>
          <cell r="EA105" t="str">
            <v xml:space="preserve"> </v>
          </cell>
          <cell r="EB105" t="str">
            <v xml:space="preserve"> </v>
          </cell>
          <cell r="EC105" t="str">
            <v xml:space="preserve"> </v>
          </cell>
          <cell r="ED105" t="str">
            <v xml:space="preserve"> </v>
          </cell>
          <cell r="EE105" t="str">
            <v xml:space="preserve"> </v>
          </cell>
          <cell r="EF105" t="str">
            <v xml:space="preserve"> </v>
          </cell>
          <cell r="EG105" t="str">
            <v xml:space="preserve"> </v>
          </cell>
          <cell r="EH105" t="str">
            <v xml:space="preserve"> </v>
          </cell>
          <cell r="EI105" t="str">
            <v xml:space="preserve"> </v>
          </cell>
          <cell r="EJ105" t="str">
            <v xml:space="preserve"> </v>
          </cell>
          <cell r="EK105" t="str">
            <v xml:space="preserve"> </v>
          </cell>
          <cell r="EL105" t="str">
            <v>MTL1</v>
          </cell>
          <cell r="EM105" t="str">
            <v xml:space="preserve"> </v>
          </cell>
          <cell r="EN105" t="str">
            <v xml:space="preserve"> </v>
          </cell>
          <cell r="EO105">
            <v>0</v>
          </cell>
          <cell r="EP105" t="str">
            <v xml:space="preserve"> </v>
          </cell>
          <cell r="EQ105" t="str">
            <v xml:space="preserve"> </v>
          </cell>
          <cell r="ES105" t="str">
            <v xml:space="preserve"> </v>
          </cell>
          <cell r="EU105" t="str">
            <v xml:space="preserve"> </v>
          </cell>
          <cell r="EX105" t="str">
            <v xml:space="preserve"> </v>
          </cell>
          <cell r="EZ105" t="str">
            <v xml:space="preserve"> </v>
          </cell>
          <cell r="FB105">
            <v>0</v>
          </cell>
          <cell r="FC105">
            <v>0</v>
          </cell>
          <cell r="FF105" t="str">
            <v>0EM</v>
          </cell>
          <cell r="FI105" t="str">
            <v xml:space="preserve"> </v>
          </cell>
          <cell r="FJ105" t="str">
            <v xml:space="preserve"> </v>
          </cell>
          <cell r="FK105" t="str">
            <v xml:space="preserve"> </v>
          </cell>
          <cell r="FL105" t="str">
            <v xml:space="preserve"> </v>
          </cell>
          <cell r="FM105" t="str">
            <v xml:space="preserve"> </v>
          </cell>
          <cell r="FN105" t="str">
            <v xml:space="preserve"> </v>
          </cell>
          <cell r="FO105" t="str">
            <v xml:space="preserve"> </v>
          </cell>
          <cell r="FQ105">
            <v>0</v>
          </cell>
          <cell r="FR105" t="str">
            <v>MTL1</v>
          </cell>
          <cell r="FS105" t="str">
            <v>MTLC</v>
          </cell>
          <cell r="FT105" t="str">
            <v>OutremontC1900</v>
          </cell>
          <cell r="FU105">
            <v>0</v>
          </cell>
          <cell r="FV105" t="str">
            <v>CDHEM</v>
          </cell>
        </row>
        <row r="106">
          <cell r="B106" t="str">
            <v>MTL-5338</v>
          </cell>
          <cell r="C106" t="str">
            <v>960019406</v>
          </cell>
          <cell r="D106" t="str">
            <v>C.H. LA MALTERIE</v>
          </cell>
          <cell r="E106" t="str">
            <v>(5030) rue Saint-Ambroise (MTL)</v>
          </cell>
          <cell r="F106">
            <v>120</v>
          </cell>
          <cell r="G106" t="str">
            <v>1</v>
          </cell>
          <cell r="K106" t="str">
            <v>AUT</v>
          </cell>
          <cell r="M106" t="str">
            <v>C</v>
          </cell>
          <cell r="P106" t="str">
            <v>EM</v>
          </cell>
          <cell r="S106">
            <v>42438.572094907409</v>
          </cell>
          <cell r="V106">
            <v>43084</v>
          </cell>
          <cell r="W106">
            <v>43266</v>
          </cell>
          <cell r="AA106">
            <v>0</v>
          </cell>
          <cell r="AB106">
            <v>0</v>
          </cell>
          <cell r="AC106">
            <v>20</v>
          </cell>
          <cell r="AD106">
            <v>60</v>
          </cell>
          <cell r="AE106">
            <v>40</v>
          </cell>
          <cell r="AF106">
            <v>0</v>
          </cell>
          <cell r="AG106">
            <v>0</v>
          </cell>
          <cell r="AH106" t="str">
            <v>PAH15-20</v>
          </cell>
          <cell r="AL106">
            <v>0</v>
          </cell>
          <cell r="AM106" t="str">
            <v>MTL-5338</v>
          </cell>
          <cell r="AN106" t="str">
            <v xml:space="preserve"> </v>
          </cell>
          <cell r="AO106" t="str">
            <v>-1</v>
          </cell>
          <cell r="AP106" t="str">
            <v xml:space="preserve"> </v>
          </cell>
          <cell r="AQ106" t="str">
            <v xml:space="preserve"> </v>
          </cell>
          <cell r="AR106" t="str">
            <v xml:space="preserve"> </v>
          </cell>
          <cell r="AS106" t="str">
            <v xml:space="preserve"> </v>
          </cell>
          <cell r="AT106" t="str">
            <v xml:space="preserve"> </v>
          </cell>
          <cell r="AU106" t="str">
            <v xml:space="preserve"> </v>
          </cell>
          <cell r="AV106" t="str">
            <v xml:space="preserve"> </v>
          </cell>
          <cell r="AW106" t="str">
            <v xml:space="preserve"> </v>
          </cell>
          <cell r="AX106" t="str">
            <v xml:space="preserve"> </v>
          </cell>
          <cell r="AY106" t="str">
            <v xml:space="preserve"> </v>
          </cell>
          <cell r="AZ106" t="str">
            <v xml:space="preserve"> </v>
          </cell>
          <cell r="BA106" t="str">
            <v xml:space="preserve"> </v>
          </cell>
          <cell r="BB106" t="str">
            <v xml:space="preserve"> </v>
          </cell>
          <cell r="BC106" t="str">
            <v xml:space="preserve"> </v>
          </cell>
          <cell r="BD106" t="str">
            <v xml:space="preserve"> </v>
          </cell>
          <cell r="BE106" t="str">
            <v>Non engagé</v>
          </cell>
          <cell r="BF106" t="str">
            <v>Non engagé</v>
          </cell>
          <cell r="BG106" t="str">
            <v>Non engagé</v>
          </cell>
          <cell r="BH106" t="str">
            <v>Non engagé</v>
          </cell>
          <cell r="BI106" t="str">
            <v>Non engagé</v>
          </cell>
          <cell r="BJ106" t="str">
            <v>Non engagé</v>
          </cell>
          <cell r="BK106" t="str">
            <v>Non engagé</v>
          </cell>
          <cell r="BL106">
            <v>0</v>
          </cell>
          <cell r="BM106" t="str">
            <v>acl-1</v>
          </cell>
          <cell r="BN106">
            <v>0</v>
          </cell>
          <cell r="BO106" t="str">
            <v>0-1</v>
          </cell>
          <cell r="BP106" t="str">
            <v xml:space="preserve"> </v>
          </cell>
          <cell r="BQ106" t="str">
            <v xml:space="preserve"> </v>
          </cell>
          <cell r="BR106" t="str">
            <v xml:space="preserve"> </v>
          </cell>
          <cell r="BS106">
            <v>0</v>
          </cell>
          <cell r="BT106" t="str">
            <v xml:space="preserve"> </v>
          </cell>
          <cell r="BU106" t="str">
            <v xml:space="preserve">Non engagé </v>
          </cell>
          <cell r="BV106">
            <v>0</v>
          </cell>
          <cell r="BW106" t="str">
            <v xml:space="preserve"> </v>
          </cell>
          <cell r="BX106" t="str">
            <v xml:space="preserve"> </v>
          </cell>
          <cell r="BY106" t="str">
            <v>2010AUT</v>
          </cell>
          <cell r="BZ106" t="str">
            <v>2017AUT</v>
          </cell>
          <cell r="CA106">
            <v>0</v>
          </cell>
          <cell r="CB106" t="str">
            <v xml:space="preserve"> </v>
          </cell>
          <cell r="CC106" t="str">
            <v xml:space="preserve"> </v>
          </cell>
          <cell r="CD106" t="str">
            <v xml:space="preserve"> </v>
          </cell>
          <cell r="CE106" t="str">
            <v xml:space="preserve"> </v>
          </cell>
          <cell r="CF106" t="str">
            <v xml:space="preserve"> </v>
          </cell>
          <cell r="CG106" t="str">
            <v xml:space="preserve"> </v>
          </cell>
          <cell r="CH106">
            <v>0</v>
          </cell>
          <cell r="CI106" t="str">
            <v xml:space="preserve"> </v>
          </cell>
          <cell r="CJ106" t="str">
            <v xml:space="preserve"> </v>
          </cell>
          <cell r="CK106" t="str">
            <v>Non engagé</v>
          </cell>
          <cell r="CL106" t="str">
            <v xml:space="preserve"> </v>
          </cell>
          <cell r="CM106" t="str">
            <v xml:space="preserve"> </v>
          </cell>
          <cell r="CN106" t="str">
            <v>EMLe Sud-Ouest</v>
          </cell>
          <cell r="CO106" t="str">
            <v>AUTEMLe Sud-Ouest</v>
          </cell>
          <cell r="CP106">
            <v>0</v>
          </cell>
          <cell r="CQ106" t="str">
            <v xml:space="preserve"> </v>
          </cell>
          <cell r="CR106" t="str">
            <v>Le Sud-Ouest</v>
          </cell>
          <cell r="CS106" t="str">
            <v xml:space="preserve"> </v>
          </cell>
          <cell r="CT106" t="str">
            <v xml:space="preserve"> </v>
          </cell>
          <cell r="CU106" t="str">
            <v>Le Sud-Ouest1900C</v>
          </cell>
          <cell r="CV106">
            <v>0</v>
          </cell>
          <cell r="CW106" t="str">
            <v>1EM</v>
          </cell>
          <cell r="CX106" t="str">
            <v>MTL-51EM</v>
          </cell>
          <cell r="CY106">
            <v>8</v>
          </cell>
          <cell r="CZ106" t="str">
            <v xml:space="preserve"> </v>
          </cell>
          <cell r="DA106" t="str">
            <v xml:space="preserve"> </v>
          </cell>
          <cell r="DB106" t="str">
            <v xml:space="preserve"> </v>
          </cell>
          <cell r="DC106" t="str">
            <v xml:space="preserve"> </v>
          </cell>
          <cell r="DD106" t="str">
            <v>1900MTLEM</v>
          </cell>
          <cell r="DE106" t="str">
            <v>MTL 2018ed</v>
          </cell>
          <cell r="DF106" t="str">
            <v xml:space="preserve"> </v>
          </cell>
          <cell r="DG106" t="str">
            <v>2018ed</v>
          </cell>
          <cell r="DH106" t="str">
            <v>2017ec</v>
          </cell>
          <cell r="DI106" t="str">
            <v>1900ap</v>
          </cell>
          <cell r="DJ106" t="str">
            <v>2018ed</v>
          </cell>
          <cell r="DK106" t="str">
            <v>2017ec</v>
          </cell>
          <cell r="DL106" t="str">
            <v>1EM</v>
          </cell>
          <cell r="DM106" t="b">
            <v>0</v>
          </cell>
          <cell r="DN106" t="str">
            <v>2018</v>
          </cell>
          <cell r="DO106" t="str">
            <v>2014</v>
          </cell>
          <cell r="DP106" t="str">
            <v>MTLED 2018 from ec 2014</v>
          </cell>
          <cell r="DQ106" t="str">
            <v xml:space="preserve">2017ec </v>
          </cell>
          <cell r="DR106" t="str">
            <v>2017</v>
          </cell>
          <cell r="DS106" t="str">
            <v>MTL</v>
          </cell>
          <cell r="DT106" t="str">
            <v xml:space="preserve"> </v>
          </cell>
          <cell r="DU106" t="str">
            <v xml:space="preserve"> </v>
          </cell>
          <cell r="DV106" t="str">
            <v xml:space="preserve"> </v>
          </cell>
          <cell r="DW106" t="str">
            <v xml:space="preserve"> </v>
          </cell>
          <cell r="DX106" t="str">
            <v xml:space="preserve"> </v>
          </cell>
          <cell r="DY106" t="str">
            <v xml:space="preserve"> </v>
          </cell>
          <cell r="DZ106" t="str">
            <v xml:space="preserve"> </v>
          </cell>
          <cell r="EA106" t="str">
            <v xml:space="preserve"> </v>
          </cell>
          <cell r="EB106" t="str">
            <v xml:space="preserve"> </v>
          </cell>
          <cell r="EC106" t="str">
            <v xml:space="preserve"> </v>
          </cell>
          <cell r="ED106" t="str">
            <v xml:space="preserve"> </v>
          </cell>
          <cell r="EE106" t="str">
            <v xml:space="preserve"> </v>
          </cell>
          <cell r="EF106" t="str">
            <v xml:space="preserve"> </v>
          </cell>
          <cell r="EG106" t="str">
            <v xml:space="preserve"> </v>
          </cell>
          <cell r="EH106" t="str">
            <v xml:space="preserve"> </v>
          </cell>
          <cell r="EI106" t="str">
            <v xml:space="preserve"> </v>
          </cell>
          <cell r="EJ106" t="str">
            <v xml:space="preserve"> </v>
          </cell>
          <cell r="EK106" t="str">
            <v xml:space="preserve"> </v>
          </cell>
          <cell r="EL106" t="str">
            <v>MTL1</v>
          </cell>
          <cell r="EM106" t="str">
            <v xml:space="preserve"> </v>
          </cell>
          <cell r="EN106" t="str">
            <v xml:space="preserve"> </v>
          </cell>
          <cell r="EO106">
            <v>0</v>
          </cell>
          <cell r="EP106" t="str">
            <v xml:space="preserve"> </v>
          </cell>
          <cell r="EQ106" t="str">
            <v xml:space="preserve"> </v>
          </cell>
          <cell r="ES106" t="str">
            <v>2018Le Sud-OuestC</v>
          </cell>
          <cell r="EU106" t="str">
            <v>AUT</v>
          </cell>
          <cell r="EX106" t="str">
            <v xml:space="preserve"> </v>
          </cell>
          <cell r="EZ106" t="str">
            <v xml:space="preserve"> </v>
          </cell>
          <cell r="FB106">
            <v>0</v>
          </cell>
          <cell r="FC106">
            <v>0</v>
          </cell>
          <cell r="FF106" t="str">
            <v>0EM</v>
          </cell>
          <cell r="FI106" t="str">
            <v xml:space="preserve"> </v>
          </cell>
          <cell r="FJ106" t="str">
            <v xml:space="preserve"> </v>
          </cell>
          <cell r="FK106" t="str">
            <v xml:space="preserve"> </v>
          </cell>
          <cell r="FL106" t="str">
            <v xml:space="preserve"> </v>
          </cell>
          <cell r="FM106" t="str">
            <v xml:space="preserve"> </v>
          </cell>
          <cell r="FN106" t="str">
            <v xml:space="preserve"> </v>
          </cell>
          <cell r="FO106" t="str">
            <v xml:space="preserve"> </v>
          </cell>
          <cell r="FQ106">
            <v>0</v>
          </cell>
          <cell r="FR106" t="str">
            <v>MTL1</v>
          </cell>
          <cell r="FS106" t="str">
            <v>MTLC</v>
          </cell>
          <cell r="FT106" t="str">
            <v>Le Sud-OuestC1900</v>
          </cell>
          <cell r="FU106">
            <v>0</v>
          </cell>
          <cell r="FV106" t="str">
            <v>AUTEM</v>
          </cell>
        </row>
        <row r="107">
          <cell r="B107" t="str">
            <v>MTL-5355</v>
          </cell>
          <cell r="C107" t="str">
            <v>960028181</v>
          </cell>
          <cell r="D107" t="str">
            <v>H.C. CÔTE-DES-NEIGES</v>
          </cell>
          <cell r="E107" t="str">
            <v>3400 avenue Linton (MTL)</v>
          </cell>
          <cell r="F107">
            <v>29</v>
          </cell>
          <cell r="G107" t="str">
            <v>1</v>
          </cell>
          <cell r="K107" t="str">
            <v>ROMEL</v>
          </cell>
          <cell r="M107" t="str">
            <v>R</v>
          </cell>
          <cell r="P107" t="str">
            <v>EM</v>
          </cell>
          <cell r="S107">
            <v>43238.408784722225</v>
          </cell>
          <cell r="AA107">
            <v>0</v>
          </cell>
          <cell r="AB107">
            <v>0</v>
          </cell>
          <cell r="AC107">
            <v>14</v>
          </cell>
          <cell r="AD107">
            <v>15</v>
          </cell>
          <cell r="AE107">
            <v>0</v>
          </cell>
          <cell r="AF107">
            <v>0</v>
          </cell>
          <cell r="AG107">
            <v>0</v>
          </cell>
          <cell r="AH107" t="str">
            <v>PAH15-20</v>
          </cell>
          <cell r="AL107">
            <v>0</v>
          </cell>
          <cell r="AM107" t="str">
            <v>MTL-5355</v>
          </cell>
          <cell r="AN107" t="str">
            <v xml:space="preserve"> </v>
          </cell>
          <cell r="AO107" t="str">
            <v>-1</v>
          </cell>
          <cell r="AP107" t="str">
            <v xml:space="preserve"> </v>
          </cell>
          <cell r="AQ107" t="str">
            <v xml:space="preserve"> </v>
          </cell>
          <cell r="AR107" t="str">
            <v xml:space="preserve"> </v>
          </cell>
          <cell r="AS107" t="str">
            <v xml:space="preserve"> </v>
          </cell>
          <cell r="AT107" t="str">
            <v xml:space="preserve"> </v>
          </cell>
          <cell r="AU107" t="str">
            <v xml:space="preserve"> </v>
          </cell>
          <cell r="AV107" t="str">
            <v xml:space="preserve"> </v>
          </cell>
          <cell r="AW107" t="str">
            <v xml:space="preserve"> </v>
          </cell>
          <cell r="AX107" t="str">
            <v xml:space="preserve"> </v>
          </cell>
          <cell r="AY107" t="str">
            <v xml:space="preserve"> </v>
          </cell>
          <cell r="AZ107" t="str">
            <v xml:space="preserve"> </v>
          </cell>
          <cell r="BA107" t="str">
            <v xml:space="preserve"> </v>
          </cell>
          <cell r="BB107" t="str">
            <v xml:space="preserve"> </v>
          </cell>
          <cell r="BC107" t="str">
            <v xml:space="preserve"> </v>
          </cell>
          <cell r="BD107" t="str">
            <v xml:space="preserve"> </v>
          </cell>
          <cell r="BE107" t="str">
            <v>Non engagé</v>
          </cell>
          <cell r="BF107" t="str">
            <v>Non engagé</v>
          </cell>
          <cell r="BG107" t="str">
            <v>Non engagé</v>
          </cell>
          <cell r="BH107" t="str">
            <v>Non engagé</v>
          </cell>
          <cell r="BI107" t="str">
            <v>Non engagé</v>
          </cell>
          <cell r="BJ107" t="str">
            <v>Non engagé</v>
          </cell>
          <cell r="BK107" t="str">
            <v>Non engagé</v>
          </cell>
          <cell r="BL107">
            <v>0</v>
          </cell>
          <cell r="BM107" t="str">
            <v>acl-1</v>
          </cell>
          <cell r="BN107">
            <v>0</v>
          </cell>
          <cell r="BO107" t="str">
            <v>0-1</v>
          </cell>
          <cell r="BP107" t="str">
            <v xml:space="preserve"> </v>
          </cell>
          <cell r="BQ107" t="str">
            <v xml:space="preserve"> </v>
          </cell>
          <cell r="BR107" t="str">
            <v xml:space="preserve"> </v>
          </cell>
          <cell r="BS107">
            <v>0</v>
          </cell>
          <cell r="BT107" t="str">
            <v xml:space="preserve"> </v>
          </cell>
          <cell r="BU107" t="str">
            <v xml:space="preserve">Non engagé </v>
          </cell>
          <cell r="BV107">
            <v>0</v>
          </cell>
          <cell r="BW107" t="str">
            <v xml:space="preserve"> </v>
          </cell>
          <cell r="BX107" t="str">
            <v xml:space="preserve"> </v>
          </cell>
          <cell r="BY107" t="str">
            <v>2010ROMEL</v>
          </cell>
          <cell r="BZ107" t="str">
            <v>1900ROMEL</v>
          </cell>
          <cell r="CA107">
            <v>0</v>
          </cell>
          <cell r="CB107" t="str">
            <v xml:space="preserve"> </v>
          </cell>
          <cell r="CC107" t="str">
            <v xml:space="preserve"> </v>
          </cell>
          <cell r="CD107" t="str">
            <v xml:space="preserve"> </v>
          </cell>
          <cell r="CE107" t="str">
            <v xml:space="preserve"> </v>
          </cell>
          <cell r="CF107" t="str">
            <v xml:space="preserve"> </v>
          </cell>
          <cell r="CG107" t="str">
            <v xml:space="preserve"> </v>
          </cell>
          <cell r="CH107">
            <v>0</v>
          </cell>
          <cell r="CI107" t="str">
            <v xml:space="preserve"> </v>
          </cell>
          <cell r="CJ107" t="str">
            <v xml:space="preserve"> </v>
          </cell>
          <cell r="CK107" t="str">
            <v>Non engagé</v>
          </cell>
          <cell r="CL107" t="str">
            <v xml:space="preserve"> </v>
          </cell>
          <cell r="CM107" t="str">
            <v xml:space="preserve"> </v>
          </cell>
          <cell r="CN107" t="str">
            <v>EMCôte-des-Neiges — Notre-Dame-de-Grâce</v>
          </cell>
          <cell r="CO107" t="str">
            <v>ROMELEMCôte-des-Neiges — Notre-Dame-de-Grâce</v>
          </cell>
          <cell r="CP107">
            <v>0</v>
          </cell>
          <cell r="CQ107" t="str">
            <v xml:space="preserve"> </v>
          </cell>
          <cell r="CR107" t="str">
            <v>Côte-des-Neiges — Notre-Dame-de-Grâce</v>
          </cell>
          <cell r="CS107" t="str">
            <v xml:space="preserve"> </v>
          </cell>
          <cell r="CT107" t="str">
            <v xml:space="preserve"> </v>
          </cell>
          <cell r="CU107" t="str">
            <v>Côte-des-Neiges — Notre-Dame-de-Grâce1900R</v>
          </cell>
          <cell r="CV107">
            <v>0</v>
          </cell>
          <cell r="CW107" t="str">
            <v>1EM</v>
          </cell>
          <cell r="CX107" t="str">
            <v>MTL-51EM</v>
          </cell>
          <cell r="CY107">
            <v>8</v>
          </cell>
          <cell r="CZ107" t="str">
            <v xml:space="preserve"> </v>
          </cell>
          <cell r="DA107" t="str">
            <v xml:space="preserve"> </v>
          </cell>
          <cell r="DB107" t="str">
            <v xml:space="preserve"> </v>
          </cell>
          <cell r="DC107" t="str">
            <v xml:space="preserve"> </v>
          </cell>
          <cell r="DD107" t="str">
            <v>1900MTLEM</v>
          </cell>
          <cell r="DE107" t="str">
            <v>MTL 1900ed</v>
          </cell>
          <cell r="DF107" t="str">
            <v xml:space="preserve"> </v>
          </cell>
          <cell r="DG107" t="str">
            <v>1900ed</v>
          </cell>
          <cell r="DH107" t="str">
            <v>1900ec</v>
          </cell>
          <cell r="DI107" t="str">
            <v>1900ap</v>
          </cell>
          <cell r="DJ107" t="str">
            <v>1900ed</v>
          </cell>
          <cell r="DK107" t="str">
            <v xml:space="preserve"> </v>
          </cell>
          <cell r="DL107" t="str">
            <v>1EM</v>
          </cell>
          <cell r="DM107" t="str">
            <v>19001EM</v>
          </cell>
          <cell r="DN107" t="str">
            <v xml:space="preserve"> </v>
          </cell>
          <cell r="DO107" t="str">
            <v>2010</v>
          </cell>
          <cell r="DP107" t="str">
            <v xml:space="preserve"> </v>
          </cell>
          <cell r="DQ107" t="str">
            <v xml:space="preserve">1900ec </v>
          </cell>
          <cell r="DR107" t="str">
            <v>1900</v>
          </cell>
          <cell r="DS107" t="str">
            <v>MTL</v>
          </cell>
          <cell r="DT107" t="str">
            <v xml:space="preserve"> </v>
          </cell>
          <cell r="DU107" t="str">
            <v xml:space="preserve"> </v>
          </cell>
          <cell r="DV107" t="str">
            <v xml:space="preserve"> </v>
          </cell>
          <cell r="DW107" t="str">
            <v xml:space="preserve"> </v>
          </cell>
          <cell r="DX107" t="str">
            <v xml:space="preserve"> </v>
          </cell>
          <cell r="DY107" t="str">
            <v xml:space="preserve"> </v>
          </cell>
          <cell r="DZ107" t="str">
            <v xml:space="preserve"> </v>
          </cell>
          <cell r="EA107" t="str">
            <v xml:space="preserve"> </v>
          </cell>
          <cell r="EB107" t="str">
            <v xml:space="preserve"> </v>
          </cell>
          <cell r="EC107" t="str">
            <v xml:space="preserve"> </v>
          </cell>
          <cell r="ED107" t="str">
            <v xml:space="preserve"> </v>
          </cell>
          <cell r="EE107" t="str">
            <v xml:space="preserve"> </v>
          </cell>
          <cell r="EF107" t="str">
            <v xml:space="preserve"> </v>
          </cell>
          <cell r="EG107" t="str">
            <v xml:space="preserve"> </v>
          </cell>
          <cell r="EH107" t="str">
            <v xml:space="preserve"> </v>
          </cell>
          <cell r="EI107" t="str">
            <v xml:space="preserve"> </v>
          </cell>
          <cell r="EJ107" t="str">
            <v xml:space="preserve"> </v>
          </cell>
          <cell r="EK107" t="str">
            <v xml:space="preserve"> </v>
          </cell>
          <cell r="EL107" t="str">
            <v>MTL1</v>
          </cell>
          <cell r="EM107" t="str">
            <v xml:space="preserve"> </v>
          </cell>
          <cell r="EN107" t="str">
            <v xml:space="preserve"> </v>
          </cell>
          <cell r="EO107">
            <v>0</v>
          </cell>
          <cell r="EP107" t="str">
            <v xml:space="preserve"> </v>
          </cell>
          <cell r="EQ107" t="str">
            <v xml:space="preserve"> </v>
          </cell>
          <cell r="ES107" t="str">
            <v>1900Côte-des-Neiges — Notre-Dame-de-GrâceR</v>
          </cell>
          <cell r="EU107" t="str">
            <v xml:space="preserve"> </v>
          </cell>
          <cell r="EX107" t="str">
            <v xml:space="preserve"> </v>
          </cell>
          <cell r="EZ107" t="str">
            <v xml:space="preserve"> </v>
          </cell>
          <cell r="FB107">
            <v>0</v>
          </cell>
          <cell r="FC107">
            <v>0</v>
          </cell>
          <cell r="FF107" t="str">
            <v>0EM</v>
          </cell>
          <cell r="FI107" t="str">
            <v xml:space="preserve"> </v>
          </cell>
          <cell r="FJ107" t="str">
            <v xml:space="preserve"> </v>
          </cell>
          <cell r="FK107" t="str">
            <v xml:space="preserve"> </v>
          </cell>
          <cell r="FL107" t="str">
            <v xml:space="preserve"> </v>
          </cell>
          <cell r="FM107" t="str">
            <v xml:space="preserve"> </v>
          </cell>
          <cell r="FN107" t="str">
            <v xml:space="preserve"> </v>
          </cell>
          <cell r="FO107" t="str">
            <v xml:space="preserve"> </v>
          </cell>
          <cell r="FQ107">
            <v>0</v>
          </cell>
          <cell r="FR107" t="str">
            <v>MTL1</v>
          </cell>
          <cell r="FS107" t="str">
            <v>MTLR</v>
          </cell>
          <cell r="FT107" t="str">
            <v>Côte-des-Neiges — Notre-Dame-de-GrâceR1900</v>
          </cell>
          <cell r="FU107">
            <v>0</v>
          </cell>
          <cell r="FV107" t="str">
            <v>ROMELEM</v>
          </cell>
        </row>
        <row r="108">
          <cell r="B108" t="str">
            <v>MTL-5377</v>
          </cell>
          <cell r="C108" t="str">
            <v>960037543</v>
          </cell>
          <cell r="D108" t="str">
            <v>C.H. MÉTRO L'ASSOMPTION</v>
          </cell>
          <cell r="E108" t="str">
            <v>(5300) rue de Marseille (MTL)</v>
          </cell>
          <cell r="F108">
            <v>150</v>
          </cell>
          <cell r="G108" t="str">
            <v>1</v>
          </cell>
          <cell r="K108" t="str">
            <v>AHM</v>
          </cell>
          <cell r="M108" t="str">
            <v>C</v>
          </cell>
          <cell r="P108" t="str">
            <v>EM</v>
          </cell>
          <cell r="Q108" t="str">
            <v>UDESP9K</v>
          </cell>
          <cell r="S108">
            <v>43238.411446759259</v>
          </cell>
          <cell r="V108">
            <v>43539</v>
          </cell>
          <cell r="W108">
            <v>43814</v>
          </cell>
          <cell r="X108">
            <v>43936</v>
          </cell>
          <cell r="Y108">
            <v>44423</v>
          </cell>
          <cell r="Z108">
            <v>44454</v>
          </cell>
          <cell r="AA108">
            <v>0</v>
          </cell>
          <cell r="AB108">
            <v>0</v>
          </cell>
          <cell r="AC108">
            <v>75</v>
          </cell>
          <cell r="AD108">
            <v>0</v>
          </cell>
          <cell r="AE108">
            <v>75</v>
          </cell>
          <cell r="AF108">
            <v>0</v>
          </cell>
          <cell r="AG108">
            <v>0</v>
          </cell>
          <cell r="AH108" t="str">
            <v>PAH15-20</v>
          </cell>
          <cell r="AL108">
            <v>0</v>
          </cell>
          <cell r="AM108" t="str">
            <v>MTL-5377</v>
          </cell>
          <cell r="AN108" t="str">
            <v xml:space="preserve"> </v>
          </cell>
          <cell r="AO108" t="str">
            <v>-1</v>
          </cell>
          <cell r="AP108" t="str">
            <v xml:space="preserve"> </v>
          </cell>
          <cell r="AQ108" t="str">
            <v xml:space="preserve"> </v>
          </cell>
          <cell r="AR108" t="str">
            <v xml:space="preserve"> </v>
          </cell>
          <cell r="AS108" t="str">
            <v xml:space="preserve"> </v>
          </cell>
          <cell r="AT108" t="str">
            <v xml:space="preserve"> </v>
          </cell>
          <cell r="AU108" t="str">
            <v xml:space="preserve"> </v>
          </cell>
          <cell r="AV108" t="str">
            <v xml:space="preserve"> </v>
          </cell>
          <cell r="AW108" t="str">
            <v xml:space="preserve"> </v>
          </cell>
          <cell r="AX108" t="str">
            <v xml:space="preserve"> </v>
          </cell>
          <cell r="AY108" t="str">
            <v xml:space="preserve"> </v>
          </cell>
          <cell r="AZ108" t="str">
            <v xml:space="preserve"> </v>
          </cell>
          <cell r="BA108" t="str">
            <v xml:space="preserve"> </v>
          </cell>
          <cell r="BB108" t="str">
            <v xml:space="preserve"> </v>
          </cell>
          <cell r="BC108" t="str">
            <v xml:space="preserve"> </v>
          </cell>
          <cell r="BD108" t="str">
            <v xml:space="preserve"> </v>
          </cell>
          <cell r="BE108" t="str">
            <v>Non engagé</v>
          </cell>
          <cell r="BF108" t="str">
            <v>Non engagé</v>
          </cell>
          <cell r="BG108" t="str">
            <v>Non engagé</v>
          </cell>
          <cell r="BH108" t="str">
            <v>Non engagé</v>
          </cell>
          <cell r="BI108" t="str">
            <v>Non engagé</v>
          </cell>
          <cell r="BJ108" t="str">
            <v>Non engagé</v>
          </cell>
          <cell r="BK108" t="str">
            <v>Non engagé</v>
          </cell>
          <cell r="BL108">
            <v>0</v>
          </cell>
          <cell r="BM108" t="str">
            <v>acl-1</v>
          </cell>
          <cell r="BN108">
            <v>0</v>
          </cell>
          <cell r="BO108" t="str">
            <v>0-1</v>
          </cell>
          <cell r="BP108" t="str">
            <v xml:space="preserve"> </v>
          </cell>
          <cell r="BQ108" t="str">
            <v xml:space="preserve"> </v>
          </cell>
          <cell r="BR108" t="str">
            <v xml:space="preserve"> </v>
          </cell>
          <cell r="BS108">
            <v>0</v>
          </cell>
          <cell r="BT108" t="str">
            <v xml:space="preserve"> </v>
          </cell>
          <cell r="BU108" t="str">
            <v xml:space="preserve">Non engagé </v>
          </cell>
          <cell r="BV108">
            <v>0</v>
          </cell>
          <cell r="BW108" t="str">
            <v xml:space="preserve"> </v>
          </cell>
          <cell r="BX108" t="str">
            <v xml:space="preserve"> </v>
          </cell>
          <cell r="BY108" t="str">
            <v>2010AHM</v>
          </cell>
          <cell r="BZ108" t="str">
            <v>2019AHM</v>
          </cell>
          <cell r="CA108">
            <v>0</v>
          </cell>
          <cell r="CB108" t="str">
            <v xml:space="preserve"> </v>
          </cell>
          <cell r="CC108" t="str">
            <v xml:space="preserve"> </v>
          </cell>
          <cell r="CD108" t="str">
            <v xml:space="preserve"> </v>
          </cell>
          <cell r="CE108" t="str">
            <v xml:space="preserve"> </v>
          </cell>
          <cell r="CF108" t="str">
            <v xml:space="preserve"> </v>
          </cell>
          <cell r="CG108" t="str">
            <v xml:space="preserve"> </v>
          </cell>
          <cell r="CH108">
            <v>0</v>
          </cell>
          <cell r="CI108" t="str">
            <v xml:space="preserve"> </v>
          </cell>
          <cell r="CJ108" t="str">
            <v xml:space="preserve"> </v>
          </cell>
          <cell r="CK108" t="str">
            <v>Non engagé</v>
          </cell>
          <cell r="CL108" t="str">
            <v xml:space="preserve"> </v>
          </cell>
          <cell r="CM108" t="str">
            <v xml:space="preserve"> </v>
          </cell>
          <cell r="CN108" t="str">
            <v>EMMercier — Hochelaga-Maisonneuve</v>
          </cell>
          <cell r="CO108" t="str">
            <v>AHMEMMercier — Hochelaga-Maisonneuve</v>
          </cell>
          <cell r="CP108">
            <v>0</v>
          </cell>
          <cell r="CQ108" t="str">
            <v xml:space="preserve"> </v>
          </cell>
          <cell r="CR108" t="str">
            <v>Mercier — Hochelaga-Maisonneuve</v>
          </cell>
          <cell r="CS108" t="str">
            <v xml:space="preserve"> </v>
          </cell>
          <cell r="CT108" t="str">
            <v xml:space="preserve"> </v>
          </cell>
          <cell r="CU108" t="str">
            <v>Mercier — Hochelaga-Maisonneuve2020C</v>
          </cell>
          <cell r="CV108">
            <v>0</v>
          </cell>
          <cell r="CW108" t="str">
            <v>1EM</v>
          </cell>
          <cell r="CX108" t="str">
            <v>MTL-51EM</v>
          </cell>
          <cell r="CY108">
            <v>8</v>
          </cell>
          <cell r="CZ108" t="str">
            <v xml:space="preserve"> </v>
          </cell>
          <cell r="DA108" t="str">
            <v xml:space="preserve"> </v>
          </cell>
          <cell r="DB108" t="str">
            <v xml:space="preserve"> </v>
          </cell>
          <cell r="DC108" t="str">
            <v xml:space="preserve"> </v>
          </cell>
          <cell r="DD108" t="str">
            <v>1900MTLEM</v>
          </cell>
          <cell r="DE108" t="str">
            <v>MTL 2019ed</v>
          </cell>
          <cell r="DF108" t="str">
            <v xml:space="preserve"> </v>
          </cell>
          <cell r="DG108" t="str">
            <v xml:space="preserve"> </v>
          </cell>
          <cell r="DH108" t="str">
            <v xml:space="preserve"> </v>
          </cell>
          <cell r="DI108" t="str">
            <v>1900ap</v>
          </cell>
          <cell r="DJ108" t="str">
            <v xml:space="preserve"> </v>
          </cell>
          <cell r="DK108" t="str">
            <v xml:space="preserve"> </v>
          </cell>
          <cell r="DL108" t="str">
            <v>1EM</v>
          </cell>
          <cell r="DM108" t="b">
            <v>0</v>
          </cell>
          <cell r="DN108" t="str">
            <v>2015</v>
          </cell>
          <cell r="DO108" t="str">
            <v xml:space="preserve"> </v>
          </cell>
          <cell r="DP108" t="str">
            <v xml:space="preserve">MTL </v>
          </cell>
          <cell r="DQ108" t="str">
            <v xml:space="preserve">  </v>
          </cell>
          <cell r="DR108" t="str">
            <v xml:space="preserve"> </v>
          </cell>
          <cell r="DS108" t="str">
            <v>MTL</v>
          </cell>
          <cell r="DT108" t="str">
            <v xml:space="preserve"> </v>
          </cell>
          <cell r="DU108" t="str">
            <v xml:space="preserve"> </v>
          </cell>
          <cell r="DV108" t="str">
            <v xml:space="preserve"> </v>
          </cell>
          <cell r="DW108" t="str">
            <v xml:space="preserve"> </v>
          </cell>
          <cell r="DX108" t="str">
            <v xml:space="preserve"> </v>
          </cell>
          <cell r="DY108" t="str">
            <v xml:space="preserve"> </v>
          </cell>
          <cell r="DZ108" t="str">
            <v xml:space="preserve"> </v>
          </cell>
          <cell r="EA108" t="str">
            <v xml:space="preserve"> </v>
          </cell>
          <cell r="EB108" t="str">
            <v xml:space="preserve"> </v>
          </cell>
          <cell r="EC108" t="str">
            <v xml:space="preserve"> </v>
          </cell>
          <cell r="ED108" t="str">
            <v xml:space="preserve"> </v>
          </cell>
          <cell r="EE108" t="str">
            <v xml:space="preserve"> </v>
          </cell>
          <cell r="EF108" t="str">
            <v xml:space="preserve"> </v>
          </cell>
          <cell r="EG108" t="str">
            <v xml:space="preserve"> </v>
          </cell>
          <cell r="EH108" t="str">
            <v xml:space="preserve"> </v>
          </cell>
          <cell r="EI108" t="str">
            <v xml:space="preserve"> </v>
          </cell>
          <cell r="EJ108" t="str">
            <v xml:space="preserve"> </v>
          </cell>
          <cell r="EK108" t="str">
            <v xml:space="preserve"> </v>
          </cell>
          <cell r="EL108" t="str">
            <v>MTL1</v>
          </cell>
          <cell r="EM108" t="str">
            <v xml:space="preserve"> </v>
          </cell>
          <cell r="EN108" t="str">
            <v xml:space="preserve"> </v>
          </cell>
          <cell r="EO108">
            <v>0</v>
          </cell>
          <cell r="EP108" t="str">
            <v xml:space="preserve"> </v>
          </cell>
          <cell r="EQ108" t="str">
            <v xml:space="preserve"> </v>
          </cell>
          <cell r="ES108" t="str">
            <v xml:space="preserve"> </v>
          </cell>
          <cell r="EU108" t="str">
            <v xml:space="preserve"> </v>
          </cell>
          <cell r="EX108" t="str">
            <v xml:space="preserve"> </v>
          </cell>
          <cell r="EZ108" t="str">
            <v xml:space="preserve"> </v>
          </cell>
          <cell r="FB108">
            <v>0</v>
          </cell>
          <cell r="FC108">
            <v>0</v>
          </cell>
          <cell r="FF108" t="str">
            <v>0EM</v>
          </cell>
          <cell r="FI108" t="str">
            <v xml:space="preserve"> </v>
          </cell>
          <cell r="FJ108" t="str">
            <v xml:space="preserve"> </v>
          </cell>
          <cell r="FK108" t="str">
            <v xml:space="preserve"> </v>
          </cell>
          <cell r="FL108" t="str">
            <v xml:space="preserve"> </v>
          </cell>
          <cell r="FM108" t="str">
            <v xml:space="preserve"> </v>
          </cell>
          <cell r="FN108" t="str">
            <v xml:space="preserve"> </v>
          </cell>
          <cell r="FO108" t="str">
            <v xml:space="preserve"> </v>
          </cell>
          <cell r="FQ108">
            <v>0</v>
          </cell>
          <cell r="FR108" t="str">
            <v>MTL1</v>
          </cell>
          <cell r="FS108" t="str">
            <v>MTLC</v>
          </cell>
          <cell r="FT108" t="str">
            <v xml:space="preserve"> </v>
          </cell>
          <cell r="FU108">
            <v>0</v>
          </cell>
          <cell r="FV108" t="str">
            <v>AHMEM</v>
          </cell>
        </row>
        <row r="109">
          <cell r="B109" t="str">
            <v>MTL-5381</v>
          </cell>
          <cell r="C109" t="str">
            <v>960042641</v>
          </cell>
          <cell r="D109" t="str">
            <v>SE 7 T ( DAYAN)</v>
          </cell>
          <cell r="E109" t="str">
            <v>431-433 rue Saint-Martin (MTL)</v>
          </cell>
          <cell r="F109">
            <v>46</v>
          </cell>
          <cell r="G109" t="str">
            <v>1</v>
          </cell>
          <cell r="K109" t="str">
            <v>BSQ</v>
          </cell>
          <cell r="M109" t="str">
            <v>C</v>
          </cell>
          <cell r="P109" t="str">
            <v>EM</v>
          </cell>
          <cell r="S109">
            <v>41835</v>
          </cell>
          <cell r="AA109">
            <v>0</v>
          </cell>
          <cell r="AB109">
            <v>0</v>
          </cell>
          <cell r="AC109">
            <v>20</v>
          </cell>
          <cell r="AD109">
            <v>26</v>
          </cell>
          <cell r="AE109">
            <v>0</v>
          </cell>
          <cell r="AF109">
            <v>0</v>
          </cell>
          <cell r="AG109">
            <v>0</v>
          </cell>
          <cell r="AH109" t="str">
            <v>PAH15-20</v>
          </cell>
          <cell r="AL109">
            <v>0</v>
          </cell>
          <cell r="AM109" t="str">
            <v>MTL-5381</v>
          </cell>
          <cell r="AN109" t="str">
            <v xml:space="preserve"> </v>
          </cell>
          <cell r="AO109" t="str">
            <v>-1</v>
          </cell>
          <cell r="AP109" t="str">
            <v xml:space="preserve"> </v>
          </cell>
          <cell r="AQ109" t="str">
            <v xml:space="preserve"> </v>
          </cell>
          <cell r="AR109" t="str">
            <v xml:space="preserve"> </v>
          </cell>
          <cell r="AS109" t="str">
            <v xml:space="preserve"> </v>
          </cell>
          <cell r="AT109" t="str">
            <v xml:space="preserve"> </v>
          </cell>
          <cell r="AU109" t="str">
            <v xml:space="preserve"> </v>
          </cell>
          <cell r="AV109" t="str">
            <v xml:space="preserve"> </v>
          </cell>
          <cell r="AW109" t="str">
            <v xml:space="preserve"> </v>
          </cell>
          <cell r="AX109" t="str">
            <v xml:space="preserve"> </v>
          </cell>
          <cell r="AY109" t="str">
            <v xml:space="preserve"> </v>
          </cell>
          <cell r="AZ109" t="str">
            <v xml:space="preserve"> </v>
          </cell>
          <cell r="BA109" t="str">
            <v xml:space="preserve"> </v>
          </cell>
          <cell r="BB109" t="str">
            <v xml:space="preserve"> </v>
          </cell>
          <cell r="BC109" t="str">
            <v xml:space="preserve"> </v>
          </cell>
          <cell r="BD109" t="str">
            <v xml:space="preserve"> </v>
          </cell>
          <cell r="BE109" t="str">
            <v>Non engagé</v>
          </cell>
          <cell r="BF109" t="str">
            <v>Non engagé</v>
          </cell>
          <cell r="BG109" t="str">
            <v>Non engagé</v>
          </cell>
          <cell r="BH109" t="str">
            <v>Non engagé</v>
          </cell>
          <cell r="BI109" t="str">
            <v>Non engagé</v>
          </cell>
          <cell r="BJ109" t="str">
            <v>Non engagé</v>
          </cell>
          <cell r="BK109" t="str">
            <v>Non engagé</v>
          </cell>
          <cell r="BL109">
            <v>0</v>
          </cell>
          <cell r="BM109" t="str">
            <v>acl-1</v>
          </cell>
          <cell r="BN109">
            <v>0</v>
          </cell>
          <cell r="BO109" t="str">
            <v>0-1</v>
          </cell>
          <cell r="BP109" t="str">
            <v xml:space="preserve"> </v>
          </cell>
          <cell r="BQ109" t="str">
            <v xml:space="preserve"> </v>
          </cell>
          <cell r="BR109" t="str">
            <v xml:space="preserve"> </v>
          </cell>
          <cell r="BS109">
            <v>0</v>
          </cell>
          <cell r="BT109" t="str">
            <v xml:space="preserve"> </v>
          </cell>
          <cell r="BU109" t="str">
            <v xml:space="preserve">Non engagé </v>
          </cell>
          <cell r="BV109">
            <v>0</v>
          </cell>
          <cell r="BW109" t="str">
            <v xml:space="preserve"> </v>
          </cell>
          <cell r="BX109" t="str">
            <v xml:space="preserve"> </v>
          </cell>
          <cell r="BY109" t="str">
            <v>2010BSQ</v>
          </cell>
          <cell r="BZ109" t="str">
            <v>1900BSQ</v>
          </cell>
          <cell r="CA109">
            <v>0</v>
          </cell>
          <cell r="CB109" t="str">
            <v xml:space="preserve"> </v>
          </cell>
          <cell r="CC109" t="str">
            <v xml:space="preserve"> </v>
          </cell>
          <cell r="CD109" t="str">
            <v xml:space="preserve"> </v>
          </cell>
          <cell r="CE109" t="str">
            <v xml:space="preserve"> </v>
          </cell>
          <cell r="CF109" t="str">
            <v xml:space="preserve"> </v>
          </cell>
          <cell r="CG109" t="str">
            <v xml:space="preserve"> </v>
          </cell>
          <cell r="CH109">
            <v>0</v>
          </cell>
          <cell r="CI109" t="str">
            <v xml:space="preserve"> </v>
          </cell>
          <cell r="CJ109" t="str">
            <v xml:space="preserve"> </v>
          </cell>
          <cell r="CK109" t="str">
            <v>Non engagé</v>
          </cell>
          <cell r="CL109" t="str">
            <v xml:space="preserve"> </v>
          </cell>
          <cell r="CM109" t="str">
            <v xml:space="preserve"> </v>
          </cell>
          <cell r="CN109" t="str">
            <v>EMLe Sud-Ouest</v>
          </cell>
          <cell r="CO109" t="str">
            <v>BSQEMLe Sud-Ouest</v>
          </cell>
          <cell r="CP109">
            <v>0</v>
          </cell>
          <cell r="CQ109" t="str">
            <v xml:space="preserve"> </v>
          </cell>
          <cell r="CR109" t="str">
            <v>Le Sud-Ouest</v>
          </cell>
          <cell r="CS109" t="str">
            <v xml:space="preserve"> </v>
          </cell>
          <cell r="CT109" t="str">
            <v xml:space="preserve"> </v>
          </cell>
          <cell r="CU109" t="str">
            <v>Le Sud-Ouest1900C</v>
          </cell>
          <cell r="CV109">
            <v>0</v>
          </cell>
          <cell r="CW109" t="str">
            <v>1EM</v>
          </cell>
          <cell r="CX109" t="str">
            <v>MTL-51EM</v>
          </cell>
          <cell r="CY109">
            <v>8</v>
          </cell>
          <cell r="CZ109" t="str">
            <v xml:space="preserve"> </v>
          </cell>
          <cell r="DA109" t="str">
            <v xml:space="preserve"> </v>
          </cell>
          <cell r="DB109" t="str">
            <v xml:space="preserve"> </v>
          </cell>
          <cell r="DC109" t="str">
            <v xml:space="preserve"> </v>
          </cell>
          <cell r="DD109" t="str">
            <v>1900MTLEM</v>
          </cell>
          <cell r="DE109" t="str">
            <v>MTL 1900ed</v>
          </cell>
          <cell r="DF109" t="str">
            <v xml:space="preserve"> </v>
          </cell>
          <cell r="DG109" t="str">
            <v>1900ed</v>
          </cell>
          <cell r="DH109" t="str">
            <v>1900ec</v>
          </cell>
          <cell r="DI109" t="str">
            <v>1900ap</v>
          </cell>
          <cell r="DJ109" t="str">
            <v>1900ed</v>
          </cell>
          <cell r="DK109" t="str">
            <v xml:space="preserve"> </v>
          </cell>
          <cell r="DL109" t="str">
            <v>1EM</v>
          </cell>
          <cell r="DM109" t="str">
            <v>19001EM</v>
          </cell>
          <cell r="DN109" t="str">
            <v xml:space="preserve"> </v>
          </cell>
          <cell r="DO109" t="str">
            <v>2010</v>
          </cell>
          <cell r="DP109" t="str">
            <v xml:space="preserve"> </v>
          </cell>
          <cell r="DQ109" t="str">
            <v xml:space="preserve">1900ec </v>
          </cell>
          <cell r="DR109" t="str">
            <v>1900</v>
          </cell>
          <cell r="DS109" t="str">
            <v>MTL</v>
          </cell>
          <cell r="DT109" t="str">
            <v xml:space="preserve"> </v>
          </cell>
          <cell r="DU109" t="str">
            <v xml:space="preserve"> </v>
          </cell>
          <cell r="DV109" t="str">
            <v xml:space="preserve"> </v>
          </cell>
          <cell r="DW109" t="str">
            <v xml:space="preserve"> </v>
          </cell>
          <cell r="DX109" t="str">
            <v xml:space="preserve"> </v>
          </cell>
          <cell r="DY109" t="str">
            <v xml:space="preserve"> </v>
          </cell>
          <cell r="DZ109" t="str">
            <v xml:space="preserve"> </v>
          </cell>
          <cell r="EA109" t="str">
            <v xml:space="preserve"> </v>
          </cell>
          <cell r="EB109" t="str">
            <v xml:space="preserve"> </v>
          </cell>
          <cell r="EC109" t="str">
            <v xml:space="preserve"> </v>
          </cell>
          <cell r="ED109" t="str">
            <v xml:space="preserve"> </v>
          </cell>
          <cell r="EE109" t="str">
            <v xml:space="preserve"> </v>
          </cell>
          <cell r="EF109" t="str">
            <v xml:space="preserve"> </v>
          </cell>
          <cell r="EG109" t="str">
            <v xml:space="preserve"> </v>
          </cell>
          <cell r="EH109" t="str">
            <v xml:space="preserve"> </v>
          </cell>
          <cell r="EI109" t="str">
            <v xml:space="preserve"> </v>
          </cell>
          <cell r="EJ109" t="str">
            <v xml:space="preserve"> </v>
          </cell>
          <cell r="EK109" t="str">
            <v xml:space="preserve"> </v>
          </cell>
          <cell r="EL109" t="str">
            <v>MTL1</v>
          </cell>
          <cell r="EM109" t="str">
            <v xml:space="preserve"> </v>
          </cell>
          <cell r="EN109" t="str">
            <v xml:space="preserve"> </v>
          </cell>
          <cell r="EO109">
            <v>0</v>
          </cell>
          <cell r="EP109" t="str">
            <v xml:space="preserve"> </v>
          </cell>
          <cell r="EQ109" t="str">
            <v xml:space="preserve"> </v>
          </cell>
          <cell r="ES109" t="str">
            <v>1900Le Sud-OuestC</v>
          </cell>
          <cell r="EU109" t="str">
            <v xml:space="preserve"> </v>
          </cell>
          <cell r="EX109" t="str">
            <v xml:space="preserve"> </v>
          </cell>
          <cell r="EZ109" t="str">
            <v xml:space="preserve"> </v>
          </cell>
          <cell r="FB109">
            <v>0</v>
          </cell>
          <cell r="FC109">
            <v>0</v>
          </cell>
          <cell r="FF109" t="str">
            <v>0EM</v>
          </cell>
          <cell r="FI109" t="str">
            <v xml:space="preserve"> </v>
          </cell>
          <cell r="FJ109" t="str">
            <v xml:space="preserve"> </v>
          </cell>
          <cell r="FK109" t="str">
            <v xml:space="preserve"> </v>
          </cell>
          <cell r="FL109" t="str">
            <v xml:space="preserve"> </v>
          </cell>
          <cell r="FM109" t="str">
            <v xml:space="preserve"> </v>
          </cell>
          <cell r="FN109" t="str">
            <v xml:space="preserve"> </v>
          </cell>
          <cell r="FO109" t="str">
            <v xml:space="preserve"> </v>
          </cell>
          <cell r="FQ109">
            <v>0</v>
          </cell>
          <cell r="FR109" t="str">
            <v>MTL1</v>
          </cell>
          <cell r="FS109" t="str">
            <v>MTLC</v>
          </cell>
          <cell r="FT109" t="str">
            <v>Le Sud-OuestC1900</v>
          </cell>
          <cell r="FU109">
            <v>0</v>
          </cell>
          <cell r="FV109" t="str">
            <v>BSQEM</v>
          </cell>
        </row>
        <row r="110">
          <cell r="B110" t="str">
            <v>MTL-5389</v>
          </cell>
          <cell r="C110" t="str">
            <v>960053353</v>
          </cell>
          <cell r="D110" t="str">
            <v>LES HAB RÉSEAU ACADÉMIE PHASE-8</v>
          </cell>
          <cell r="E110" t="str">
            <v>(1661) rue Saint-Grégoire (MTL)</v>
          </cell>
          <cell r="F110">
            <v>16</v>
          </cell>
          <cell r="G110" t="str">
            <v>1</v>
          </cell>
          <cell r="I110" t="str">
            <v>CM</v>
          </cell>
          <cell r="K110" t="str">
            <v>AHM</v>
          </cell>
          <cell r="M110" t="str">
            <v>C</v>
          </cell>
          <cell r="P110" t="str">
            <v>EM</v>
          </cell>
          <cell r="Q110" t="str">
            <v>ULEVE52</v>
          </cell>
          <cell r="S110">
            <v>42178.335648148146</v>
          </cell>
          <cell r="V110">
            <v>43631</v>
          </cell>
          <cell r="W110">
            <v>43845</v>
          </cell>
          <cell r="X110">
            <v>43936</v>
          </cell>
          <cell r="Y110">
            <v>44317</v>
          </cell>
          <cell r="Z110">
            <v>44409</v>
          </cell>
          <cell r="AA110">
            <v>0</v>
          </cell>
          <cell r="AB110">
            <v>0</v>
          </cell>
          <cell r="AC110">
            <v>0</v>
          </cell>
          <cell r="AD110">
            <v>12</v>
          </cell>
          <cell r="AE110">
            <v>0</v>
          </cell>
          <cell r="AF110">
            <v>4</v>
          </cell>
          <cell r="AG110">
            <v>0</v>
          </cell>
          <cell r="AH110" t="str">
            <v>PAH15-20</v>
          </cell>
          <cell r="AL110">
            <v>0</v>
          </cell>
          <cell r="AM110" t="str">
            <v>MTL-5389</v>
          </cell>
          <cell r="AN110" t="str">
            <v xml:space="preserve"> </v>
          </cell>
          <cell r="AO110" t="str">
            <v>-1</v>
          </cell>
          <cell r="AP110" t="str">
            <v xml:space="preserve"> </v>
          </cell>
          <cell r="AQ110" t="str">
            <v xml:space="preserve"> </v>
          </cell>
          <cell r="AR110" t="str">
            <v xml:space="preserve"> </v>
          </cell>
          <cell r="AS110" t="str">
            <v xml:space="preserve"> </v>
          </cell>
          <cell r="AT110" t="str">
            <v xml:space="preserve"> </v>
          </cell>
          <cell r="AU110" t="str">
            <v xml:space="preserve"> </v>
          </cell>
          <cell r="AV110" t="str">
            <v xml:space="preserve"> </v>
          </cell>
          <cell r="AW110" t="str">
            <v xml:space="preserve"> </v>
          </cell>
          <cell r="AX110" t="str">
            <v xml:space="preserve"> </v>
          </cell>
          <cell r="AY110" t="str">
            <v xml:space="preserve"> </v>
          </cell>
          <cell r="AZ110" t="str">
            <v xml:space="preserve"> </v>
          </cell>
          <cell r="BA110" t="str">
            <v xml:space="preserve"> </v>
          </cell>
          <cell r="BB110" t="str">
            <v xml:space="preserve"> </v>
          </cell>
          <cell r="BC110" t="str">
            <v xml:space="preserve"> </v>
          </cell>
          <cell r="BD110" t="str">
            <v xml:space="preserve"> </v>
          </cell>
          <cell r="BE110" t="str">
            <v>Non engagé</v>
          </cell>
          <cell r="BF110" t="str">
            <v>Non engagé</v>
          </cell>
          <cell r="BG110" t="str">
            <v>Non engagé</v>
          </cell>
          <cell r="BH110" t="str">
            <v>Non engagé</v>
          </cell>
          <cell r="BI110" t="str">
            <v>Non engagé</v>
          </cell>
          <cell r="BJ110" t="str">
            <v>Non engagé</v>
          </cell>
          <cell r="BK110" t="str">
            <v>Non engagé</v>
          </cell>
          <cell r="BL110">
            <v>0</v>
          </cell>
          <cell r="BM110" t="str">
            <v>acl-1</v>
          </cell>
          <cell r="BN110">
            <v>0</v>
          </cell>
          <cell r="BO110" t="str">
            <v>0-1</v>
          </cell>
          <cell r="BP110" t="str">
            <v xml:space="preserve"> </v>
          </cell>
          <cell r="BQ110" t="str">
            <v xml:space="preserve"> </v>
          </cell>
          <cell r="BR110" t="str">
            <v xml:space="preserve"> </v>
          </cell>
          <cell r="BS110">
            <v>0</v>
          </cell>
          <cell r="BT110" t="str">
            <v xml:space="preserve"> </v>
          </cell>
          <cell r="BU110" t="str">
            <v xml:space="preserve">Non engagé </v>
          </cell>
          <cell r="BV110">
            <v>0</v>
          </cell>
          <cell r="BW110" t="str">
            <v xml:space="preserve"> </v>
          </cell>
          <cell r="BX110" t="str">
            <v xml:space="preserve"> </v>
          </cell>
          <cell r="BY110" t="str">
            <v>2010AHM</v>
          </cell>
          <cell r="BZ110" t="str">
            <v>2019AHM</v>
          </cell>
          <cell r="CA110">
            <v>0</v>
          </cell>
          <cell r="CB110" t="str">
            <v xml:space="preserve"> </v>
          </cell>
          <cell r="CC110" t="str">
            <v xml:space="preserve"> </v>
          </cell>
          <cell r="CD110" t="str">
            <v xml:space="preserve"> </v>
          </cell>
          <cell r="CE110" t="str">
            <v xml:space="preserve"> </v>
          </cell>
          <cell r="CF110" t="str">
            <v xml:space="preserve"> </v>
          </cell>
          <cell r="CG110" t="str">
            <v xml:space="preserve"> </v>
          </cell>
          <cell r="CH110">
            <v>0</v>
          </cell>
          <cell r="CI110" t="str">
            <v xml:space="preserve"> </v>
          </cell>
          <cell r="CJ110" t="str">
            <v xml:space="preserve"> </v>
          </cell>
          <cell r="CK110" t="str">
            <v>Non engagé</v>
          </cell>
          <cell r="CL110" t="str">
            <v xml:space="preserve"> </v>
          </cell>
          <cell r="CM110" t="str">
            <v xml:space="preserve"> </v>
          </cell>
          <cell r="CN110" t="str">
            <v>EMLe Plateau-Mont-Royal</v>
          </cell>
          <cell r="CO110" t="str">
            <v>AHMEMLe Plateau-Mont-Royal</v>
          </cell>
          <cell r="CP110">
            <v>0</v>
          </cell>
          <cell r="CQ110" t="str">
            <v xml:space="preserve"> </v>
          </cell>
          <cell r="CR110" t="str">
            <v>Le Plateau-Mont-Royal</v>
          </cell>
          <cell r="CS110" t="str">
            <v xml:space="preserve"> </v>
          </cell>
          <cell r="CT110" t="str">
            <v xml:space="preserve"> </v>
          </cell>
          <cell r="CU110" t="str">
            <v>Le Plateau-Mont-Royal2020C</v>
          </cell>
          <cell r="CV110">
            <v>0</v>
          </cell>
          <cell r="CW110" t="str">
            <v>1EM</v>
          </cell>
          <cell r="CX110" t="str">
            <v>MTL-51EM</v>
          </cell>
          <cell r="CY110">
            <v>8</v>
          </cell>
          <cell r="CZ110" t="str">
            <v xml:space="preserve"> </v>
          </cell>
          <cell r="DA110" t="str">
            <v xml:space="preserve"> </v>
          </cell>
          <cell r="DB110" t="str">
            <v xml:space="preserve"> </v>
          </cell>
          <cell r="DC110" t="str">
            <v xml:space="preserve"> </v>
          </cell>
          <cell r="DD110" t="str">
            <v>1900MTLEM</v>
          </cell>
          <cell r="DE110" t="str">
            <v>MTL 2020ed</v>
          </cell>
          <cell r="DF110" t="str">
            <v xml:space="preserve"> </v>
          </cell>
          <cell r="DG110" t="str">
            <v xml:space="preserve"> </v>
          </cell>
          <cell r="DH110" t="str">
            <v xml:space="preserve"> </v>
          </cell>
          <cell r="DI110" t="str">
            <v>1900ap</v>
          </cell>
          <cell r="DJ110" t="str">
            <v xml:space="preserve"> </v>
          </cell>
          <cell r="DK110" t="str">
            <v xml:space="preserve"> </v>
          </cell>
          <cell r="DL110" t="str">
            <v>1EM</v>
          </cell>
          <cell r="DM110" t="b">
            <v>0</v>
          </cell>
          <cell r="DN110" t="str">
            <v>2015</v>
          </cell>
          <cell r="DO110" t="str">
            <v xml:space="preserve"> </v>
          </cell>
          <cell r="DP110" t="str">
            <v xml:space="preserve">MTL </v>
          </cell>
          <cell r="DQ110" t="str">
            <v xml:space="preserve">  </v>
          </cell>
          <cell r="DR110" t="str">
            <v xml:space="preserve"> </v>
          </cell>
          <cell r="DS110" t="str">
            <v>MTL</v>
          </cell>
          <cell r="DT110" t="str">
            <v xml:space="preserve"> </v>
          </cell>
          <cell r="DU110" t="str">
            <v xml:space="preserve"> </v>
          </cell>
          <cell r="DV110" t="str">
            <v xml:space="preserve"> </v>
          </cell>
          <cell r="DW110" t="str">
            <v xml:space="preserve"> </v>
          </cell>
          <cell r="DX110" t="str">
            <v xml:space="preserve"> </v>
          </cell>
          <cell r="DY110" t="str">
            <v xml:space="preserve"> </v>
          </cell>
          <cell r="DZ110" t="str">
            <v xml:space="preserve"> </v>
          </cell>
          <cell r="EA110" t="str">
            <v xml:space="preserve"> </v>
          </cell>
          <cell r="EB110" t="str">
            <v xml:space="preserve"> </v>
          </cell>
          <cell r="EC110" t="str">
            <v xml:space="preserve"> </v>
          </cell>
          <cell r="ED110" t="str">
            <v xml:space="preserve"> </v>
          </cell>
          <cell r="EE110" t="str">
            <v xml:space="preserve"> </v>
          </cell>
          <cell r="EF110" t="str">
            <v xml:space="preserve"> </v>
          </cell>
          <cell r="EG110" t="str">
            <v xml:space="preserve"> </v>
          </cell>
          <cell r="EH110" t="str">
            <v xml:space="preserve"> </v>
          </cell>
          <cell r="EI110" t="str">
            <v xml:space="preserve"> </v>
          </cell>
          <cell r="EJ110" t="str">
            <v xml:space="preserve"> </v>
          </cell>
          <cell r="EK110" t="str">
            <v xml:space="preserve"> </v>
          </cell>
          <cell r="EL110" t="str">
            <v>MTL1</v>
          </cell>
          <cell r="EM110" t="str">
            <v xml:space="preserve"> </v>
          </cell>
          <cell r="EN110" t="str">
            <v xml:space="preserve"> </v>
          </cell>
          <cell r="EO110">
            <v>0</v>
          </cell>
          <cell r="EP110" t="str">
            <v xml:space="preserve"> </v>
          </cell>
          <cell r="EQ110" t="str">
            <v xml:space="preserve"> </v>
          </cell>
          <cell r="ES110" t="str">
            <v xml:space="preserve"> </v>
          </cell>
          <cell r="EU110" t="str">
            <v xml:space="preserve"> </v>
          </cell>
          <cell r="EX110" t="str">
            <v xml:space="preserve"> </v>
          </cell>
          <cell r="EZ110" t="str">
            <v xml:space="preserve"> </v>
          </cell>
          <cell r="FB110">
            <v>0</v>
          </cell>
          <cell r="FC110">
            <v>0</v>
          </cell>
          <cell r="FF110" t="str">
            <v>0EM</v>
          </cell>
          <cell r="FI110" t="str">
            <v xml:space="preserve"> </v>
          </cell>
          <cell r="FJ110" t="str">
            <v xml:space="preserve"> </v>
          </cell>
          <cell r="FK110" t="str">
            <v xml:space="preserve"> </v>
          </cell>
          <cell r="FL110" t="str">
            <v xml:space="preserve"> </v>
          </cell>
          <cell r="FM110" t="str">
            <v xml:space="preserve"> </v>
          </cell>
          <cell r="FN110" t="str">
            <v xml:space="preserve"> </v>
          </cell>
          <cell r="FO110" t="str">
            <v xml:space="preserve"> </v>
          </cell>
          <cell r="FQ110">
            <v>0</v>
          </cell>
          <cell r="FR110" t="str">
            <v>MTL1</v>
          </cell>
          <cell r="FS110" t="str">
            <v>MTLC</v>
          </cell>
          <cell r="FT110" t="str">
            <v xml:space="preserve"> </v>
          </cell>
          <cell r="FU110">
            <v>0</v>
          </cell>
          <cell r="FV110" t="str">
            <v>AHMEM</v>
          </cell>
        </row>
        <row r="111">
          <cell r="B111" t="str">
            <v>MTL-5403</v>
          </cell>
          <cell r="C111" t="str">
            <v>960058593</v>
          </cell>
          <cell r="D111" t="str">
            <v>C.H. SHERBROOKE - TRICENTENAIRE</v>
          </cell>
          <cell r="E111" t="str">
            <v xml:space="preserve">(12615) rue Sherbrooke Est </v>
          </cell>
          <cell r="F111">
            <v>62</v>
          </cell>
          <cell r="G111" t="str">
            <v>1</v>
          </cell>
          <cell r="K111" t="str">
            <v>BSQ</v>
          </cell>
          <cell r="M111" t="str">
            <v>C</v>
          </cell>
          <cell r="P111" t="str">
            <v>EM</v>
          </cell>
          <cell r="S111">
            <v>43244.346284722225</v>
          </cell>
          <cell r="AA111">
            <v>0</v>
          </cell>
          <cell r="AB111">
            <v>0</v>
          </cell>
          <cell r="AC111">
            <v>0</v>
          </cell>
          <cell r="AD111">
            <v>62</v>
          </cell>
          <cell r="AE111">
            <v>0</v>
          </cell>
          <cell r="AF111">
            <v>0</v>
          </cell>
          <cell r="AG111">
            <v>0</v>
          </cell>
          <cell r="AH111" t="str">
            <v>PAH15-20</v>
          </cell>
          <cell r="AL111">
            <v>0</v>
          </cell>
          <cell r="AM111" t="str">
            <v>MTL-5403</v>
          </cell>
          <cell r="AN111" t="str">
            <v xml:space="preserve"> </v>
          </cell>
          <cell r="AO111" t="str">
            <v>-1</v>
          </cell>
          <cell r="AP111" t="str">
            <v xml:space="preserve"> </v>
          </cell>
          <cell r="AQ111" t="str">
            <v xml:space="preserve"> </v>
          </cell>
          <cell r="AR111" t="str">
            <v xml:space="preserve"> </v>
          </cell>
          <cell r="AS111" t="str">
            <v xml:space="preserve"> </v>
          </cell>
          <cell r="AT111" t="str">
            <v xml:space="preserve"> </v>
          </cell>
          <cell r="AU111" t="str">
            <v xml:space="preserve"> </v>
          </cell>
          <cell r="AV111" t="str">
            <v xml:space="preserve"> </v>
          </cell>
          <cell r="AW111" t="str">
            <v xml:space="preserve"> </v>
          </cell>
          <cell r="AX111" t="str">
            <v xml:space="preserve"> </v>
          </cell>
          <cell r="AY111" t="str">
            <v xml:space="preserve"> </v>
          </cell>
          <cell r="AZ111" t="str">
            <v xml:space="preserve"> </v>
          </cell>
          <cell r="BA111" t="str">
            <v xml:space="preserve"> </v>
          </cell>
          <cell r="BB111" t="str">
            <v xml:space="preserve"> </v>
          </cell>
          <cell r="BC111" t="str">
            <v xml:space="preserve"> </v>
          </cell>
          <cell r="BD111" t="str">
            <v xml:space="preserve"> </v>
          </cell>
          <cell r="BE111" t="str">
            <v>Non engagé</v>
          </cell>
          <cell r="BF111" t="str">
            <v>Non engagé</v>
          </cell>
          <cell r="BG111" t="str">
            <v>Non engagé</v>
          </cell>
          <cell r="BH111" t="str">
            <v>Non engagé</v>
          </cell>
          <cell r="BI111" t="str">
            <v>Non engagé</v>
          </cell>
          <cell r="BJ111" t="str">
            <v>Non engagé</v>
          </cell>
          <cell r="BK111" t="str">
            <v>Non engagé</v>
          </cell>
          <cell r="BL111">
            <v>0</v>
          </cell>
          <cell r="BM111" t="str">
            <v>acl-1</v>
          </cell>
          <cell r="BN111">
            <v>0</v>
          </cell>
          <cell r="BO111" t="str">
            <v>0-1</v>
          </cell>
          <cell r="BP111" t="str">
            <v xml:space="preserve"> </v>
          </cell>
          <cell r="BQ111" t="str">
            <v xml:space="preserve"> </v>
          </cell>
          <cell r="BR111" t="str">
            <v xml:space="preserve"> </v>
          </cell>
          <cell r="BS111">
            <v>0</v>
          </cell>
          <cell r="BT111" t="str">
            <v xml:space="preserve"> </v>
          </cell>
          <cell r="BU111" t="str">
            <v xml:space="preserve">Non engagé </v>
          </cell>
          <cell r="BV111">
            <v>0</v>
          </cell>
          <cell r="BW111" t="str">
            <v xml:space="preserve"> </v>
          </cell>
          <cell r="BX111" t="str">
            <v xml:space="preserve"> </v>
          </cell>
          <cell r="BY111" t="str">
            <v>2010BSQ</v>
          </cell>
          <cell r="BZ111" t="str">
            <v>1900BSQ</v>
          </cell>
          <cell r="CA111">
            <v>0</v>
          </cell>
          <cell r="CB111" t="str">
            <v xml:space="preserve"> </v>
          </cell>
          <cell r="CC111" t="str">
            <v xml:space="preserve"> </v>
          </cell>
          <cell r="CD111" t="str">
            <v xml:space="preserve"> </v>
          </cell>
          <cell r="CE111" t="str">
            <v xml:space="preserve"> </v>
          </cell>
          <cell r="CF111" t="str">
            <v xml:space="preserve"> </v>
          </cell>
          <cell r="CG111" t="str">
            <v xml:space="preserve"> </v>
          </cell>
          <cell r="CH111">
            <v>0</v>
          </cell>
          <cell r="CI111" t="str">
            <v xml:space="preserve"> </v>
          </cell>
          <cell r="CJ111" t="str">
            <v xml:space="preserve"> </v>
          </cell>
          <cell r="CK111" t="str">
            <v>Non engagé</v>
          </cell>
          <cell r="CL111" t="str">
            <v xml:space="preserve"> </v>
          </cell>
          <cell r="CM111" t="str">
            <v xml:space="preserve"> </v>
          </cell>
          <cell r="CN111" t="str">
            <v>EMRivière-des-Prairies — Pointe-aux-Trembles</v>
          </cell>
          <cell r="CO111" t="str">
            <v>BSQEMRivière-des-Prairies — Pointe-aux-Trembles</v>
          </cell>
          <cell r="CP111">
            <v>0</v>
          </cell>
          <cell r="CQ111" t="str">
            <v xml:space="preserve"> </v>
          </cell>
          <cell r="CR111" t="str">
            <v>Rivière-des-Prairies — Pointe-aux-Trembles</v>
          </cell>
          <cell r="CS111" t="str">
            <v xml:space="preserve"> </v>
          </cell>
          <cell r="CT111" t="str">
            <v xml:space="preserve"> </v>
          </cell>
          <cell r="CU111" t="str">
            <v>Rivière-des-Prairies — Pointe-aux-Trembles1900C</v>
          </cell>
          <cell r="CV111">
            <v>0</v>
          </cell>
          <cell r="CW111" t="str">
            <v>1EM</v>
          </cell>
          <cell r="CX111" t="str">
            <v>MTL-51EM</v>
          </cell>
          <cell r="CY111">
            <v>8</v>
          </cell>
          <cell r="CZ111" t="str">
            <v xml:space="preserve"> </v>
          </cell>
          <cell r="DA111" t="str">
            <v xml:space="preserve"> </v>
          </cell>
          <cell r="DB111" t="str">
            <v xml:space="preserve"> </v>
          </cell>
          <cell r="DC111" t="str">
            <v xml:space="preserve"> </v>
          </cell>
          <cell r="DD111" t="str">
            <v>1900MTLEM</v>
          </cell>
          <cell r="DE111" t="str">
            <v>MTL 1900ed</v>
          </cell>
          <cell r="DF111" t="str">
            <v xml:space="preserve"> </v>
          </cell>
          <cell r="DG111" t="str">
            <v>1900ed</v>
          </cell>
          <cell r="DH111" t="str">
            <v>1900ec</v>
          </cell>
          <cell r="DI111" t="str">
            <v>1900ap</v>
          </cell>
          <cell r="DJ111" t="str">
            <v>1900ed</v>
          </cell>
          <cell r="DK111" t="str">
            <v xml:space="preserve"> </v>
          </cell>
          <cell r="DL111" t="str">
            <v>1EM</v>
          </cell>
          <cell r="DM111" t="str">
            <v>19001EM</v>
          </cell>
          <cell r="DN111" t="str">
            <v xml:space="preserve"> </v>
          </cell>
          <cell r="DO111" t="str">
            <v>2010</v>
          </cell>
          <cell r="DP111" t="str">
            <v xml:space="preserve"> </v>
          </cell>
          <cell r="DQ111" t="str">
            <v xml:space="preserve">1900ec </v>
          </cell>
          <cell r="DR111" t="str">
            <v>1900</v>
          </cell>
          <cell r="DS111" t="str">
            <v>MTL</v>
          </cell>
          <cell r="DT111" t="str">
            <v xml:space="preserve"> </v>
          </cell>
          <cell r="DU111" t="str">
            <v xml:space="preserve"> </v>
          </cell>
          <cell r="DV111" t="str">
            <v xml:space="preserve"> </v>
          </cell>
          <cell r="DW111" t="str">
            <v xml:space="preserve"> </v>
          </cell>
          <cell r="DX111" t="str">
            <v xml:space="preserve"> </v>
          </cell>
          <cell r="DY111" t="str">
            <v xml:space="preserve"> </v>
          </cell>
          <cell r="DZ111" t="str">
            <v xml:space="preserve"> </v>
          </cell>
          <cell r="EA111" t="str">
            <v xml:space="preserve"> </v>
          </cell>
          <cell r="EB111" t="str">
            <v xml:space="preserve"> </v>
          </cell>
          <cell r="EC111" t="str">
            <v xml:space="preserve"> </v>
          </cell>
          <cell r="ED111" t="str">
            <v xml:space="preserve"> </v>
          </cell>
          <cell r="EE111" t="str">
            <v xml:space="preserve"> </v>
          </cell>
          <cell r="EF111" t="str">
            <v xml:space="preserve"> </v>
          </cell>
          <cell r="EG111" t="str">
            <v xml:space="preserve"> </v>
          </cell>
          <cell r="EH111" t="str">
            <v xml:space="preserve"> </v>
          </cell>
          <cell r="EI111" t="str">
            <v xml:space="preserve"> </v>
          </cell>
          <cell r="EJ111" t="str">
            <v xml:space="preserve"> </v>
          </cell>
          <cell r="EK111" t="str">
            <v xml:space="preserve"> </v>
          </cell>
          <cell r="EL111" t="str">
            <v>MTL1</v>
          </cell>
          <cell r="EM111" t="str">
            <v xml:space="preserve"> </v>
          </cell>
          <cell r="EN111" t="str">
            <v xml:space="preserve"> </v>
          </cell>
          <cell r="EO111">
            <v>0</v>
          </cell>
          <cell r="EP111" t="str">
            <v xml:space="preserve"> </v>
          </cell>
          <cell r="EQ111" t="str">
            <v xml:space="preserve"> </v>
          </cell>
          <cell r="ES111" t="str">
            <v>1900Rivière-des-Prairies — Pointe-aux-TremblesC</v>
          </cell>
          <cell r="EU111" t="str">
            <v xml:space="preserve"> </v>
          </cell>
          <cell r="EX111" t="str">
            <v xml:space="preserve"> </v>
          </cell>
          <cell r="EZ111" t="str">
            <v xml:space="preserve"> </v>
          </cell>
          <cell r="FB111">
            <v>0</v>
          </cell>
          <cell r="FC111">
            <v>0</v>
          </cell>
          <cell r="FF111" t="str">
            <v>0EM</v>
          </cell>
          <cell r="FI111" t="str">
            <v xml:space="preserve"> </v>
          </cell>
          <cell r="FJ111" t="str">
            <v xml:space="preserve"> </v>
          </cell>
          <cell r="FK111" t="str">
            <v xml:space="preserve"> </v>
          </cell>
          <cell r="FL111" t="str">
            <v xml:space="preserve"> </v>
          </cell>
          <cell r="FM111" t="str">
            <v xml:space="preserve"> </v>
          </cell>
          <cell r="FN111" t="str">
            <v xml:space="preserve"> </v>
          </cell>
          <cell r="FO111" t="str">
            <v xml:space="preserve"> </v>
          </cell>
          <cell r="FQ111">
            <v>0</v>
          </cell>
          <cell r="FR111" t="str">
            <v>MTL1</v>
          </cell>
          <cell r="FS111" t="str">
            <v>MTLC</v>
          </cell>
          <cell r="FT111" t="str">
            <v>Rivière-des-Prairies — Pointe-aux-TremblesC1900</v>
          </cell>
          <cell r="FU111">
            <v>0</v>
          </cell>
          <cell r="FV111" t="str">
            <v>BSQEM</v>
          </cell>
        </row>
        <row r="112">
          <cell r="B112" t="str">
            <v>MTL-5405</v>
          </cell>
          <cell r="C112" t="str">
            <v>960058733</v>
          </cell>
          <cell r="D112" t="str">
            <v>SDA - ANGUS</v>
          </cell>
          <cell r="E112" t="str">
            <v>(4795) rue Molson (MTL)</v>
          </cell>
          <cell r="F112">
            <v>100</v>
          </cell>
          <cell r="G112" t="str">
            <v>1</v>
          </cell>
          <cell r="I112" t="str">
            <v>CM</v>
          </cell>
          <cell r="K112" t="str">
            <v>BSQ</v>
          </cell>
          <cell r="M112" t="str">
            <v>T</v>
          </cell>
          <cell r="P112" t="str">
            <v>EL</v>
          </cell>
          <cell r="S112">
            <v>42557.357152777775</v>
          </cell>
          <cell r="V112">
            <v>43296</v>
          </cell>
          <cell r="W112">
            <v>43358</v>
          </cell>
          <cell r="X112">
            <v>43449</v>
          </cell>
          <cell r="Y112">
            <v>43814</v>
          </cell>
          <cell r="Z112">
            <v>43831</v>
          </cell>
          <cell r="AA112">
            <v>0</v>
          </cell>
          <cell r="AB112">
            <v>0</v>
          </cell>
          <cell r="AC112">
            <v>50</v>
          </cell>
          <cell r="AD112">
            <v>49</v>
          </cell>
          <cell r="AE112">
            <v>0</v>
          </cell>
          <cell r="AF112">
            <v>0</v>
          </cell>
          <cell r="AG112">
            <v>1</v>
          </cell>
          <cell r="AH112" t="str">
            <v>PAH15-20</v>
          </cell>
          <cell r="AL112">
            <v>0</v>
          </cell>
          <cell r="AM112" t="str">
            <v>MTL-5405</v>
          </cell>
          <cell r="AN112" t="str">
            <v xml:space="preserve"> </v>
          </cell>
          <cell r="AO112" t="str">
            <v>-1</v>
          </cell>
          <cell r="AP112" t="str">
            <v xml:space="preserve"> </v>
          </cell>
          <cell r="AQ112" t="str">
            <v xml:space="preserve"> </v>
          </cell>
          <cell r="AR112" t="str">
            <v xml:space="preserve"> </v>
          </cell>
          <cell r="AS112" t="str">
            <v xml:space="preserve"> </v>
          </cell>
          <cell r="AT112" t="str">
            <v xml:space="preserve"> </v>
          </cell>
          <cell r="AU112" t="str">
            <v xml:space="preserve"> </v>
          </cell>
          <cell r="AV112" t="str">
            <v xml:space="preserve"> </v>
          </cell>
          <cell r="AW112" t="str">
            <v xml:space="preserve"> </v>
          </cell>
          <cell r="AX112" t="str">
            <v xml:space="preserve"> </v>
          </cell>
          <cell r="AY112" t="str">
            <v xml:space="preserve"> </v>
          </cell>
          <cell r="AZ112" t="str">
            <v xml:space="preserve"> </v>
          </cell>
          <cell r="BA112" t="str">
            <v xml:space="preserve"> </v>
          </cell>
          <cell r="BB112" t="str">
            <v xml:space="preserve"> </v>
          </cell>
          <cell r="BC112" t="str">
            <v xml:space="preserve"> </v>
          </cell>
          <cell r="BD112" t="str">
            <v xml:space="preserve"> </v>
          </cell>
          <cell r="BE112" t="str">
            <v>Non engagé</v>
          </cell>
          <cell r="BF112" t="str">
            <v>Non engagé</v>
          </cell>
          <cell r="BG112" t="str">
            <v>Non engagé</v>
          </cell>
          <cell r="BH112" t="str">
            <v>Non engagé</v>
          </cell>
          <cell r="BI112" t="str">
            <v>Non engagé</v>
          </cell>
          <cell r="BJ112" t="str">
            <v>Non engagé</v>
          </cell>
          <cell r="BK112" t="str">
            <v>Non engagé</v>
          </cell>
          <cell r="BL112">
            <v>0</v>
          </cell>
          <cell r="BM112" t="str">
            <v>acl-1</v>
          </cell>
          <cell r="BN112" t="str">
            <v>ACL2016-1</v>
          </cell>
          <cell r="BO112" t="str">
            <v>0-1</v>
          </cell>
          <cell r="BP112" t="str">
            <v xml:space="preserve"> </v>
          </cell>
          <cell r="BQ112" t="str">
            <v xml:space="preserve"> </v>
          </cell>
          <cell r="BR112" t="str">
            <v xml:space="preserve"> </v>
          </cell>
          <cell r="BS112" t="str">
            <v xml:space="preserve"> </v>
          </cell>
          <cell r="BT112" t="str">
            <v xml:space="preserve"> </v>
          </cell>
          <cell r="BU112" t="str">
            <v xml:space="preserve">Non engagé </v>
          </cell>
          <cell r="BV112">
            <v>0</v>
          </cell>
          <cell r="BW112" t="str">
            <v xml:space="preserve"> </v>
          </cell>
          <cell r="BX112" t="str">
            <v>0-1</v>
          </cell>
          <cell r="BY112" t="str">
            <v xml:space="preserve"> </v>
          </cell>
          <cell r="BZ112" t="str">
            <v xml:space="preserve"> </v>
          </cell>
          <cell r="CA112" t="str">
            <v xml:space="preserve"> </v>
          </cell>
          <cell r="CB112" t="str">
            <v xml:space="preserve"> </v>
          </cell>
          <cell r="CC112" t="str">
            <v xml:space="preserve"> </v>
          </cell>
          <cell r="CD112" t="str">
            <v xml:space="preserve"> </v>
          </cell>
          <cell r="CE112" t="str">
            <v xml:space="preserve"> </v>
          </cell>
          <cell r="CF112" t="str">
            <v xml:space="preserve"> </v>
          </cell>
          <cell r="CG112" t="str">
            <v>BSQ-1</v>
          </cell>
          <cell r="CH112" t="str">
            <v xml:space="preserve"> </v>
          </cell>
          <cell r="CI112" t="str">
            <v xml:space="preserve"> </v>
          </cell>
          <cell r="CJ112" t="str">
            <v xml:space="preserve"> </v>
          </cell>
          <cell r="CK112" t="str">
            <v>Non engagé</v>
          </cell>
          <cell r="CL112" t="str">
            <v xml:space="preserve"> </v>
          </cell>
          <cell r="CM112" t="str">
            <v xml:space="preserve"> </v>
          </cell>
          <cell r="CN112" t="str">
            <v>ELRosemont — La Petite-Patrie</v>
          </cell>
          <cell r="CO112" t="str">
            <v>BSQELRosemont — La Petite-Patrie</v>
          </cell>
          <cell r="CP112" t="str">
            <v>BSQRosemont — La Petite-Patrie</v>
          </cell>
          <cell r="CQ112" t="str">
            <v xml:space="preserve"> </v>
          </cell>
          <cell r="CR112" t="str">
            <v>Rosemont — La Petite-Patrie</v>
          </cell>
          <cell r="CS112" t="str">
            <v xml:space="preserve"> </v>
          </cell>
          <cell r="CT112" t="str">
            <v xml:space="preserve"> </v>
          </cell>
          <cell r="CU112" t="str">
            <v>Rosemont — La Petite-Patrie2018T</v>
          </cell>
          <cell r="CV112">
            <v>0</v>
          </cell>
          <cell r="CW112" t="str">
            <v>1ELMtl</v>
          </cell>
          <cell r="CX112" t="str">
            <v>MTL-51ELMtl</v>
          </cell>
          <cell r="CY112">
            <v>7</v>
          </cell>
          <cell r="CZ112" t="str">
            <v xml:space="preserve"> </v>
          </cell>
          <cell r="DA112" t="str">
            <v xml:space="preserve"> </v>
          </cell>
          <cell r="DB112" t="str">
            <v xml:space="preserve"> </v>
          </cell>
          <cell r="DC112" t="str">
            <v xml:space="preserve"> </v>
          </cell>
          <cell r="DD112" t="str">
            <v>1900MTLEL</v>
          </cell>
          <cell r="DE112" t="str">
            <v>MTL 2018ed</v>
          </cell>
          <cell r="DF112" t="str">
            <v xml:space="preserve"> </v>
          </cell>
          <cell r="DG112" t="str">
            <v xml:space="preserve"> </v>
          </cell>
          <cell r="DH112" t="str">
            <v xml:space="preserve"> </v>
          </cell>
          <cell r="DI112" t="str">
            <v>1900ap</v>
          </cell>
          <cell r="DJ112" t="str">
            <v xml:space="preserve"> </v>
          </cell>
          <cell r="DK112" t="str">
            <v xml:space="preserve"> </v>
          </cell>
          <cell r="DL112" t="str">
            <v xml:space="preserve"> </v>
          </cell>
          <cell r="DM112" t="str">
            <v xml:space="preserve"> </v>
          </cell>
          <cell r="DN112" t="str">
            <v>2015</v>
          </cell>
          <cell r="DO112" t="str">
            <v xml:space="preserve"> </v>
          </cell>
          <cell r="DP112" t="str">
            <v xml:space="preserve">MTL </v>
          </cell>
          <cell r="DQ112" t="str">
            <v xml:space="preserve">  </v>
          </cell>
          <cell r="DR112" t="str">
            <v xml:space="preserve"> </v>
          </cell>
          <cell r="DS112" t="str">
            <v>MTL</v>
          </cell>
          <cell r="DT112" t="str">
            <v xml:space="preserve"> </v>
          </cell>
          <cell r="DU112" t="str">
            <v xml:space="preserve"> </v>
          </cell>
          <cell r="DV112" t="str">
            <v xml:space="preserve"> </v>
          </cell>
          <cell r="DW112" t="str">
            <v xml:space="preserve"> </v>
          </cell>
          <cell r="DX112" t="str">
            <v xml:space="preserve"> </v>
          </cell>
          <cell r="DY112" t="str">
            <v xml:space="preserve"> </v>
          </cell>
          <cell r="DZ112" t="str">
            <v xml:space="preserve"> </v>
          </cell>
          <cell r="EA112" t="str">
            <v xml:space="preserve"> </v>
          </cell>
          <cell r="EB112" t="str">
            <v xml:space="preserve"> </v>
          </cell>
          <cell r="EC112" t="str">
            <v xml:space="preserve"> </v>
          </cell>
          <cell r="ED112" t="str">
            <v xml:space="preserve"> </v>
          </cell>
          <cell r="EE112" t="str">
            <v xml:space="preserve"> </v>
          </cell>
          <cell r="EF112" t="str">
            <v xml:space="preserve"> </v>
          </cell>
          <cell r="EG112" t="str">
            <v xml:space="preserve"> </v>
          </cell>
          <cell r="EH112" t="str">
            <v xml:space="preserve"> </v>
          </cell>
          <cell r="EI112" t="str">
            <v xml:space="preserve"> </v>
          </cell>
          <cell r="EJ112" t="str">
            <v xml:space="preserve"> </v>
          </cell>
          <cell r="EK112" t="str">
            <v xml:space="preserve"> </v>
          </cell>
          <cell r="EL112" t="str">
            <v>MTL1</v>
          </cell>
          <cell r="EM112" t="str">
            <v xml:space="preserve"> </v>
          </cell>
          <cell r="EN112" t="str">
            <v xml:space="preserve"> </v>
          </cell>
          <cell r="EO112" t="str">
            <v>T1</v>
          </cell>
          <cell r="EP112" t="str">
            <v xml:space="preserve"> </v>
          </cell>
          <cell r="EQ112" t="str">
            <v xml:space="preserve"> </v>
          </cell>
          <cell r="ES112" t="str">
            <v xml:space="preserve"> </v>
          </cell>
          <cell r="EU112" t="str">
            <v xml:space="preserve"> </v>
          </cell>
          <cell r="EX112" t="str">
            <v>2018-07</v>
          </cell>
          <cell r="EZ112" t="str">
            <v>2018-09</v>
          </cell>
          <cell r="FB112">
            <v>0</v>
          </cell>
          <cell r="FC112">
            <v>0</v>
          </cell>
          <cell r="FF112" t="str">
            <v>0EL</v>
          </cell>
          <cell r="FI112" t="str">
            <v>1Chambre</v>
          </cell>
          <cell r="FJ112" t="str">
            <v>1studio</v>
          </cell>
          <cell r="FK112" t="str">
            <v>11CC</v>
          </cell>
          <cell r="FL112" t="str">
            <v>12CC</v>
          </cell>
          <cell r="FM112" t="str">
            <v>13CC</v>
          </cell>
          <cell r="FN112" t="str">
            <v>14CC</v>
          </cell>
          <cell r="FO112" t="str">
            <v>15CC</v>
          </cell>
          <cell r="FQ112">
            <v>0</v>
          </cell>
          <cell r="FR112" t="str">
            <v>ELMTL1</v>
          </cell>
          <cell r="FS112" t="str">
            <v>ELMTLT</v>
          </cell>
          <cell r="FT112" t="str">
            <v xml:space="preserve"> </v>
          </cell>
          <cell r="FU112">
            <v>0</v>
          </cell>
          <cell r="FV112" t="str">
            <v>BSQEL</v>
          </cell>
        </row>
        <row r="113">
          <cell r="B113" t="str">
            <v>MTL-5406</v>
          </cell>
          <cell r="C113" t="str">
            <v>960058753</v>
          </cell>
          <cell r="D113" t="str">
            <v>QUATUOR QUARTIER LATIN - MAISON DU PÈRE</v>
          </cell>
          <cell r="E113" t="str">
            <v>1051 rue Saint-Hubert (MTL)</v>
          </cell>
          <cell r="F113">
            <v>20</v>
          </cell>
          <cell r="G113" t="str">
            <v>3</v>
          </cell>
          <cell r="K113" t="str">
            <v>AHM</v>
          </cell>
          <cell r="M113" t="str">
            <v>T</v>
          </cell>
          <cell r="P113" t="str">
            <v>EM</v>
          </cell>
          <cell r="S113">
            <v>42557.357152777775</v>
          </cell>
          <cell r="AA113">
            <v>0</v>
          </cell>
          <cell r="AB113">
            <v>20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 t="str">
            <v>PAH15-20</v>
          </cell>
          <cell r="AL113">
            <v>0</v>
          </cell>
          <cell r="AM113" t="str">
            <v>MTL-5406</v>
          </cell>
          <cell r="AN113" t="str">
            <v xml:space="preserve"> </v>
          </cell>
          <cell r="AO113" t="str">
            <v>-3</v>
          </cell>
          <cell r="AP113" t="str">
            <v xml:space="preserve"> </v>
          </cell>
          <cell r="AQ113" t="str">
            <v xml:space="preserve"> </v>
          </cell>
          <cell r="AR113" t="str">
            <v xml:space="preserve"> </v>
          </cell>
          <cell r="AS113" t="str">
            <v xml:space="preserve"> </v>
          </cell>
          <cell r="AT113" t="str">
            <v xml:space="preserve"> </v>
          </cell>
          <cell r="AU113" t="str">
            <v xml:space="preserve"> </v>
          </cell>
          <cell r="AV113" t="str">
            <v xml:space="preserve"> </v>
          </cell>
          <cell r="AW113" t="str">
            <v xml:space="preserve"> </v>
          </cell>
          <cell r="AX113" t="str">
            <v xml:space="preserve"> </v>
          </cell>
          <cell r="AY113" t="str">
            <v xml:space="preserve"> </v>
          </cell>
          <cell r="AZ113" t="str">
            <v xml:space="preserve"> </v>
          </cell>
          <cell r="BA113" t="str">
            <v xml:space="preserve"> </v>
          </cell>
          <cell r="BB113" t="str">
            <v xml:space="preserve"> </v>
          </cell>
          <cell r="BC113" t="str">
            <v xml:space="preserve"> </v>
          </cell>
          <cell r="BD113" t="str">
            <v xml:space="preserve"> </v>
          </cell>
          <cell r="BE113" t="str">
            <v>Non engagé</v>
          </cell>
          <cell r="BF113" t="str">
            <v>Non engagé</v>
          </cell>
          <cell r="BG113" t="str">
            <v>Non engagé</v>
          </cell>
          <cell r="BH113" t="str">
            <v>Non engagé</v>
          </cell>
          <cell r="BI113" t="str">
            <v>Non engagé</v>
          </cell>
          <cell r="BJ113" t="str">
            <v>Non engagé</v>
          </cell>
          <cell r="BK113" t="str">
            <v>Non engagé</v>
          </cell>
          <cell r="BL113">
            <v>0</v>
          </cell>
          <cell r="BM113" t="str">
            <v>acl-3</v>
          </cell>
          <cell r="BN113">
            <v>0</v>
          </cell>
          <cell r="BO113" t="str">
            <v>0-3</v>
          </cell>
          <cell r="BP113" t="str">
            <v xml:space="preserve"> </v>
          </cell>
          <cell r="BQ113" t="str">
            <v xml:space="preserve"> </v>
          </cell>
          <cell r="BR113" t="str">
            <v xml:space="preserve"> </v>
          </cell>
          <cell r="BS113">
            <v>0</v>
          </cell>
          <cell r="BT113" t="str">
            <v xml:space="preserve"> </v>
          </cell>
          <cell r="BU113" t="str">
            <v xml:space="preserve">Non engagé </v>
          </cell>
          <cell r="BV113">
            <v>0</v>
          </cell>
          <cell r="BW113" t="str">
            <v xml:space="preserve"> </v>
          </cell>
          <cell r="BX113" t="str">
            <v xml:space="preserve"> </v>
          </cell>
          <cell r="BY113" t="str">
            <v>2010AHM</v>
          </cell>
          <cell r="BZ113" t="str">
            <v>1900AHM</v>
          </cell>
          <cell r="CA113">
            <v>0</v>
          </cell>
          <cell r="CB113" t="str">
            <v xml:space="preserve"> </v>
          </cell>
          <cell r="CC113" t="str">
            <v xml:space="preserve"> </v>
          </cell>
          <cell r="CD113" t="str">
            <v xml:space="preserve"> </v>
          </cell>
          <cell r="CE113" t="str">
            <v xml:space="preserve"> </v>
          </cell>
          <cell r="CF113" t="str">
            <v xml:space="preserve"> </v>
          </cell>
          <cell r="CG113" t="str">
            <v xml:space="preserve"> </v>
          </cell>
          <cell r="CH113">
            <v>0</v>
          </cell>
          <cell r="CI113" t="str">
            <v xml:space="preserve"> </v>
          </cell>
          <cell r="CJ113" t="str">
            <v xml:space="preserve"> </v>
          </cell>
          <cell r="CK113" t="str">
            <v>Non engagé</v>
          </cell>
          <cell r="CL113" t="str">
            <v xml:space="preserve"> </v>
          </cell>
          <cell r="CM113" t="str">
            <v xml:space="preserve"> </v>
          </cell>
          <cell r="CN113" t="str">
            <v>EMVille-Marie</v>
          </cell>
          <cell r="CO113" t="str">
            <v>AHMEMVille-Marie</v>
          </cell>
          <cell r="CP113">
            <v>0</v>
          </cell>
          <cell r="CQ113" t="str">
            <v xml:space="preserve"> </v>
          </cell>
          <cell r="CR113" t="str">
            <v>Ville-Marie</v>
          </cell>
          <cell r="CS113" t="str">
            <v xml:space="preserve"> </v>
          </cell>
          <cell r="CT113" t="str">
            <v xml:space="preserve"> </v>
          </cell>
          <cell r="CU113" t="str">
            <v>Ville-Marie1900T</v>
          </cell>
          <cell r="CV113">
            <v>0</v>
          </cell>
          <cell r="CW113" t="str">
            <v>3EM</v>
          </cell>
          <cell r="CX113" t="str">
            <v>MTL-53EM</v>
          </cell>
          <cell r="CY113">
            <v>8</v>
          </cell>
          <cell r="CZ113" t="str">
            <v xml:space="preserve"> </v>
          </cell>
          <cell r="DA113" t="str">
            <v xml:space="preserve"> </v>
          </cell>
          <cell r="DB113" t="str">
            <v xml:space="preserve"> </v>
          </cell>
          <cell r="DC113" t="str">
            <v xml:space="preserve"> </v>
          </cell>
          <cell r="DD113" t="str">
            <v>1900MTLEM</v>
          </cell>
          <cell r="DE113" t="str">
            <v>MTL 1900ed</v>
          </cell>
          <cell r="DF113" t="str">
            <v xml:space="preserve"> </v>
          </cell>
          <cell r="DG113" t="str">
            <v>1900ed</v>
          </cell>
          <cell r="DH113" t="str">
            <v>1900ec</v>
          </cell>
          <cell r="DI113" t="str">
            <v>1900ap</v>
          </cell>
          <cell r="DJ113" t="str">
            <v>1900ed</v>
          </cell>
          <cell r="DK113" t="str">
            <v xml:space="preserve"> </v>
          </cell>
          <cell r="DL113" t="str">
            <v>3EM</v>
          </cell>
          <cell r="DM113" t="str">
            <v>19003EM</v>
          </cell>
          <cell r="DN113" t="str">
            <v xml:space="preserve"> </v>
          </cell>
          <cell r="DO113" t="str">
            <v>2010</v>
          </cell>
          <cell r="DP113" t="str">
            <v xml:space="preserve"> </v>
          </cell>
          <cell r="DQ113" t="str">
            <v xml:space="preserve">1900ec </v>
          </cell>
          <cell r="DR113" t="str">
            <v>1900</v>
          </cell>
          <cell r="DS113" t="str">
            <v>MTL</v>
          </cell>
          <cell r="DT113" t="str">
            <v xml:space="preserve"> </v>
          </cell>
          <cell r="DU113" t="str">
            <v xml:space="preserve"> </v>
          </cell>
          <cell r="DV113" t="str">
            <v xml:space="preserve"> </v>
          </cell>
          <cell r="DW113" t="str">
            <v xml:space="preserve"> </v>
          </cell>
          <cell r="DX113" t="str">
            <v xml:space="preserve"> </v>
          </cell>
          <cell r="DY113" t="str">
            <v xml:space="preserve"> </v>
          </cell>
          <cell r="DZ113" t="str">
            <v xml:space="preserve"> </v>
          </cell>
          <cell r="EA113" t="str">
            <v xml:space="preserve"> </v>
          </cell>
          <cell r="EB113" t="str">
            <v xml:space="preserve"> </v>
          </cell>
          <cell r="EC113" t="str">
            <v xml:space="preserve"> </v>
          </cell>
          <cell r="ED113" t="str">
            <v xml:space="preserve"> </v>
          </cell>
          <cell r="EE113" t="str">
            <v xml:space="preserve"> </v>
          </cell>
          <cell r="EF113" t="str">
            <v xml:space="preserve"> </v>
          </cell>
          <cell r="EG113" t="str">
            <v xml:space="preserve"> </v>
          </cell>
          <cell r="EH113" t="str">
            <v xml:space="preserve"> </v>
          </cell>
          <cell r="EI113" t="str">
            <v xml:space="preserve"> </v>
          </cell>
          <cell r="EJ113" t="str">
            <v xml:space="preserve"> </v>
          </cell>
          <cell r="EK113" t="str">
            <v xml:space="preserve"> </v>
          </cell>
          <cell r="EL113" t="str">
            <v>MTL3</v>
          </cell>
          <cell r="EM113" t="str">
            <v xml:space="preserve"> </v>
          </cell>
          <cell r="EN113" t="str">
            <v xml:space="preserve"> </v>
          </cell>
          <cell r="EO113">
            <v>0</v>
          </cell>
          <cell r="EP113" t="str">
            <v xml:space="preserve"> </v>
          </cell>
          <cell r="EQ113" t="str">
            <v xml:space="preserve"> </v>
          </cell>
          <cell r="ES113" t="str">
            <v>1900Ville-MarieT</v>
          </cell>
          <cell r="EU113" t="str">
            <v xml:space="preserve"> </v>
          </cell>
          <cell r="EX113" t="str">
            <v xml:space="preserve"> </v>
          </cell>
          <cell r="EZ113" t="str">
            <v xml:space="preserve"> </v>
          </cell>
          <cell r="FB113">
            <v>0</v>
          </cell>
          <cell r="FC113">
            <v>0</v>
          </cell>
          <cell r="FF113" t="str">
            <v>0EM</v>
          </cell>
          <cell r="FI113" t="str">
            <v xml:space="preserve"> </v>
          </cell>
          <cell r="FJ113" t="str">
            <v xml:space="preserve"> </v>
          </cell>
          <cell r="FK113" t="str">
            <v xml:space="preserve"> </v>
          </cell>
          <cell r="FL113" t="str">
            <v xml:space="preserve"> </v>
          </cell>
          <cell r="FM113" t="str">
            <v xml:space="preserve"> </v>
          </cell>
          <cell r="FN113" t="str">
            <v xml:space="preserve"> </v>
          </cell>
          <cell r="FO113" t="str">
            <v xml:space="preserve"> </v>
          </cell>
          <cell r="FQ113">
            <v>0</v>
          </cell>
          <cell r="FR113" t="str">
            <v>MTL3</v>
          </cell>
          <cell r="FS113" t="str">
            <v>MTLT</v>
          </cell>
          <cell r="FT113" t="str">
            <v>Ville-MarieT1900</v>
          </cell>
          <cell r="FU113">
            <v>0</v>
          </cell>
          <cell r="FV113" t="str">
            <v>AHMEM</v>
          </cell>
        </row>
        <row r="114">
          <cell r="B114" t="str">
            <v>MTL-5407</v>
          </cell>
          <cell r="C114" t="str">
            <v>960058793</v>
          </cell>
          <cell r="D114" t="str">
            <v>C.H. QUATUOR QUARTIER-LATIN</v>
          </cell>
          <cell r="E114" t="str">
            <v>(855) rue De La Gauchetière Est (MTL)</v>
          </cell>
          <cell r="F114">
            <v>160</v>
          </cell>
          <cell r="G114" t="str">
            <v>1</v>
          </cell>
          <cell r="K114" t="str">
            <v>CDH</v>
          </cell>
          <cell r="M114" t="str">
            <v>T</v>
          </cell>
          <cell r="P114" t="str">
            <v>EM</v>
          </cell>
          <cell r="S114">
            <v>42557.357152777775</v>
          </cell>
          <cell r="AA114">
            <v>0</v>
          </cell>
          <cell r="AB114">
            <v>0</v>
          </cell>
          <cell r="AC114">
            <v>60</v>
          </cell>
          <cell r="AD114">
            <v>50</v>
          </cell>
          <cell r="AE114">
            <v>50</v>
          </cell>
          <cell r="AF114">
            <v>0</v>
          </cell>
          <cell r="AG114">
            <v>0</v>
          </cell>
          <cell r="AH114" t="str">
            <v>PAH15-20</v>
          </cell>
          <cell r="AL114">
            <v>0</v>
          </cell>
          <cell r="AM114" t="str">
            <v>MTL-5407</v>
          </cell>
          <cell r="AN114" t="str">
            <v xml:space="preserve"> </v>
          </cell>
          <cell r="AO114" t="str">
            <v>-1</v>
          </cell>
          <cell r="AP114" t="str">
            <v xml:space="preserve"> </v>
          </cell>
          <cell r="AQ114" t="str">
            <v xml:space="preserve"> </v>
          </cell>
          <cell r="AR114" t="str">
            <v xml:space="preserve"> </v>
          </cell>
          <cell r="AS114" t="str">
            <v xml:space="preserve"> </v>
          </cell>
          <cell r="AT114" t="str">
            <v xml:space="preserve"> </v>
          </cell>
          <cell r="AU114" t="str">
            <v xml:space="preserve"> </v>
          </cell>
          <cell r="AV114" t="str">
            <v xml:space="preserve"> </v>
          </cell>
          <cell r="AW114" t="str">
            <v xml:space="preserve"> </v>
          </cell>
          <cell r="AX114" t="str">
            <v xml:space="preserve"> </v>
          </cell>
          <cell r="AY114" t="str">
            <v xml:space="preserve"> </v>
          </cell>
          <cell r="AZ114" t="str">
            <v xml:space="preserve"> </v>
          </cell>
          <cell r="BA114" t="str">
            <v xml:space="preserve"> </v>
          </cell>
          <cell r="BB114" t="str">
            <v xml:space="preserve"> </v>
          </cell>
          <cell r="BC114" t="str">
            <v xml:space="preserve"> </v>
          </cell>
          <cell r="BD114" t="str">
            <v xml:space="preserve"> </v>
          </cell>
          <cell r="BE114" t="str">
            <v>Non engagé</v>
          </cell>
          <cell r="BF114" t="str">
            <v>Non engagé</v>
          </cell>
          <cell r="BG114" t="str">
            <v>Non engagé</v>
          </cell>
          <cell r="BH114" t="str">
            <v>Non engagé</v>
          </cell>
          <cell r="BI114" t="str">
            <v>Non engagé</v>
          </cell>
          <cell r="BJ114" t="str">
            <v>Non engagé</v>
          </cell>
          <cell r="BK114" t="str">
            <v>Non engagé</v>
          </cell>
          <cell r="BL114">
            <v>0</v>
          </cell>
          <cell r="BM114" t="str">
            <v>acl-1</v>
          </cell>
          <cell r="BN114">
            <v>0</v>
          </cell>
          <cell r="BO114" t="str">
            <v>0-1</v>
          </cell>
          <cell r="BP114" t="str">
            <v xml:space="preserve"> </v>
          </cell>
          <cell r="BQ114" t="str">
            <v xml:space="preserve"> </v>
          </cell>
          <cell r="BR114" t="str">
            <v xml:space="preserve"> </v>
          </cell>
          <cell r="BS114">
            <v>0</v>
          </cell>
          <cell r="BT114" t="str">
            <v xml:space="preserve"> </v>
          </cell>
          <cell r="BU114" t="str">
            <v xml:space="preserve">Non engagé </v>
          </cell>
          <cell r="BV114">
            <v>0</v>
          </cell>
          <cell r="BW114" t="str">
            <v xml:space="preserve"> </v>
          </cell>
          <cell r="BX114" t="str">
            <v xml:space="preserve"> </v>
          </cell>
          <cell r="BY114" t="str">
            <v>2010CDH</v>
          </cell>
          <cell r="BZ114" t="str">
            <v>1900CDH</v>
          </cell>
          <cell r="CA114">
            <v>0</v>
          </cell>
          <cell r="CB114" t="str">
            <v xml:space="preserve"> </v>
          </cell>
          <cell r="CC114" t="str">
            <v xml:space="preserve"> </v>
          </cell>
          <cell r="CD114" t="str">
            <v xml:space="preserve"> </v>
          </cell>
          <cell r="CE114" t="str">
            <v xml:space="preserve"> </v>
          </cell>
          <cell r="CF114" t="str">
            <v xml:space="preserve"> </v>
          </cell>
          <cell r="CG114" t="str">
            <v xml:space="preserve"> </v>
          </cell>
          <cell r="CH114">
            <v>0</v>
          </cell>
          <cell r="CI114" t="str">
            <v xml:space="preserve"> </v>
          </cell>
          <cell r="CJ114" t="str">
            <v xml:space="preserve"> </v>
          </cell>
          <cell r="CK114" t="str">
            <v>Non engagé</v>
          </cell>
          <cell r="CL114" t="str">
            <v xml:space="preserve"> </v>
          </cell>
          <cell r="CM114" t="str">
            <v xml:space="preserve"> </v>
          </cell>
          <cell r="CN114" t="str">
            <v>EMVille-Marie</v>
          </cell>
          <cell r="CO114" t="str">
            <v>CDHEMVille-Marie</v>
          </cell>
          <cell r="CP114">
            <v>0</v>
          </cell>
          <cell r="CQ114" t="str">
            <v xml:space="preserve"> </v>
          </cell>
          <cell r="CR114" t="str">
            <v>Ville-Marie</v>
          </cell>
          <cell r="CS114" t="str">
            <v xml:space="preserve"> </v>
          </cell>
          <cell r="CT114" t="str">
            <v xml:space="preserve"> </v>
          </cell>
          <cell r="CU114" t="str">
            <v>Ville-Marie1900T</v>
          </cell>
          <cell r="CV114">
            <v>0</v>
          </cell>
          <cell r="CW114" t="str">
            <v>1EM</v>
          </cell>
          <cell r="CX114" t="str">
            <v>MTL-51EM</v>
          </cell>
          <cell r="CY114">
            <v>8</v>
          </cell>
          <cell r="CZ114" t="str">
            <v xml:space="preserve"> </v>
          </cell>
          <cell r="DA114" t="str">
            <v xml:space="preserve"> </v>
          </cell>
          <cell r="DB114" t="str">
            <v xml:space="preserve"> </v>
          </cell>
          <cell r="DC114" t="str">
            <v xml:space="preserve"> </v>
          </cell>
          <cell r="DD114" t="str">
            <v>1900MTLEM</v>
          </cell>
          <cell r="DE114" t="str">
            <v>MTL 1900ed</v>
          </cell>
          <cell r="DF114" t="str">
            <v xml:space="preserve"> </v>
          </cell>
          <cell r="DG114" t="str">
            <v>1900ed</v>
          </cell>
          <cell r="DH114" t="str">
            <v>1900ec</v>
          </cell>
          <cell r="DI114" t="str">
            <v>1900ap</v>
          </cell>
          <cell r="DJ114" t="str">
            <v>1900ed</v>
          </cell>
          <cell r="DK114" t="str">
            <v xml:space="preserve"> </v>
          </cell>
          <cell r="DL114" t="str">
            <v>1EM</v>
          </cell>
          <cell r="DM114" t="str">
            <v>19001EM</v>
          </cell>
          <cell r="DN114" t="str">
            <v xml:space="preserve"> </v>
          </cell>
          <cell r="DO114" t="str">
            <v>2010</v>
          </cell>
          <cell r="DP114" t="str">
            <v xml:space="preserve"> </v>
          </cell>
          <cell r="DQ114" t="str">
            <v xml:space="preserve">1900ec </v>
          </cell>
          <cell r="DR114" t="str">
            <v>1900</v>
          </cell>
          <cell r="DS114" t="str">
            <v>MTL</v>
          </cell>
          <cell r="DT114" t="str">
            <v xml:space="preserve"> </v>
          </cell>
          <cell r="DU114" t="str">
            <v xml:space="preserve"> </v>
          </cell>
          <cell r="DV114" t="str">
            <v xml:space="preserve"> </v>
          </cell>
          <cell r="DW114" t="str">
            <v xml:space="preserve"> </v>
          </cell>
          <cell r="DX114" t="str">
            <v xml:space="preserve"> </v>
          </cell>
          <cell r="DY114" t="str">
            <v xml:space="preserve"> </v>
          </cell>
          <cell r="DZ114" t="str">
            <v xml:space="preserve"> </v>
          </cell>
          <cell r="EA114" t="str">
            <v xml:space="preserve"> </v>
          </cell>
          <cell r="EB114" t="str">
            <v xml:space="preserve"> </v>
          </cell>
          <cell r="EC114" t="str">
            <v xml:space="preserve"> </v>
          </cell>
          <cell r="ED114" t="str">
            <v xml:space="preserve"> </v>
          </cell>
          <cell r="EE114" t="str">
            <v xml:space="preserve"> </v>
          </cell>
          <cell r="EF114" t="str">
            <v xml:space="preserve"> </v>
          </cell>
          <cell r="EG114" t="str">
            <v xml:space="preserve"> </v>
          </cell>
          <cell r="EH114" t="str">
            <v xml:space="preserve"> </v>
          </cell>
          <cell r="EI114" t="str">
            <v xml:space="preserve"> </v>
          </cell>
          <cell r="EJ114" t="str">
            <v xml:space="preserve"> </v>
          </cell>
          <cell r="EK114" t="str">
            <v xml:space="preserve"> </v>
          </cell>
          <cell r="EL114" t="str">
            <v>MTL1</v>
          </cell>
          <cell r="EM114" t="str">
            <v xml:space="preserve"> </v>
          </cell>
          <cell r="EN114" t="str">
            <v xml:space="preserve"> </v>
          </cell>
          <cell r="EO114">
            <v>0</v>
          </cell>
          <cell r="EP114" t="str">
            <v xml:space="preserve"> </v>
          </cell>
          <cell r="EQ114" t="str">
            <v xml:space="preserve"> </v>
          </cell>
          <cell r="ES114" t="str">
            <v>1900Ville-MarieT</v>
          </cell>
          <cell r="EU114" t="str">
            <v xml:space="preserve"> </v>
          </cell>
          <cell r="EX114" t="str">
            <v xml:space="preserve"> </v>
          </cell>
          <cell r="EZ114" t="str">
            <v xml:space="preserve"> </v>
          </cell>
          <cell r="FB114">
            <v>0</v>
          </cell>
          <cell r="FC114">
            <v>0</v>
          </cell>
          <cell r="FF114" t="str">
            <v>0EM</v>
          </cell>
          <cell r="FI114" t="str">
            <v xml:space="preserve"> </v>
          </cell>
          <cell r="FJ114" t="str">
            <v xml:space="preserve"> </v>
          </cell>
          <cell r="FK114" t="str">
            <v xml:space="preserve"> </v>
          </cell>
          <cell r="FL114" t="str">
            <v xml:space="preserve"> </v>
          </cell>
          <cell r="FM114" t="str">
            <v xml:space="preserve"> </v>
          </cell>
          <cell r="FN114" t="str">
            <v xml:space="preserve"> </v>
          </cell>
          <cell r="FO114" t="str">
            <v xml:space="preserve"> </v>
          </cell>
          <cell r="FQ114">
            <v>0</v>
          </cell>
          <cell r="FR114" t="str">
            <v>MTL1</v>
          </cell>
          <cell r="FS114" t="str">
            <v>MTLT</v>
          </cell>
          <cell r="FT114" t="str">
            <v>Ville-MarieT1900</v>
          </cell>
          <cell r="FU114">
            <v>0</v>
          </cell>
          <cell r="FV114" t="str">
            <v>CDHEM</v>
          </cell>
        </row>
        <row r="115">
          <cell r="B115" t="str">
            <v>MTL-5409</v>
          </cell>
          <cell r="C115" t="str">
            <v>960069273</v>
          </cell>
          <cell r="D115" t="str">
            <v>GOYETTE AUTOMOBILE</v>
          </cell>
          <cell r="E115" t="str">
            <v xml:space="preserve">3700 rue Sainte-Catherine Est </v>
          </cell>
          <cell r="F115">
            <v>32</v>
          </cell>
          <cell r="G115" t="str">
            <v>1</v>
          </cell>
          <cell r="I115" t="str">
            <v>CM</v>
          </cell>
          <cell r="K115" t="str">
            <v>BSQ</v>
          </cell>
          <cell r="M115" t="str">
            <v>T</v>
          </cell>
          <cell r="P115" t="str">
            <v>EL</v>
          </cell>
          <cell r="Q115" t="str">
            <v>ULEVA9U</v>
          </cell>
          <cell r="S115">
            <v>42557.357465277775</v>
          </cell>
          <cell r="V115">
            <v>43132</v>
          </cell>
          <cell r="W115">
            <v>43374</v>
          </cell>
          <cell r="AA115">
            <v>0</v>
          </cell>
          <cell r="AB115">
            <v>0</v>
          </cell>
          <cell r="AC115">
            <v>32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 t="str">
            <v>PAH15-20</v>
          </cell>
          <cell r="AL115">
            <v>0</v>
          </cell>
          <cell r="AM115" t="str">
            <v>MTL-5409</v>
          </cell>
          <cell r="AN115" t="str">
            <v xml:space="preserve"> </v>
          </cell>
          <cell r="AO115" t="str">
            <v>-1</v>
          </cell>
          <cell r="AP115" t="str">
            <v xml:space="preserve"> </v>
          </cell>
          <cell r="AQ115" t="str">
            <v xml:space="preserve"> </v>
          </cell>
          <cell r="AR115" t="str">
            <v xml:space="preserve"> </v>
          </cell>
          <cell r="AS115" t="str">
            <v xml:space="preserve"> </v>
          </cell>
          <cell r="AT115" t="str">
            <v xml:space="preserve"> </v>
          </cell>
          <cell r="AU115" t="str">
            <v xml:space="preserve"> </v>
          </cell>
          <cell r="AV115" t="str">
            <v xml:space="preserve"> </v>
          </cell>
          <cell r="AW115" t="str">
            <v xml:space="preserve"> </v>
          </cell>
          <cell r="AX115" t="str">
            <v xml:space="preserve"> </v>
          </cell>
          <cell r="AY115" t="str">
            <v xml:space="preserve"> </v>
          </cell>
          <cell r="AZ115" t="str">
            <v xml:space="preserve"> </v>
          </cell>
          <cell r="BA115" t="str">
            <v xml:space="preserve"> </v>
          </cell>
          <cell r="BB115" t="str">
            <v xml:space="preserve"> </v>
          </cell>
          <cell r="BC115" t="str">
            <v xml:space="preserve"> </v>
          </cell>
          <cell r="BD115" t="str">
            <v xml:space="preserve"> </v>
          </cell>
          <cell r="BE115" t="str">
            <v>Non engagé</v>
          </cell>
          <cell r="BF115" t="str">
            <v>Non engagé</v>
          </cell>
          <cell r="BG115" t="str">
            <v>Non engagé</v>
          </cell>
          <cell r="BH115" t="str">
            <v>Non engagé</v>
          </cell>
          <cell r="BI115" t="str">
            <v>Non engagé</v>
          </cell>
          <cell r="BJ115" t="str">
            <v>Non engagé</v>
          </cell>
          <cell r="BK115" t="str">
            <v>Non engagé</v>
          </cell>
          <cell r="BL115">
            <v>0</v>
          </cell>
          <cell r="BM115" t="str">
            <v>acl-1</v>
          </cell>
          <cell r="BN115" t="str">
            <v>ACL2016-1</v>
          </cell>
          <cell r="BO115" t="str">
            <v>0-1</v>
          </cell>
          <cell r="BP115" t="str">
            <v xml:space="preserve"> </v>
          </cell>
          <cell r="BQ115" t="str">
            <v xml:space="preserve"> </v>
          </cell>
          <cell r="BR115" t="str">
            <v xml:space="preserve"> </v>
          </cell>
          <cell r="BS115" t="str">
            <v xml:space="preserve"> </v>
          </cell>
          <cell r="BT115" t="str">
            <v xml:space="preserve"> </v>
          </cell>
          <cell r="BU115" t="str">
            <v xml:space="preserve">Non engagé </v>
          </cell>
          <cell r="BV115">
            <v>0</v>
          </cell>
          <cell r="BW115" t="str">
            <v xml:space="preserve"> </v>
          </cell>
          <cell r="BX115" t="str">
            <v>0-1</v>
          </cell>
          <cell r="BY115" t="str">
            <v xml:space="preserve"> </v>
          </cell>
          <cell r="BZ115" t="str">
            <v xml:space="preserve"> </v>
          </cell>
          <cell r="CA115" t="str">
            <v xml:space="preserve"> </v>
          </cell>
          <cell r="CB115" t="str">
            <v xml:space="preserve"> </v>
          </cell>
          <cell r="CC115" t="str">
            <v xml:space="preserve"> </v>
          </cell>
          <cell r="CD115" t="str">
            <v xml:space="preserve"> </v>
          </cell>
          <cell r="CE115" t="str">
            <v xml:space="preserve"> </v>
          </cell>
          <cell r="CF115" t="str">
            <v xml:space="preserve"> </v>
          </cell>
          <cell r="CG115" t="str">
            <v>BSQ-1</v>
          </cell>
          <cell r="CH115" t="str">
            <v xml:space="preserve"> </v>
          </cell>
          <cell r="CI115" t="str">
            <v xml:space="preserve"> </v>
          </cell>
          <cell r="CJ115" t="str">
            <v xml:space="preserve"> </v>
          </cell>
          <cell r="CK115" t="str">
            <v>Non engagé</v>
          </cell>
          <cell r="CL115" t="str">
            <v xml:space="preserve"> </v>
          </cell>
          <cell r="CM115" t="str">
            <v xml:space="preserve"> </v>
          </cell>
          <cell r="CN115" t="str">
            <v>ELMercier — Hochelaga-Maisonneuve</v>
          </cell>
          <cell r="CO115" t="str">
            <v>BSQELMercier — Hochelaga-Maisonneuve</v>
          </cell>
          <cell r="CP115" t="str">
            <v>BSQMercier — Hochelaga-Maisonneuve</v>
          </cell>
          <cell r="CQ115" t="str">
            <v xml:space="preserve"> </v>
          </cell>
          <cell r="CR115" t="str">
            <v>Mercier — Hochelaga-Maisonneuve</v>
          </cell>
          <cell r="CS115" t="str">
            <v xml:space="preserve"> </v>
          </cell>
          <cell r="CT115" t="str">
            <v xml:space="preserve"> </v>
          </cell>
          <cell r="CU115" t="str">
            <v>Mercier — Hochelaga-Maisonneuve1900T</v>
          </cell>
          <cell r="CV115">
            <v>0</v>
          </cell>
          <cell r="CW115" t="str">
            <v>1ELMtl</v>
          </cell>
          <cell r="CX115" t="str">
            <v>MTL-51ELMtl</v>
          </cell>
          <cell r="CY115">
            <v>7</v>
          </cell>
          <cell r="CZ115" t="str">
            <v xml:space="preserve"> </v>
          </cell>
          <cell r="DA115" t="str">
            <v xml:space="preserve"> </v>
          </cell>
          <cell r="DB115" t="str">
            <v xml:space="preserve"> </v>
          </cell>
          <cell r="DC115" t="str">
            <v xml:space="preserve"> </v>
          </cell>
          <cell r="DD115" t="str">
            <v>1900MTLEL</v>
          </cell>
          <cell r="DE115" t="str">
            <v>MTL 2018ed</v>
          </cell>
          <cell r="DF115" t="str">
            <v xml:space="preserve"> </v>
          </cell>
          <cell r="DG115" t="str">
            <v xml:space="preserve"> </v>
          </cell>
          <cell r="DH115" t="str">
            <v>2018ec</v>
          </cell>
          <cell r="DI115" t="str">
            <v>1900ap</v>
          </cell>
          <cell r="DJ115" t="str">
            <v xml:space="preserve"> </v>
          </cell>
          <cell r="DK115" t="str">
            <v>2018ec</v>
          </cell>
          <cell r="DL115" t="str">
            <v xml:space="preserve"> </v>
          </cell>
          <cell r="DM115" t="str">
            <v xml:space="preserve"> </v>
          </cell>
          <cell r="DN115" t="str">
            <v>2015</v>
          </cell>
          <cell r="DO115" t="str">
            <v>2014</v>
          </cell>
          <cell r="DP115" t="str">
            <v>MTLED 2015 from ec 2014</v>
          </cell>
          <cell r="DQ115" t="str">
            <v xml:space="preserve">2018ec </v>
          </cell>
          <cell r="DR115" t="str">
            <v>2018</v>
          </cell>
          <cell r="DS115" t="str">
            <v>MTL</v>
          </cell>
          <cell r="DT115" t="str">
            <v xml:space="preserve"> </v>
          </cell>
          <cell r="DU115" t="str">
            <v xml:space="preserve"> </v>
          </cell>
          <cell r="DV115" t="str">
            <v xml:space="preserve"> </v>
          </cell>
          <cell r="DW115" t="str">
            <v xml:space="preserve"> </v>
          </cell>
          <cell r="DX115" t="str">
            <v xml:space="preserve"> </v>
          </cell>
          <cell r="DY115" t="str">
            <v xml:space="preserve"> </v>
          </cell>
          <cell r="DZ115" t="str">
            <v xml:space="preserve"> </v>
          </cell>
          <cell r="EA115" t="str">
            <v xml:space="preserve"> </v>
          </cell>
          <cell r="EB115" t="str">
            <v xml:space="preserve"> </v>
          </cell>
          <cell r="EC115" t="str">
            <v xml:space="preserve"> </v>
          </cell>
          <cell r="ED115" t="str">
            <v xml:space="preserve"> </v>
          </cell>
          <cell r="EE115" t="str">
            <v xml:space="preserve"> </v>
          </cell>
          <cell r="EF115" t="str">
            <v xml:space="preserve"> </v>
          </cell>
          <cell r="EG115" t="str">
            <v xml:space="preserve"> </v>
          </cell>
          <cell r="EH115" t="str">
            <v xml:space="preserve"> </v>
          </cell>
          <cell r="EI115" t="str">
            <v xml:space="preserve"> </v>
          </cell>
          <cell r="EJ115" t="str">
            <v xml:space="preserve"> </v>
          </cell>
          <cell r="EK115" t="str">
            <v xml:space="preserve"> </v>
          </cell>
          <cell r="EL115" t="str">
            <v>MTL1</v>
          </cell>
          <cell r="EM115" t="str">
            <v xml:space="preserve"> </v>
          </cell>
          <cell r="EN115" t="str">
            <v xml:space="preserve"> </v>
          </cell>
          <cell r="EO115" t="str">
            <v>T1</v>
          </cell>
          <cell r="EP115" t="str">
            <v xml:space="preserve"> </v>
          </cell>
          <cell r="EQ115" t="str">
            <v xml:space="preserve"> </v>
          </cell>
          <cell r="ES115" t="str">
            <v xml:space="preserve"> </v>
          </cell>
          <cell r="EU115" t="str">
            <v xml:space="preserve"> </v>
          </cell>
          <cell r="EX115" t="str">
            <v>2018-02ULEVA9U</v>
          </cell>
          <cell r="EZ115" t="str">
            <v>2018-10ULEVA9U</v>
          </cell>
          <cell r="FB115">
            <v>0</v>
          </cell>
          <cell r="FC115">
            <v>0</v>
          </cell>
          <cell r="FF115" t="str">
            <v>0EL</v>
          </cell>
          <cell r="FI115" t="str">
            <v>1Chambre</v>
          </cell>
          <cell r="FJ115" t="str">
            <v>1studio</v>
          </cell>
          <cell r="FK115" t="str">
            <v>11CC</v>
          </cell>
          <cell r="FL115" t="str">
            <v>12CC</v>
          </cell>
          <cell r="FM115" t="str">
            <v>13CC</v>
          </cell>
          <cell r="FN115" t="str">
            <v>14CC</v>
          </cell>
          <cell r="FO115" t="str">
            <v>15CC</v>
          </cell>
          <cell r="FQ115">
            <v>0</v>
          </cell>
          <cell r="FR115" t="str">
            <v>ELMTL1</v>
          </cell>
          <cell r="FS115" t="str">
            <v>ELMTLT</v>
          </cell>
          <cell r="FT115" t="str">
            <v>Mercier — Hochelaga-MaisonneuveT1900</v>
          </cell>
          <cell r="FU115">
            <v>0</v>
          </cell>
          <cell r="FV115" t="str">
            <v>BSQEL</v>
          </cell>
        </row>
        <row r="116">
          <cell r="B116" t="str">
            <v>MTL-5411</v>
          </cell>
          <cell r="C116" t="str">
            <v>960070613</v>
          </cell>
          <cell r="D116" t="str">
            <v>LE 200 MARCEL- LAURIN</v>
          </cell>
          <cell r="E116" t="str">
            <v>(200) boulevard Marcel-Laurin (SLR) # 20</v>
          </cell>
          <cell r="F116">
            <v>120</v>
          </cell>
          <cell r="G116" t="str">
            <v>1</v>
          </cell>
          <cell r="I116" t="str">
            <v>CM</v>
          </cell>
          <cell r="K116" t="str">
            <v>AHM</v>
          </cell>
          <cell r="M116" t="str">
            <v>C</v>
          </cell>
          <cell r="P116" t="str">
            <v>EM</v>
          </cell>
          <cell r="Q116" t="str">
            <v>UABBA97</v>
          </cell>
          <cell r="S116">
            <v>43046</v>
          </cell>
          <cell r="AA116">
            <v>0</v>
          </cell>
          <cell r="AB116">
            <v>0</v>
          </cell>
          <cell r="AC116">
            <v>120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 t="str">
            <v>PAH15-20</v>
          </cell>
          <cell r="AL116">
            <v>0</v>
          </cell>
          <cell r="AM116" t="str">
            <v>MTL-5411</v>
          </cell>
          <cell r="AN116" t="str">
            <v xml:space="preserve"> </v>
          </cell>
          <cell r="AO116" t="str">
            <v>-1</v>
          </cell>
          <cell r="AP116" t="str">
            <v xml:space="preserve"> </v>
          </cell>
          <cell r="AQ116" t="str">
            <v xml:space="preserve"> </v>
          </cell>
          <cell r="AR116" t="str">
            <v xml:space="preserve"> </v>
          </cell>
          <cell r="AS116" t="str">
            <v xml:space="preserve"> </v>
          </cell>
          <cell r="AT116" t="str">
            <v xml:space="preserve"> </v>
          </cell>
          <cell r="AU116" t="str">
            <v xml:space="preserve"> </v>
          </cell>
          <cell r="AV116" t="str">
            <v xml:space="preserve"> </v>
          </cell>
          <cell r="AW116" t="str">
            <v xml:space="preserve"> </v>
          </cell>
          <cell r="AX116" t="str">
            <v xml:space="preserve"> </v>
          </cell>
          <cell r="AY116" t="str">
            <v xml:space="preserve"> </v>
          </cell>
          <cell r="AZ116" t="str">
            <v xml:space="preserve"> </v>
          </cell>
          <cell r="BA116" t="str">
            <v xml:space="preserve"> </v>
          </cell>
          <cell r="BB116" t="str">
            <v xml:space="preserve"> </v>
          </cell>
          <cell r="BC116" t="str">
            <v xml:space="preserve"> </v>
          </cell>
          <cell r="BD116" t="str">
            <v xml:space="preserve"> </v>
          </cell>
          <cell r="BE116" t="str">
            <v>Non engagé</v>
          </cell>
          <cell r="BF116" t="str">
            <v>Non engagé</v>
          </cell>
          <cell r="BG116" t="str">
            <v>Non engagé</v>
          </cell>
          <cell r="BH116" t="str">
            <v>Non engagé</v>
          </cell>
          <cell r="BI116" t="str">
            <v>Non engagé</v>
          </cell>
          <cell r="BJ116" t="str">
            <v>Non engagé</v>
          </cell>
          <cell r="BK116" t="str">
            <v>Non engagé</v>
          </cell>
          <cell r="BL116">
            <v>0</v>
          </cell>
          <cell r="BM116" t="str">
            <v>acl-1</v>
          </cell>
          <cell r="BN116">
            <v>0</v>
          </cell>
          <cell r="BO116" t="str">
            <v>0-1</v>
          </cell>
          <cell r="BP116" t="str">
            <v xml:space="preserve"> </v>
          </cell>
          <cell r="BQ116" t="str">
            <v xml:space="preserve"> </v>
          </cell>
          <cell r="BR116" t="str">
            <v xml:space="preserve"> </v>
          </cell>
          <cell r="BS116">
            <v>0</v>
          </cell>
          <cell r="BT116" t="str">
            <v xml:space="preserve"> </v>
          </cell>
          <cell r="BU116" t="str">
            <v xml:space="preserve">Non engagé </v>
          </cell>
          <cell r="BV116">
            <v>0</v>
          </cell>
          <cell r="BW116" t="str">
            <v xml:space="preserve"> </v>
          </cell>
          <cell r="BX116" t="str">
            <v xml:space="preserve"> </v>
          </cell>
          <cell r="BY116" t="str">
            <v>2010AHM</v>
          </cell>
          <cell r="BZ116" t="str">
            <v>1900AHM</v>
          </cell>
          <cell r="CA116">
            <v>0</v>
          </cell>
          <cell r="CB116" t="str">
            <v xml:space="preserve"> </v>
          </cell>
          <cell r="CC116" t="str">
            <v xml:space="preserve"> </v>
          </cell>
          <cell r="CD116" t="str">
            <v xml:space="preserve"> </v>
          </cell>
          <cell r="CE116" t="str">
            <v xml:space="preserve"> </v>
          </cell>
          <cell r="CF116" t="str">
            <v xml:space="preserve"> </v>
          </cell>
          <cell r="CG116" t="str">
            <v xml:space="preserve"> </v>
          </cell>
          <cell r="CH116">
            <v>0</v>
          </cell>
          <cell r="CI116" t="str">
            <v xml:space="preserve"> </v>
          </cell>
          <cell r="CJ116" t="str">
            <v xml:space="preserve"> </v>
          </cell>
          <cell r="CK116" t="str">
            <v>Non engagé</v>
          </cell>
          <cell r="CL116" t="str">
            <v xml:space="preserve"> </v>
          </cell>
          <cell r="CM116" t="str">
            <v xml:space="preserve"> </v>
          </cell>
          <cell r="CN116" t="str">
            <v>EMSaint-Laurent</v>
          </cell>
          <cell r="CO116" t="str">
            <v>AHMEMSaint-Laurent</v>
          </cell>
          <cell r="CP116">
            <v>0</v>
          </cell>
          <cell r="CQ116" t="str">
            <v xml:space="preserve"> </v>
          </cell>
          <cell r="CR116" t="str">
            <v>Saint-Laurent</v>
          </cell>
          <cell r="CS116" t="str">
            <v xml:space="preserve"> </v>
          </cell>
          <cell r="CT116" t="str">
            <v xml:space="preserve"> </v>
          </cell>
          <cell r="CU116" t="str">
            <v>Saint-Laurent1900C</v>
          </cell>
          <cell r="CV116">
            <v>0</v>
          </cell>
          <cell r="CW116" t="str">
            <v>1EM</v>
          </cell>
          <cell r="CX116" t="str">
            <v>MTL-51EM</v>
          </cell>
          <cell r="CY116">
            <v>8</v>
          </cell>
          <cell r="CZ116" t="str">
            <v xml:space="preserve"> </v>
          </cell>
          <cell r="DA116" t="str">
            <v xml:space="preserve"> </v>
          </cell>
          <cell r="DB116" t="str">
            <v xml:space="preserve"> </v>
          </cell>
          <cell r="DC116" t="str">
            <v xml:space="preserve"> </v>
          </cell>
          <cell r="DD116" t="str">
            <v>1900MTLEM</v>
          </cell>
          <cell r="DE116" t="str">
            <v>MTL 1900ed</v>
          </cell>
          <cell r="DF116" t="str">
            <v xml:space="preserve"> </v>
          </cell>
          <cell r="DG116" t="str">
            <v>1900ed</v>
          </cell>
          <cell r="DH116" t="str">
            <v>1900ec</v>
          </cell>
          <cell r="DI116" t="str">
            <v>1900ap</v>
          </cell>
          <cell r="DJ116" t="str">
            <v>1900ed</v>
          </cell>
          <cell r="DK116" t="str">
            <v xml:space="preserve"> </v>
          </cell>
          <cell r="DL116" t="str">
            <v>1EM</v>
          </cell>
          <cell r="DM116" t="str">
            <v>19001EM</v>
          </cell>
          <cell r="DN116" t="str">
            <v xml:space="preserve"> </v>
          </cell>
          <cell r="DO116" t="str">
            <v>2010</v>
          </cell>
          <cell r="DP116" t="str">
            <v xml:space="preserve"> </v>
          </cell>
          <cell r="DQ116" t="str">
            <v xml:space="preserve">1900ec </v>
          </cell>
          <cell r="DR116" t="str">
            <v>1900</v>
          </cell>
          <cell r="DS116" t="str">
            <v>MTL</v>
          </cell>
          <cell r="DT116" t="str">
            <v xml:space="preserve"> </v>
          </cell>
          <cell r="DU116" t="str">
            <v xml:space="preserve"> </v>
          </cell>
          <cell r="DV116" t="str">
            <v xml:space="preserve"> </v>
          </cell>
          <cell r="DW116" t="str">
            <v xml:space="preserve"> </v>
          </cell>
          <cell r="DX116" t="str">
            <v xml:space="preserve"> </v>
          </cell>
          <cell r="DY116" t="str">
            <v xml:space="preserve"> </v>
          </cell>
          <cell r="DZ116" t="str">
            <v xml:space="preserve"> </v>
          </cell>
          <cell r="EA116" t="str">
            <v xml:space="preserve"> </v>
          </cell>
          <cell r="EB116" t="str">
            <v xml:space="preserve"> </v>
          </cell>
          <cell r="EC116" t="str">
            <v xml:space="preserve"> </v>
          </cell>
          <cell r="ED116" t="str">
            <v xml:space="preserve"> </v>
          </cell>
          <cell r="EE116" t="str">
            <v xml:space="preserve"> </v>
          </cell>
          <cell r="EF116" t="str">
            <v xml:space="preserve"> </v>
          </cell>
          <cell r="EG116" t="str">
            <v xml:space="preserve"> </v>
          </cell>
          <cell r="EH116" t="str">
            <v xml:space="preserve"> </v>
          </cell>
          <cell r="EI116" t="str">
            <v xml:space="preserve"> </v>
          </cell>
          <cell r="EJ116" t="str">
            <v xml:space="preserve"> </v>
          </cell>
          <cell r="EK116" t="str">
            <v xml:space="preserve"> </v>
          </cell>
          <cell r="EL116" t="str">
            <v>MTL1</v>
          </cell>
          <cell r="EM116" t="str">
            <v xml:space="preserve"> </v>
          </cell>
          <cell r="EN116" t="str">
            <v xml:space="preserve"> </v>
          </cell>
          <cell r="EO116">
            <v>0</v>
          </cell>
          <cell r="EP116" t="str">
            <v xml:space="preserve"> </v>
          </cell>
          <cell r="EQ116" t="str">
            <v xml:space="preserve"> </v>
          </cell>
          <cell r="ES116" t="str">
            <v>1900Saint-LaurentC</v>
          </cell>
          <cell r="EU116" t="str">
            <v xml:space="preserve"> </v>
          </cell>
          <cell r="EX116" t="str">
            <v xml:space="preserve"> </v>
          </cell>
          <cell r="EZ116" t="str">
            <v xml:space="preserve"> </v>
          </cell>
          <cell r="FB116">
            <v>0</v>
          </cell>
          <cell r="FC116">
            <v>0</v>
          </cell>
          <cell r="FF116" t="str">
            <v>0EM</v>
          </cell>
          <cell r="FI116" t="str">
            <v xml:space="preserve"> </v>
          </cell>
          <cell r="FJ116" t="str">
            <v xml:space="preserve"> </v>
          </cell>
          <cell r="FK116" t="str">
            <v xml:space="preserve"> </v>
          </cell>
          <cell r="FL116" t="str">
            <v xml:space="preserve"> </v>
          </cell>
          <cell r="FM116" t="str">
            <v xml:space="preserve"> </v>
          </cell>
          <cell r="FN116" t="str">
            <v xml:space="preserve"> </v>
          </cell>
          <cell r="FO116" t="str">
            <v xml:space="preserve"> </v>
          </cell>
          <cell r="FQ116">
            <v>0</v>
          </cell>
          <cell r="FR116" t="str">
            <v>MTL1</v>
          </cell>
          <cell r="FS116" t="str">
            <v>MTLC</v>
          </cell>
          <cell r="FT116" t="str">
            <v>Saint-LaurentC1900</v>
          </cell>
          <cell r="FU116">
            <v>0</v>
          </cell>
          <cell r="FV116" t="str">
            <v>AHMEM</v>
          </cell>
        </row>
        <row r="117">
          <cell r="B117" t="str">
            <v>MTL-5412</v>
          </cell>
          <cell r="C117" t="str">
            <v>960071815</v>
          </cell>
          <cell r="D117" t="str">
            <v>C.H. SAINTE-ANNE</v>
          </cell>
          <cell r="E117" t="str">
            <v>181-185 rue de la Montagne (MTL)</v>
          </cell>
          <cell r="F117">
            <v>8</v>
          </cell>
          <cell r="G117" t="str">
            <v>1</v>
          </cell>
          <cell r="K117" t="str">
            <v>BSQ</v>
          </cell>
          <cell r="M117" t="str">
            <v>C</v>
          </cell>
          <cell r="P117" t="str">
            <v>EL</v>
          </cell>
          <cell r="Q117" t="str">
            <v>UBOIVJA</v>
          </cell>
          <cell r="S117">
            <v>43046</v>
          </cell>
          <cell r="V117">
            <v>43266</v>
          </cell>
          <cell r="W117">
            <v>43419</v>
          </cell>
          <cell r="AA117">
            <v>0</v>
          </cell>
          <cell r="AB117">
            <v>0</v>
          </cell>
          <cell r="AC117">
            <v>8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 t="str">
            <v>PAH15-20</v>
          </cell>
          <cell r="AL117" t="str">
            <v>coop</v>
          </cell>
          <cell r="AM117" t="str">
            <v>MTL-5412</v>
          </cell>
          <cell r="AN117" t="str">
            <v xml:space="preserve"> </v>
          </cell>
          <cell r="AO117" t="str">
            <v>-1</v>
          </cell>
          <cell r="AP117" t="str">
            <v xml:space="preserve"> </v>
          </cell>
          <cell r="AQ117" t="str">
            <v xml:space="preserve"> </v>
          </cell>
          <cell r="AR117" t="str">
            <v xml:space="preserve"> </v>
          </cell>
          <cell r="AS117" t="str">
            <v xml:space="preserve"> </v>
          </cell>
          <cell r="AT117" t="str">
            <v xml:space="preserve"> </v>
          </cell>
          <cell r="AU117" t="str">
            <v xml:space="preserve"> </v>
          </cell>
          <cell r="AV117" t="str">
            <v xml:space="preserve"> </v>
          </cell>
          <cell r="AW117" t="str">
            <v xml:space="preserve"> </v>
          </cell>
          <cell r="AX117" t="str">
            <v xml:space="preserve"> </v>
          </cell>
          <cell r="AY117" t="str">
            <v xml:space="preserve"> </v>
          </cell>
          <cell r="AZ117" t="str">
            <v xml:space="preserve"> </v>
          </cell>
          <cell r="BA117" t="str">
            <v xml:space="preserve"> </v>
          </cell>
          <cell r="BB117" t="str">
            <v xml:space="preserve"> </v>
          </cell>
          <cell r="BC117" t="str">
            <v xml:space="preserve"> </v>
          </cell>
          <cell r="BD117" t="str">
            <v xml:space="preserve"> </v>
          </cell>
          <cell r="BE117" t="str">
            <v>Non engagé</v>
          </cell>
          <cell r="BF117" t="str">
            <v>Non engagé</v>
          </cell>
          <cell r="BG117" t="str">
            <v>Non engagé</v>
          </cell>
          <cell r="BH117" t="str">
            <v>Non engagé</v>
          </cell>
          <cell r="BI117" t="str">
            <v>Non engagé</v>
          </cell>
          <cell r="BJ117" t="str">
            <v>Non engagé</v>
          </cell>
          <cell r="BK117" t="str">
            <v>Non engagé</v>
          </cell>
          <cell r="BL117">
            <v>0</v>
          </cell>
          <cell r="BM117" t="str">
            <v>acl-1</v>
          </cell>
          <cell r="BN117" t="str">
            <v>ACL2015-1</v>
          </cell>
          <cell r="BO117" t="str">
            <v>coop-1</v>
          </cell>
          <cell r="BP117" t="str">
            <v xml:space="preserve"> </v>
          </cell>
          <cell r="BQ117" t="str">
            <v xml:space="preserve"> </v>
          </cell>
          <cell r="BR117" t="str">
            <v xml:space="preserve"> </v>
          </cell>
          <cell r="BS117" t="str">
            <v xml:space="preserve"> </v>
          </cell>
          <cell r="BT117" t="str">
            <v xml:space="preserve"> </v>
          </cell>
          <cell r="BU117" t="str">
            <v xml:space="preserve">Non engagé </v>
          </cell>
          <cell r="BV117">
            <v>0</v>
          </cell>
          <cell r="BW117" t="str">
            <v xml:space="preserve"> </v>
          </cell>
          <cell r="BX117" t="str">
            <v>coop-1</v>
          </cell>
          <cell r="BY117" t="str">
            <v xml:space="preserve"> </v>
          </cell>
          <cell r="BZ117" t="str">
            <v xml:space="preserve"> </v>
          </cell>
          <cell r="CA117" t="str">
            <v xml:space="preserve"> </v>
          </cell>
          <cell r="CB117" t="str">
            <v xml:space="preserve"> </v>
          </cell>
          <cell r="CC117" t="str">
            <v xml:space="preserve"> </v>
          </cell>
          <cell r="CD117" t="str">
            <v xml:space="preserve"> </v>
          </cell>
          <cell r="CE117" t="str">
            <v xml:space="preserve"> </v>
          </cell>
          <cell r="CF117" t="str">
            <v xml:space="preserve"> </v>
          </cell>
          <cell r="CG117" t="str">
            <v>BSQ-1</v>
          </cell>
          <cell r="CH117" t="str">
            <v xml:space="preserve"> </v>
          </cell>
          <cell r="CI117" t="str">
            <v xml:space="preserve"> </v>
          </cell>
          <cell r="CJ117" t="str">
            <v xml:space="preserve"> </v>
          </cell>
          <cell r="CK117" t="str">
            <v>Non engagé</v>
          </cell>
          <cell r="CL117" t="str">
            <v xml:space="preserve"> </v>
          </cell>
          <cell r="CM117" t="str">
            <v xml:space="preserve"> </v>
          </cell>
          <cell r="CN117" t="str">
            <v>ELLe Sud-Ouest</v>
          </cell>
          <cell r="CO117" t="str">
            <v>BSQELLe Sud-Ouest</v>
          </cell>
          <cell r="CP117" t="str">
            <v>BSQLe Sud-Ouest</v>
          </cell>
          <cell r="CQ117" t="str">
            <v xml:space="preserve"> </v>
          </cell>
          <cell r="CR117" t="str">
            <v>Le Sud-Ouest</v>
          </cell>
          <cell r="CS117" t="str">
            <v xml:space="preserve"> </v>
          </cell>
          <cell r="CT117" t="str">
            <v xml:space="preserve"> </v>
          </cell>
          <cell r="CU117" t="str">
            <v>Le Sud-Ouest1900C</v>
          </cell>
          <cell r="CV117">
            <v>0</v>
          </cell>
          <cell r="CW117" t="str">
            <v>1ELMtl</v>
          </cell>
          <cell r="CX117" t="str">
            <v>MTL-51ELMtl</v>
          </cell>
          <cell r="CY117">
            <v>7</v>
          </cell>
          <cell r="CZ117" t="str">
            <v xml:space="preserve"> </v>
          </cell>
          <cell r="DA117" t="str">
            <v xml:space="preserve"> </v>
          </cell>
          <cell r="DB117" t="str">
            <v xml:space="preserve"> </v>
          </cell>
          <cell r="DC117" t="str">
            <v xml:space="preserve"> </v>
          </cell>
          <cell r="DD117" t="str">
            <v>1900MTLEL</v>
          </cell>
          <cell r="DE117" t="str">
            <v>MTL 2018ed</v>
          </cell>
          <cell r="DF117" t="str">
            <v xml:space="preserve"> </v>
          </cell>
          <cell r="DG117" t="str">
            <v xml:space="preserve"> </v>
          </cell>
          <cell r="DH117" t="str">
            <v>2018ec</v>
          </cell>
          <cell r="DI117" t="str">
            <v>1900ap</v>
          </cell>
          <cell r="DJ117" t="str">
            <v xml:space="preserve"> </v>
          </cell>
          <cell r="DK117" t="str">
            <v>2018ec</v>
          </cell>
          <cell r="DL117" t="str">
            <v xml:space="preserve"> </v>
          </cell>
          <cell r="DM117" t="str">
            <v xml:space="preserve"> </v>
          </cell>
          <cell r="DN117" t="str">
            <v>2015</v>
          </cell>
          <cell r="DO117" t="str">
            <v>2014</v>
          </cell>
          <cell r="DP117" t="str">
            <v>MTLED 2015 from ec 2014</v>
          </cell>
          <cell r="DQ117" t="str">
            <v xml:space="preserve">2018ec </v>
          </cell>
          <cell r="DR117" t="str">
            <v>2018</v>
          </cell>
          <cell r="DS117" t="str">
            <v>MTL</v>
          </cell>
          <cell r="DT117" t="str">
            <v xml:space="preserve"> </v>
          </cell>
          <cell r="DU117" t="str">
            <v xml:space="preserve"> </v>
          </cell>
          <cell r="DV117" t="str">
            <v xml:space="preserve"> </v>
          </cell>
          <cell r="DW117" t="str">
            <v xml:space="preserve"> </v>
          </cell>
          <cell r="DX117" t="str">
            <v xml:space="preserve"> </v>
          </cell>
          <cell r="DY117" t="str">
            <v xml:space="preserve"> </v>
          </cell>
          <cell r="DZ117" t="str">
            <v xml:space="preserve"> </v>
          </cell>
          <cell r="EA117" t="str">
            <v xml:space="preserve"> </v>
          </cell>
          <cell r="EB117" t="str">
            <v xml:space="preserve"> </v>
          </cell>
          <cell r="EC117" t="str">
            <v xml:space="preserve"> </v>
          </cell>
          <cell r="ED117" t="str">
            <v xml:space="preserve"> </v>
          </cell>
          <cell r="EE117" t="str">
            <v xml:space="preserve"> </v>
          </cell>
          <cell r="EF117" t="str">
            <v xml:space="preserve"> </v>
          </cell>
          <cell r="EG117" t="str">
            <v xml:space="preserve"> </v>
          </cell>
          <cell r="EH117" t="str">
            <v xml:space="preserve"> </v>
          </cell>
          <cell r="EI117" t="str">
            <v xml:space="preserve"> </v>
          </cell>
          <cell r="EJ117" t="str">
            <v xml:space="preserve"> </v>
          </cell>
          <cell r="EK117" t="str">
            <v xml:space="preserve"> </v>
          </cell>
          <cell r="EL117" t="str">
            <v>MTL1</v>
          </cell>
          <cell r="EM117" t="str">
            <v xml:space="preserve"> </v>
          </cell>
          <cell r="EN117" t="str">
            <v xml:space="preserve"> </v>
          </cell>
          <cell r="EO117" t="str">
            <v>C1</v>
          </cell>
          <cell r="EP117" t="str">
            <v xml:space="preserve"> </v>
          </cell>
          <cell r="EQ117" t="str">
            <v xml:space="preserve"> </v>
          </cell>
          <cell r="ES117" t="str">
            <v xml:space="preserve"> </v>
          </cell>
          <cell r="EU117" t="str">
            <v xml:space="preserve"> </v>
          </cell>
          <cell r="EX117" t="str">
            <v>2018-06UBOIVJA</v>
          </cell>
          <cell r="EZ117" t="str">
            <v>2018-11UBOIVJA</v>
          </cell>
          <cell r="FB117">
            <v>0</v>
          </cell>
          <cell r="FC117">
            <v>0</v>
          </cell>
          <cell r="FF117" t="str">
            <v>0EL</v>
          </cell>
          <cell r="FI117" t="str">
            <v>1Chambre</v>
          </cell>
          <cell r="FJ117" t="str">
            <v>1studio</v>
          </cell>
          <cell r="FK117" t="str">
            <v>11CC</v>
          </cell>
          <cell r="FL117" t="str">
            <v>12CC</v>
          </cell>
          <cell r="FM117" t="str">
            <v>13CC</v>
          </cell>
          <cell r="FN117" t="str">
            <v>14CC</v>
          </cell>
          <cell r="FO117" t="str">
            <v>15CC</v>
          </cell>
          <cell r="FQ117">
            <v>0</v>
          </cell>
          <cell r="FR117" t="str">
            <v>ELMTL1</v>
          </cell>
          <cell r="FS117" t="str">
            <v>ELMTLC</v>
          </cell>
          <cell r="FT117" t="str">
            <v>Le Sud-OuestC1900</v>
          </cell>
          <cell r="FU117">
            <v>0</v>
          </cell>
          <cell r="FV117" t="str">
            <v>BSQEL</v>
          </cell>
        </row>
        <row r="118">
          <cell r="B118" t="str">
            <v>MTL-5418</v>
          </cell>
          <cell r="C118" t="str">
            <v>960075053</v>
          </cell>
          <cell r="D118" t="str">
            <v>PDUES Marconi-Alexandra</v>
          </cell>
          <cell r="E118" t="str">
            <v>6915 avenue Querbes (MTL)</v>
          </cell>
          <cell r="F118">
            <v>100</v>
          </cell>
          <cell r="G118" t="str">
            <v>1</v>
          </cell>
          <cell r="K118" t="str">
            <v>AUT</v>
          </cell>
          <cell r="M118" t="str">
            <v>C</v>
          </cell>
          <cell r="P118" t="str">
            <v>EL</v>
          </cell>
          <cell r="Q118" t="str">
            <v>ULESA91</v>
          </cell>
          <cell r="S118">
            <v>43119</v>
          </cell>
          <cell r="V118">
            <v>43753</v>
          </cell>
          <cell r="W118">
            <v>44180</v>
          </cell>
          <cell r="X118">
            <v>44180</v>
          </cell>
          <cell r="Y118">
            <v>44607</v>
          </cell>
          <cell r="Z118">
            <v>44621</v>
          </cell>
          <cell r="AA118">
            <v>0</v>
          </cell>
          <cell r="AB118">
            <v>0</v>
          </cell>
          <cell r="AC118">
            <v>50</v>
          </cell>
          <cell r="AD118">
            <v>50</v>
          </cell>
          <cell r="AE118">
            <v>0</v>
          </cell>
          <cell r="AF118">
            <v>0</v>
          </cell>
          <cell r="AG118">
            <v>0</v>
          </cell>
          <cell r="AH118" t="str">
            <v>PAH15-20</v>
          </cell>
          <cell r="AL118">
            <v>0</v>
          </cell>
          <cell r="AM118" t="str">
            <v>MTL-5418</v>
          </cell>
          <cell r="AN118" t="str">
            <v xml:space="preserve"> </v>
          </cell>
          <cell r="AO118" t="str">
            <v>-1</v>
          </cell>
          <cell r="AP118" t="str">
            <v xml:space="preserve"> </v>
          </cell>
          <cell r="AQ118" t="str">
            <v xml:space="preserve"> </v>
          </cell>
          <cell r="AR118" t="str">
            <v xml:space="preserve"> </v>
          </cell>
          <cell r="AS118" t="str">
            <v xml:space="preserve"> </v>
          </cell>
          <cell r="AT118" t="str">
            <v xml:space="preserve"> </v>
          </cell>
          <cell r="AU118" t="str">
            <v xml:space="preserve"> </v>
          </cell>
          <cell r="AV118" t="str">
            <v xml:space="preserve"> </v>
          </cell>
          <cell r="AW118" t="str">
            <v xml:space="preserve"> </v>
          </cell>
          <cell r="AX118" t="str">
            <v xml:space="preserve"> </v>
          </cell>
          <cell r="AY118" t="str">
            <v xml:space="preserve"> </v>
          </cell>
          <cell r="AZ118" t="str">
            <v xml:space="preserve"> </v>
          </cell>
          <cell r="BA118" t="str">
            <v xml:space="preserve"> </v>
          </cell>
          <cell r="BB118" t="str">
            <v xml:space="preserve"> </v>
          </cell>
          <cell r="BC118" t="str">
            <v xml:space="preserve"> </v>
          </cell>
          <cell r="BD118" t="str">
            <v xml:space="preserve"> </v>
          </cell>
          <cell r="BE118" t="str">
            <v>Non engagé</v>
          </cell>
          <cell r="BF118" t="str">
            <v>Non engagé</v>
          </cell>
          <cell r="BG118" t="str">
            <v>Non engagé</v>
          </cell>
          <cell r="BH118" t="str">
            <v>Non engagé</v>
          </cell>
          <cell r="BI118" t="str">
            <v>Non engagé</v>
          </cell>
          <cell r="BJ118" t="str">
            <v>Non engagé</v>
          </cell>
          <cell r="BK118" t="str">
            <v>Non engagé</v>
          </cell>
          <cell r="BL118">
            <v>0</v>
          </cell>
          <cell r="BM118" t="str">
            <v>acl-1</v>
          </cell>
          <cell r="BN118" t="str">
            <v>ACL2016-1</v>
          </cell>
          <cell r="BO118" t="str">
            <v>0-1</v>
          </cell>
          <cell r="BP118" t="str">
            <v xml:space="preserve"> </v>
          </cell>
          <cell r="BQ118" t="str">
            <v xml:space="preserve"> </v>
          </cell>
          <cell r="BR118" t="str">
            <v xml:space="preserve"> </v>
          </cell>
          <cell r="BS118" t="str">
            <v xml:space="preserve"> </v>
          </cell>
          <cell r="BT118" t="str">
            <v xml:space="preserve"> </v>
          </cell>
          <cell r="BU118" t="str">
            <v xml:space="preserve">Non engagé </v>
          </cell>
          <cell r="BV118">
            <v>0</v>
          </cell>
          <cell r="BW118" t="str">
            <v xml:space="preserve"> </v>
          </cell>
          <cell r="BX118" t="str">
            <v>0-1</v>
          </cell>
          <cell r="BY118" t="str">
            <v xml:space="preserve"> </v>
          </cell>
          <cell r="BZ118" t="str">
            <v xml:space="preserve"> </v>
          </cell>
          <cell r="CA118" t="str">
            <v xml:space="preserve"> </v>
          </cell>
          <cell r="CB118" t="str">
            <v xml:space="preserve"> </v>
          </cell>
          <cell r="CC118" t="str">
            <v xml:space="preserve"> </v>
          </cell>
          <cell r="CD118" t="str">
            <v xml:space="preserve"> </v>
          </cell>
          <cell r="CE118" t="str">
            <v xml:space="preserve"> </v>
          </cell>
          <cell r="CF118" t="str">
            <v xml:space="preserve"> </v>
          </cell>
          <cell r="CG118" t="str">
            <v>AUT-1</v>
          </cell>
          <cell r="CH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K118" t="str">
            <v>Non engagé</v>
          </cell>
          <cell r="CL118" t="str">
            <v xml:space="preserve"> </v>
          </cell>
          <cell r="CM118" t="str">
            <v xml:space="preserve"> </v>
          </cell>
          <cell r="CN118" t="str">
            <v>ELVilleray — Saint-Michel — Parc-Extension</v>
          </cell>
          <cell r="CO118" t="str">
            <v>AUTELVilleray — Saint-Michel — Parc-Extension</v>
          </cell>
          <cell r="CP118" t="str">
            <v>AUTVilleray — Saint-Michel — Parc-Extension</v>
          </cell>
          <cell r="CQ118" t="str">
            <v xml:space="preserve"> </v>
          </cell>
          <cell r="CR118" t="str">
            <v>Villeray — Saint-Michel — Parc-Extension</v>
          </cell>
          <cell r="CS118" t="str">
            <v xml:space="preserve"> </v>
          </cell>
          <cell r="CT118" t="str">
            <v xml:space="preserve"> </v>
          </cell>
          <cell r="CU118" t="str">
            <v>Villeray — Saint-Michel — Parc-Extension2020C</v>
          </cell>
          <cell r="CV118">
            <v>0</v>
          </cell>
          <cell r="CW118" t="str">
            <v>1ELMtl</v>
          </cell>
          <cell r="CX118" t="str">
            <v>MTL-51ELMtl</v>
          </cell>
          <cell r="CY118">
            <v>7</v>
          </cell>
          <cell r="CZ118" t="str">
            <v xml:space="preserve"> </v>
          </cell>
          <cell r="DA118" t="str">
            <v xml:space="preserve"> </v>
          </cell>
          <cell r="DB118" t="str">
            <v xml:space="preserve"> </v>
          </cell>
          <cell r="DC118" t="str">
            <v xml:space="preserve"> </v>
          </cell>
          <cell r="DD118" t="str">
            <v>1900MTLEL</v>
          </cell>
          <cell r="DE118" t="str">
            <v>MTL 2020ed</v>
          </cell>
          <cell r="DF118" t="str">
            <v xml:space="preserve"> </v>
          </cell>
          <cell r="DG118" t="str">
            <v xml:space="preserve"> </v>
          </cell>
          <cell r="DH118" t="str">
            <v xml:space="preserve"> </v>
          </cell>
          <cell r="DI118" t="str">
            <v>1900ap</v>
          </cell>
          <cell r="DJ118" t="str">
            <v xml:space="preserve"> </v>
          </cell>
          <cell r="DK118" t="str">
            <v xml:space="preserve"> </v>
          </cell>
          <cell r="DL118" t="str">
            <v xml:space="preserve"> </v>
          </cell>
          <cell r="DM118" t="str">
            <v xml:space="preserve"> </v>
          </cell>
          <cell r="DN118" t="str">
            <v>2015</v>
          </cell>
          <cell r="DO118" t="str">
            <v xml:space="preserve"> </v>
          </cell>
          <cell r="DP118" t="str">
            <v xml:space="preserve">MTL </v>
          </cell>
          <cell r="DQ118" t="str">
            <v xml:space="preserve">  </v>
          </cell>
          <cell r="DR118" t="str">
            <v xml:space="preserve"> </v>
          </cell>
          <cell r="DS118" t="str">
            <v>MTL</v>
          </cell>
          <cell r="DT118" t="str">
            <v xml:space="preserve"> </v>
          </cell>
          <cell r="DU118" t="str">
            <v xml:space="preserve"> </v>
          </cell>
          <cell r="DV118" t="str">
            <v xml:space="preserve"> </v>
          </cell>
          <cell r="DW118" t="str">
            <v xml:space="preserve"> </v>
          </cell>
          <cell r="DX118" t="str">
            <v xml:space="preserve"> </v>
          </cell>
          <cell r="DY118" t="str">
            <v xml:space="preserve"> </v>
          </cell>
          <cell r="DZ118" t="str">
            <v xml:space="preserve"> </v>
          </cell>
          <cell r="EA118" t="str">
            <v xml:space="preserve"> </v>
          </cell>
          <cell r="EB118" t="str">
            <v xml:space="preserve"> </v>
          </cell>
          <cell r="EC118" t="str">
            <v xml:space="preserve"> </v>
          </cell>
          <cell r="ED118" t="str">
            <v xml:space="preserve"> </v>
          </cell>
          <cell r="EE118" t="str">
            <v xml:space="preserve"> </v>
          </cell>
          <cell r="EF118" t="str">
            <v xml:space="preserve"> </v>
          </cell>
          <cell r="EG118" t="str">
            <v xml:space="preserve"> </v>
          </cell>
          <cell r="EH118" t="str">
            <v xml:space="preserve"> </v>
          </cell>
          <cell r="EI118" t="str">
            <v xml:space="preserve"> </v>
          </cell>
          <cell r="EJ118" t="str">
            <v xml:space="preserve"> </v>
          </cell>
          <cell r="EK118" t="str">
            <v xml:space="preserve"> </v>
          </cell>
          <cell r="EL118" t="str">
            <v>MTL1</v>
          </cell>
          <cell r="EM118" t="str">
            <v xml:space="preserve"> </v>
          </cell>
          <cell r="EN118" t="str">
            <v xml:space="preserve"> </v>
          </cell>
          <cell r="EO118" t="str">
            <v>C1</v>
          </cell>
          <cell r="EP118" t="str">
            <v xml:space="preserve"> </v>
          </cell>
          <cell r="EQ118" t="str">
            <v xml:space="preserve"> </v>
          </cell>
          <cell r="ES118" t="str">
            <v xml:space="preserve"> </v>
          </cell>
          <cell r="EU118" t="str">
            <v xml:space="preserve"> </v>
          </cell>
          <cell r="EX118" t="str">
            <v>2019-10ULESA91</v>
          </cell>
          <cell r="EZ118" t="str">
            <v>2020-12ULESA91</v>
          </cell>
          <cell r="FB118">
            <v>0</v>
          </cell>
          <cell r="FC118">
            <v>0</v>
          </cell>
          <cell r="FF118" t="str">
            <v>0EL</v>
          </cell>
          <cell r="FI118" t="str">
            <v>1Chambre</v>
          </cell>
          <cell r="FJ118" t="str">
            <v>1studio</v>
          </cell>
          <cell r="FK118" t="str">
            <v>11CC</v>
          </cell>
          <cell r="FL118" t="str">
            <v>12CC</v>
          </cell>
          <cell r="FM118" t="str">
            <v>13CC</v>
          </cell>
          <cell r="FN118" t="str">
            <v>14CC</v>
          </cell>
          <cell r="FO118" t="str">
            <v>15CC</v>
          </cell>
          <cell r="FQ118">
            <v>0</v>
          </cell>
          <cell r="FR118" t="str">
            <v>ELMTL1</v>
          </cell>
          <cell r="FS118" t="str">
            <v>ELMTLC</v>
          </cell>
          <cell r="FT118" t="str">
            <v xml:space="preserve"> </v>
          </cell>
          <cell r="FU118">
            <v>0</v>
          </cell>
          <cell r="FV118" t="str">
            <v>AUTEL</v>
          </cell>
        </row>
        <row r="119">
          <cell r="B119" t="str">
            <v>MTL-5426</v>
          </cell>
          <cell r="C119" t="str">
            <v>960077373</v>
          </cell>
          <cell r="D119" t="str">
            <v>GRIFFINTOWN</v>
          </cell>
          <cell r="E119" t="str">
            <v>(204) rue Young (MTL)</v>
          </cell>
          <cell r="F119">
            <v>150</v>
          </cell>
          <cell r="G119" t="str">
            <v>1</v>
          </cell>
          <cell r="I119" t="str">
            <v>CM</v>
          </cell>
          <cell r="K119" t="str">
            <v>BSQ</v>
          </cell>
          <cell r="M119" t="str">
            <v>C</v>
          </cell>
          <cell r="P119" t="str">
            <v>EL</v>
          </cell>
          <cell r="S119">
            <v>43157</v>
          </cell>
          <cell r="V119">
            <v>43115</v>
          </cell>
          <cell r="AA119">
            <v>0</v>
          </cell>
          <cell r="AB119">
            <v>0</v>
          </cell>
          <cell r="AC119">
            <v>150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 t="str">
            <v>PAH15-20</v>
          </cell>
          <cell r="AL119">
            <v>0</v>
          </cell>
          <cell r="AM119" t="str">
            <v>MTL-5426</v>
          </cell>
          <cell r="AN119" t="str">
            <v xml:space="preserve"> </v>
          </cell>
          <cell r="AO119" t="str">
            <v>-1</v>
          </cell>
          <cell r="AP119" t="str">
            <v xml:space="preserve"> </v>
          </cell>
          <cell r="AQ119" t="str">
            <v xml:space="preserve"> </v>
          </cell>
          <cell r="AR119" t="str">
            <v xml:space="preserve"> </v>
          </cell>
          <cell r="AS119" t="str">
            <v xml:space="preserve"> </v>
          </cell>
          <cell r="AT119" t="str">
            <v xml:space="preserve"> </v>
          </cell>
          <cell r="AU119" t="str">
            <v xml:space="preserve"> </v>
          </cell>
          <cell r="AV119" t="str">
            <v xml:space="preserve"> </v>
          </cell>
          <cell r="AW119" t="str">
            <v xml:space="preserve"> </v>
          </cell>
          <cell r="AX119" t="str">
            <v xml:space="preserve"> </v>
          </cell>
          <cell r="AY119" t="str">
            <v xml:space="preserve"> </v>
          </cell>
          <cell r="AZ119" t="str">
            <v xml:space="preserve"> </v>
          </cell>
          <cell r="BA119" t="str">
            <v xml:space="preserve"> </v>
          </cell>
          <cell r="BB119" t="str">
            <v xml:space="preserve"> </v>
          </cell>
          <cell r="BC119" t="str">
            <v xml:space="preserve"> </v>
          </cell>
          <cell r="BD119" t="str">
            <v xml:space="preserve"> </v>
          </cell>
          <cell r="BE119" t="str">
            <v>Non engagé</v>
          </cell>
          <cell r="BF119" t="str">
            <v>Non engagé</v>
          </cell>
          <cell r="BG119" t="str">
            <v>Non engagé</v>
          </cell>
          <cell r="BH119" t="str">
            <v>Non engagé</v>
          </cell>
          <cell r="BI119" t="str">
            <v>Non engagé</v>
          </cell>
          <cell r="BJ119" t="str">
            <v>Non engagé</v>
          </cell>
          <cell r="BK119" t="str">
            <v>Non engagé</v>
          </cell>
          <cell r="BL119">
            <v>0</v>
          </cell>
          <cell r="BM119" t="str">
            <v>acl-1</v>
          </cell>
          <cell r="BN119" t="str">
            <v>ACL2017-1</v>
          </cell>
          <cell r="BO119" t="str">
            <v>0-1</v>
          </cell>
          <cell r="BP119" t="str">
            <v xml:space="preserve"> </v>
          </cell>
          <cell r="BQ119" t="str">
            <v xml:space="preserve"> </v>
          </cell>
          <cell r="BR119" t="str">
            <v xml:space="preserve"> </v>
          </cell>
          <cell r="BS119" t="str">
            <v xml:space="preserve"> </v>
          </cell>
          <cell r="BT119" t="str">
            <v xml:space="preserve"> </v>
          </cell>
          <cell r="BU119" t="str">
            <v xml:space="preserve">Non engagé </v>
          </cell>
          <cell r="BV119">
            <v>0</v>
          </cell>
          <cell r="BW119" t="str">
            <v xml:space="preserve"> </v>
          </cell>
          <cell r="BX119" t="str">
            <v>0-1</v>
          </cell>
          <cell r="BY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B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E119" t="str">
            <v xml:space="preserve"> </v>
          </cell>
          <cell r="CF119" t="str">
            <v xml:space="preserve"> </v>
          </cell>
          <cell r="CG119" t="str">
            <v>BSQ-1</v>
          </cell>
          <cell r="CH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K119" t="str">
            <v>Non engagé</v>
          </cell>
          <cell r="CL119" t="str">
            <v xml:space="preserve"> </v>
          </cell>
          <cell r="CM119" t="str">
            <v xml:space="preserve"> </v>
          </cell>
          <cell r="CN119" t="str">
            <v>ELLe Sud-Ouest</v>
          </cell>
          <cell r="CO119" t="str">
            <v>BSQELLe Sud-Ouest</v>
          </cell>
          <cell r="CP119" t="str">
            <v>BSQLe Sud-Ouest</v>
          </cell>
          <cell r="CQ119" t="str">
            <v xml:space="preserve"> </v>
          </cell>
          <cell r="CR119" t="str">
            <v>Le Sud-Ouest</v>
          </cell>
          <cell r="CS119" t="str">
            <v xml:space="preserve"> </v>
          </cell>
          <cell r="CT119" t="str">
            <v xml:space="preserve"> </v>
          </cell>
          <cell r="CU119" t="str">
            <v>Le Sud-Ouest1900C</v>
          </cell>
          <cell r="CV119">
            <v>0</v>
          </cell>
          <cell r="CW119" t="str">
            <v>1ELMtl</v>
          </cell>
          <cell r="CX119" t="str">
            <v>MTL-51ELMtl</v>
          </cell>
          <cell r="CY119">
            <v>7</v>
          </cell>
          <cell r="CZ119" t="str">
            <v xml:space="preserve"> </v>
          </cell>
          <cell r="DA119" t="str">
            <v xml:space="preserve"> </v>
          </cell>
          <cell r="DB119" t="str">
            <v xml:space="preserve"> </v>
          </cell>
          <cell r="DC119" t="str">
            <v xml:space="preserve"> </v>
          </cell>
          <cell r="DD119" t="str">
            <v>1900MTLEL</v>
          </cell>
          <cell r="DE119" t="str">
            <v>MTL 1900ed</v>
          </cell>
          <cell r="DF119" t="str">
            <v xml:space="preserve"> </v>
          </cell>
          <cell r="DG119" t="str">
            <v>1900ed</v>
          </cell>
          <cell r="DH119" t="str">
            <v>2018ec</v>
          </cell>
          <cell r="DI119" t="str">
            <v>1900ap</v>
          </cell>
          <cell r="DJ119" t="str">
            <v>1900ed</v>
          </cell>
          <cell r="DK119" t="str">
            <v>2018ec</v>
          </cell>
          <cell r="DL119" t="str">
            <v xml:space="preserve"> </v>
          </cell>
          <cell r="DM119" t="str">
            <v xml:space="preserve"> </v>
          </cell>
          <cell r="DN119" t="str">
            <v xml:space="preserve"> </v>
          </cell>
          <cell r="DO119" t="str">
            <v>2014</v>
          </cell>
          <cell r="DP119" t="str">
            <v xml:space="preserve"> </v>
          </cell>
          <cell r="DQ119" t="str">
            <v xml:space="preserve">2018ec </v>
          </cell>
          <cell r="DR119" t="str">
            <v>2018</v>
          </cell>
          <cell r="DS119" t="str">
            <v>MTL</v>
          </cell>
          <cell r="DT119" t="str">
            <v xml:space="preserve"> </v>
          </cell>
          <cell r="DU119" t="str">
            <v xml:space="preserve"> </v>
          </cell>
          <cell r="DV119" t="str">
            <v xml:space="preserve"> </v>
          </cell>
          <cell r="DW119" t="str">
            <v xml:space="preserve"> </v>
          </cell>
          <cell r="DX119" t="str">
            <v xml:space="preserve"> </v>
          </cell>
          <cell r="DY119" t="str">
            <v xml:space="preserve"> </v>
          </cell>
          <cell r="DZ119" t="str">
            <v xml:space="preserve"> </v>
          </cell>
          <cell r="EA119" t="str">
            <v xml:space="preserve"> </v>
          </cell>
          <cell r="EB119" t="str">
            <v xml:space="preserve"> </v>
          </cell>
          <cell r="EC119" t="str">
            <v xml:space="preserve"> </v>
          </cell>
          <cell r="ED119" t="str">
            <v xml:space="preserve"> </v>
          </cell>
          <cell r="EE119" t="str">
            <v xml:space="preserve"> </v>
          </cell>
          <cell r="EF119" t="str">
            <v xml:space="preserve"> </v>
          </cell>
          <cell r="EG119" t="str">
            <v xml:space="preserve"> </v>
          </cell>
          <cell r="EH119" t="str">
            <v xml:space="preserve"> </v>
          </cell>
          <cell r="EI119" t="str">
            <v xml:space="preserve"> </v>
          </cell>
          <cell r="EJ119" t="str">
            <v xml:space="preserve"> </v>
          </cell>
          <cell r="EK119" t="str">
            <v xml:space="preserve"> </v>
          </cell>
          <cell r="EL119" t="str">
            <v>MTL1</v>
          </cell>
          <cell r="EM119" t="str">
            <v xml:space="preserve"> </v>
          </cell>
          <cell r="EN119" t="str">
            <v xml:space="preserve"> </v>
          </cell>
          <cell r="EO119" t="str">
            <v>C1</v>
          </cell>
          <cell r="EP119" t="str">
            <v xml:space="preserve"> </v>
          </cell>
          <cell r="EQ119" t="str">
            <v xml:space="preserve"> </v>
          </cell>
          <cell r="ES119" t="str">
            <v>1900Le Sud-OuestC</v>
          </cell>
          <cell r="EU119" t="str">
            <v xml:space="preserve"> </v>
          </cell>
          <cell r="EX119" t="str">
            <v>2018-01</v>
          </cell>
          <cell r="EZ119" t="str">
            <v>1900-01</v>
          </cell>
          <cell r="FB119">
            <v>0</v>
          </cell>
          <cell r="FC119">
            <v>0</v>
          </cell>
          <cell r="FF119" t="str">
            <v>0EL</v>
          </cell>
          <cell r="FI119" t="str">
            <v>1Chambre</v>
          </cell>
          <cell r="FJ119" t="str">
            <v>1studio</v>
          </cell>
          <cell r="FK119" t="str">
            <v>11CC</v>
          </cell>
          <cell r="FL119" t="str">
            <v>12CC</v>
          </cell>
          <cell r="FM119" t="str">
            <v>13CC</v>
          </cell>
          <cell r="FN119" t="str">
            <v>14CC</v>
          </cell>
          <cell r="FO119" t="str">
            <v>15CC</v>
          </cell>
          <cell r="FQ119">
            <v>0</v>
          </cell>
          <cell r="FR119" t="str">
            <v>ELMTL1</v>
          </cell>
          <cell r="FS119" t="str">
            <v>ELMTLC</v>
          </cell>
          <cell r="FT119" t="str">
            <v>Le Sud-OuestC1900</v>
          </cell>
          <cell r="FU119">
            <v>0</v>
          </cell>
          <cell r="FV119" t="str">
            <v>BSQEL</v>
          </cell>
        </row>
        <row r="120">
          <cell r="B120" t="str">
            <v>MTL-5428</v>
          </cell>
          <cell r="C120" t="str">
            <v>960078913</v>
          </cell>
          <cell r="D120" t="str">
            <v>TERRAIN ST-AMBROISE</v>
          </cell>
          <cell r="E120" t="str">
            <v>5237-5239 rue Saint-Ambroise (MTL)</v>
          </cell>
          <cell r="F120">
            <v>10</v>
          </cell>
          <cell r="G120" t="str">
            <v>1</v>
          </cell>
          <cell r="K120" t="str">
            <v>AUT</v>
          </cell>
          <cell r="M120" t="str">
            <v>C</v>
          </cell>
          <cell r="P120" t="str">
            <v>EM</v>
          </cell>
          <cell r="S120">
            <v>43157</v>
          </cell>
          <cell r="AA120">
            <v>0</v>
          </cell>
          <cell r="AB120">
            <v>0</v>
          </cell>
          <cell r="AC120">
            <v>10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 t="str">
            <v>PAH15-20</v>
          </cell>
          <cell r="AL120">
            <v>0</v>
          </cell>
          <cell r="AM120" t="str">
            <v>MTL-5428</v>
          </cell>
          <cell r="AN120" t="str">
            <v xml:space="preserve"> </v>
          </cell>
          <cell r="AO120" t="str">
            <v>-1</v>
          </cell>
          <cell r="AP120" t="str">
            <v xml:space="preserve"> </v>
          </cell>
          <cell r="AQ120" t="str">
            <v xml:space="preserve"> </v>
          </cell>
          <cell r="AR120" t="str">
            <v xml:space="preserve"> </v>
          </cell>
          <cell r="AS120" t="str">
            <v xml:space="preserve"> </v>
          </cell>
          <cell r="AT120" t="str">
            <v xml:space="preserve"> </v>
          </cell>
          <cell r="AU120" t="str">
            <v xml:space="preserve"> </v>
          </cell>
          <cell r="AV120" t="str">
            <v xml:space="preserve"> </v>
          </cell>
          <cell r="AW120" t="str">
            <v xml:space="preserve"> </v>
          </cell>
          <cell r="AX120" t="str">
            <v xml:space="preserve"> </v>
          </cell>
          <cell r="AY120" t="str">
            <v xml:space="preserve"> </v>
          </cell>
          <cell r="AZ120" t="str">
            <v xml:space="preserve"> </v>
          </cell>
          <cell r="BA120" t="str">
            <v xml:space="preserve"> </v>
          </cell>
          <cell r="BB120" t="str">
            <v xml:space="preserve"> </v>
          </cell>
          <cell r="BC120" t="str">
            <v xml:space="preserve"> </v>
          </cell>
          <cell r="BD120" t="str">
            <v xml:space="preserve"> </v>
          </cell>
          <cell r="BE120" t="str">
            <v>Non engagé</v>
          </cell>
          <cell r="BF120" t="str">
            <v>Non engagé</v>
          </cell>
          <cell r="BG120" t="str">
            <v>Non engagé</v>
          </cell>
          <cell r="BH120" t="str">
            <v>Non engagé</v>
          </cell>
          <cell r="BI120" t="str">
            <v>Non engagé</v>
          </cell>
          <cell r="BJ120" t="str">
            <v>Non engagé</v>
          </cell>
          <cell r="BK120" t="str">
            <v>Non engagé</v>
          </cell>
          <cell r="BL120">
            <v>0</v>
          </cell>
          <cell r="BM120" t="str">
            <v>acl-1</v>
          </cell>
          <cell r="BN120">
            <v>0</v>
          </cell>
          <cell r="BO120" t="str">
            <v>0-1</v>
          </cell>
          <cell r="BP120" t="str">
            <v xml:space="preserve"> </v>
          </cell>
          <cell r="BQ120" t="str">
            <v xml:space="preserve"> </v>
          </cell>
          <cell r="BR120" t="str">
            <v xml:space="preserve"> </v>
          </cell>
          <cell r="BS120">
            <v>0</v>
          </cell>
          <cell r="BT120" t="str">
            <v xml:space="preserve"> </v>
          </cell>
          <cell r="BU120" t="str">
            <v xml:space="preserve">Non engagé </v>
          </cell>
          <cell r="BV120">
            <v>0</v>
          </cell>
          <cell r="BW120" t="str">
            <v xml:space="preserve"> </v>
          </cell>
          <cell r="BX120" t="str">
            <v xml:space="preserve"> </v>
          </cell>
          <cell r="BY120" t="str">
            <v>2010AUT</v>
          </cell>
          <cell r="BZ120" t="str">
            <v>1900AUT</v>
          </cell>
          <cell r="CA120">
            <v>0</v>
          </cell>
          <cell r="CB120" t="str">
            <v xml:space="preserve"> </v>
          </cell>
          <cell r="CC120" t="str">
            <v xml:space="preserve"> </v>
          </cell>
          <cell r="CD120" t="str">
            <v xml:space="preserve"> </v>
          </cell>
          <cell r="CE120" t="str">
            <v xml:space="preserve"> </v>
          </cell>
          <cell r="CF120" t="str">
            <v xml:space="preserve"> </v>
          </cell>
          <cell r="CG120" t="str">
            <v xml:space="preserve"> </v>
          </cell>
          <cell r="CH120">
            <v>0</v>
          </cell>
          <cell r="CI120" t="str">
            <v xml:space="preserve"> </v>
          </cell>
          <cell r="CJ120" t="str">
            <v xml:space="preserve"> </v>
          </cell>
          <cell r="CK120" t="str">
            <v>Non engagé</v>
          </cell>
          <cell r="CL120" t="str">
            <v xml:space="preserve"> </v>
          </cell>
          <cell r="CM120" t="str">
            <v xml:space="preserve"> </v>
          </cell>
          <cell r="CN120" t="str">
            <v>EMLe Sud-Ouest</v>
          </cell>
          <cell r="CO120" t="str">
            <v>AUTEMLe Sud-Ouest</v>
          </cell>
          <cell r="CP120">
            <v>0</v>
          </cell>
          <cell r="CQ120" t="str">
            <v xml:space="preserve"> </v>
          </cell>
          <cell r="CR120" t="str">
            <v>Le Sud-Ouest</v>
          </cell>
          <cell r="CS120" t="str">
            <v xml:space="preserve"> </v>
          </cell>
          <cell r="CT120" t="str">
            <v xml:space="preserve"> </v>
          </cell>
          <cell r="CU120" t="str">
            <v>Le Sud-Ouest1900C</v>
          </cell>
          <cell r="CV120">
            <v>0</v>
          </cell>
          <cell r="CW120" t="str">
            <v>1EM</v>
          </cell>
          <cell r="CX120" t="str">
            <v>MTL-51EM</v>
          </cell>
          <cell r="CY120">
            <v>8</v>
          </cell>
          <cell r="CZ120" t="str">
            <v xml:space="preserve"> </v>
          </cell>
          <cell r="DA120" t="str">
            <v xml:space="preserve"> </v>
          </cell>
          <cell r="DB120" t="str">
            <v xml:space="preserve"> </v>
          </cell>
          <cell r="DC120" t="str">
            <v xml:space="preserve"> </v>
          </cell>
          <cell r="DD120" t="str">
            <v>1900MTLEM</v>
          </cell>
          <cell r="DE120" t="str">
            <v>MTL 1900ed</v>
          </cell>
          <cell r="DF120" t="str">
            <v xml:space="preserve"> </v>
          </cell>
          <cell r="DG120" t="str">
            <v>1900ed</v>
          </cell>
          <cell r="DH120" t="str">
            <v>1900ec</v>
          </cell>
          <cell r="DI120" t="str">
            <v>1900ap</v>
          </cell>
          <cell r="DJ120" t="str">
            <v>1900ed</v>
          </cell>
          <cell r="DK120" t="str">
            <v xml:space="preserve"> </v>
          </cell>
          <cell r="DL120" t="str">
            <v>1EM</v>
          </cell>
          <cell r="DM120" t="str">
            <v>19001EM</v>
          </cell>
          <cell r="DN120" t="str">
            <v xml:space="preserve"> </v>
          </cell>
          <cell r="DO120" t="str">
            <v>2010</v>
          </cell>
          <cell r="DP120" t="str">
            <v xml:space="preserve"> </v>
          </cell>
          <cell r="DQ120" t="str">
            <v xml:space="preserve">1900ec </v>
          </cell>
          <cell r="DR120" t="str">
            <v>1900</v>
          </cell>
          <cell r="DS120" t="str">
            <v>MTL</v>
          </cell>
          <cell r="DT120" t="str">
            <v xml:space="preserve"> </v>
          </cell>
          <cell r="DU120" t="str">
            <v xml:space="preserve"> </v>
          </cell>
          <cell r="DV120" t="str">
            <v xml:space="preserve"> </v>
          </cell>
          <cell r="DW120" t="str">
            <v xml:space="preserve"> </v>
          </cell>
          <cell r="DX120" t="str">
            <v xml:space="preserve"> </v>
          </cell>
          <cell r="DY120" t="str">
            <v xml:space="preserve"> </v>
          </cell>
          <cell r="DZ120" t="str">
            <v xml:space="preserve"> </v>
          </cell>
          <cell r="EA120" t="str">
            <v xml:space="preserve"> </v>
          </cell>
          <cell r="EB120" t="str">
            <v xml:space="preserve"> </v>
          </cell>
          <cell r="EC120" t="str">
            <v xml:space="preserve"> </v>
          </cell>
          <cell r="ED120" t="str">
            <v xml:space="preserve"> </v>
          </cell>
          <cell r="EE120" t="str">
            <v xml:space="preserve"> </v>
          </cell>
          <cell r="EF120" t="str">
            <v xml:space="preserve"> </v>
          </cell>
          <cell r="EG120" t="str">
            <v xml:space="preserve"> </v>
          </cell>
          <cell r="EH120" t="str">
            <v xml:space="preserve"> </v>
          </cell>
          <cell r="EI120" t="str">
            <v xml:space="preserve"> </v>
          </cell>
          <cell r="EJ120" t="str">
            <v xml:space="preserve"> </v>
          </cell>
          <cell r="EK120" t="str">
            <v xml:space="preserve"> </v>
          </cell>
          <cell r="EL120" t="str">
            <v>MTL1</v>
          </cell>
          <cell r="EM120" t="str">
            <v xml:space="preserve"> </v>
          </cell>
          <cell r="EN120" t="str">
            <v xml:space="preserve"> </v>
          </cell>
          <cell r="EO120">
            <v>0</v>
          </cell>
          <cell r="EP120" t="str">
            <v xml:space="preserve"> </v>
          </cell>
          <cell r="EQ120" t="str">
            <v xml:space="preserve"> </v>
          </cell>
          <cell r="ES120" t="str">
            <v>1900Le Sud-OuestC</v>
          </cell>
          <cell r="EU120" t="str">
            <v xml:space="preserve"> </v>
          </cell>
          <cell r="EX120" t="str">
            <v xml:space="preserve"> </v>
          </cell>
          <cell r="EZ120" t="str">
            <v xml:space="preserve"> </v>
          </cell>
          <cell r="FB120">
            <v>0</v>
          </cell>
          <cell r="FC120">
            <v>0</v>
          </cell>
          <cell r="FF120" t="str">
            <v>0EM</v>
          </cell>
          <cell r="FI120" t="str">
            <v xml:space="preserve"> </v>
          </cell>
          <cell r="FJ120" t="str">
            <v xml:space="preserve"> </v>
          </cell>
          <cell r="FK120" t="str">
            <v xml:space="preserve"> </v>
          </cell>
          <cell r="FL120" t="str">
            <v xml:space="preserve"> </v>
          </cell>
          <cell r="FM120" t="str">
            <v xml:space="preserve"> </v>
          </cell>
          <cell r="FN120" t="str">
            <v xml:space="preserve"> </v>
          </cell>
          <cell r="FO120" t="str">
            <v xml:space="preserve"> </v>
          </cell>
          <cell r="FQ120">
            <v>0</v>
          </cell>
          <cell r="FR120" t="str">
            <v>MTL1</v>
          </cell>
          <cell r="FS120" t="str">
            <v>MTLC</v>
          </cell>
          <cell r="FT120" t="str">
            <v>Le Sud-OuestC1900</v>
          </cell>
          <cell r="FU120">
            <v>0</v>
          </cell>
          <cell r="FV120" t="str">
            <v>AUTEM</v>
          </cell>
        </row>
        <row r="121">
          <cell r="B121" t="str">
            <v>MTL-5435</v>
          </cell>
          <cell r="C121" t="str">
            <v>960097695</v>
          </cell>
          <cell r="D121" t="str">
            <v>SQUARE-GALLERY</v>
          </cell>
          <cell r="E121" t="str">
            <v>108 rue du Square-Gallery (MTL)</v>
          </cell>
          <cell r="F121">
            <v>90</v>
          </cell>
          <cell r="G121" t="str">
            <v>1</v>
          </cell>
          <cell r="I121" t="str">
            <v>CM</v>
          </cell>
          <cell r="K121" t="str">
            <v>AUT</v>
          </cell>
          <cell r="M121" t="str">
            <v>C</v>
          </cell>
          <cell r="P121" t="str">
            <v>EM</v>
          </cell>
          <cell r="S121">
            <v>43278.355104166665</v>
          </cell>
          <cell r="AA121">
            <v>0</v>
          </cell>
          <cell r="AB121">
            <v>0</v>
          </cell>
          <cell r="AC121">
            <v>40</v>
          </cell>
          <cell r="AD121">
            <v>40</v>
          </cell>
          <cell r="AE121">
            <v>10</v>
          </cell>
          <cell r="AF121">
            <v>0</v>
          </cell>
          <cell r="AG121">
            <v>0</v>
          </cell>
          <cell r="AH121" t="str">
            <v>PAH15-20</v>
          </cell>
          <cell r="AL121">
            <v>0</v>
          </cell>
          <cell r="AM121" t="str">
            <v>MTL-5435</v>
          </cell>
          <cell r="AN121" t="str">
            <v xml:space="preserve"> </v>
          </cell>
          <cell r="AO121" t="str">
            <v>-1</v>
          </cell>
          <cell r="AP121" t="str">
            <v xml:space="preserve"> </v>
          </cell>
          <cell r="AQ121" t="str">
            <v xml:space="preserve"> </v>
          </cell>
          <cell r="AR121" t="str">
            <v xml:space="preserve"> </v>
          </cell>
          <cell r="AS121" t="str">
            <v xml:space="preserve"> </v>
          </cell>
          <cell r="AT121" t="str">
            <v xml:space="preserve"> </v>
          </cell>
          <cell r="AU121" t="str">
            <v xml:space="preserve"> </v>
          </cell>
          <cell r="AV121" t="str">
            <v xml:space="preserve"> </v>
          </cell>
          <cell r="AW121" t="str">
            <v xml:space="preserve"> </v>
          </cell>
          <cell r="AX121" t="str">
            <v xml:space="preserve"> </v>
          </cell>
          <cell r="AY121" t="str">
            <v xml:space="preserve"> </v>
          </cell>
          <cell r="AZ121" t="str">
            <v xml:space="preserve"> </v>
          </cell>
          <cell r="BA121" t="str">
            <v xml:space="preserve"> </v>
          </cell>
          <cell r="BB121" t="str">
            <v xml:space="preserve"> </v>
          </cell>
          <cell r="BC121" t="str">
            <v xml:space="preserve"> </v>
          </cell>
          <cell r="BD121" t="str">
            <v xml:space="preserve"> </v>
          </cell>
          <cell r="BE121" t="str">
            <v>Non engagé</v>
          </cell>
          <cell r="BF121" t="str">
            <v>Non engagé</v>
          </cell>
          <cell r="BG121" t="str">
            <v>Non engagé</v>
          </cell>
          <cell r="BH121" t="str">
            <v>Non engagé</v>
          </cell>
          <cell r="BI121" t="str">
            <v>Non engagé</v>
          </cell>
          <cell r="BJ121" t="str">
            <v>Non engagé</v>
          </cell>
          <cell r="BK121" t="str">
            <v>Non engagé</v>
          </cell>
          <cell r="BL121">
            <v>0</v>
          </cell>
          <cell r="BM121" t="str">
            <v>acl-1</v>
          </cell>
          <cell r="BN121">
            <v>0</v>
          </cell>
          <cell r="BO121" t="str">
            <v>0-1</v>
          </cell>
          <cell r="BP121" t="str">
            <v xml:space="preserve"> </v>
          </cell>
          <cell r="BQ121" t="str">
            <v xml:space="preserve"> </v>
          </cell>
          <cell r="BR121" t="str">
            <v xml:space="preserve"> </v>
          </cell>
          <cell r="BS121">
            <v>0</v>
          </cell>
          <cell r="BT121" t="str">
            <v xml:space="preserve"> </v>
          </cell>
          <cell r="BU121" t="str">
            <v xml:space="preserve">Non engagé </v>
          </cell>
          <cell r="BV121">
            <v>0</v>
          </cell>
          <cell r="BW121" t="str">
            <v xml:space="preserve"> </v>
          </cell>
          <cell r="BX121" t="str">
            <v xml:space="preserve"> </v>
          </cell>
          <cell r="BY121" t="str">
            <v>2010AUT</v>
          </cell>
          <cell r="BZ121" t="str">
            <v>1900AUT</v>
          </cell>
          <cell r="CA121">
            <v>0</v>
          </cell>
          <cell r="CB121" t="str">
            <v xml:space="preserve"> </v>
          </cell>
          <cell r="CC121" t="str">
            <v xml:space="preserve"> </v>
          </cell>
          <cell r="CD121" t="str">
            <v xml:space="preserve"> </v>
          </cell>
          <cell r="CE121" t="str">
            <v xml:space="preserve"> </v>
          </cell>
          <cell r="CF121" t="str">
            <v xml:space="preserve"> </v>
          </cell>
          <cell r="CG121" t="str">
            <v xml:space="preserve"> </v>
          </cell>
          <cell r="CH121">
            <v>0</v>
          </cell>
          <cell r="CI121" t="str">
            <v xml:space="preserve"> </v>
          </cell>
          <cell r="CJ121" t="str">
            <v xml:space="preserve"> </v>
          </cell>
          <cell r="CK121" t="str">
            <v>Non engagé</v>
          </cell>
          <cell r="CL121" t="str">
            <v xml:space="preserve"> </v>
          </cell>
          <cell r="CM121" t="str">
            <v xml:space="preserve"> </v>
          </cell>
          <cell r="CN121" t="str">
            <v>EMLe Sud-Ouest</v>
          </cell>
          <cell r="CO121" t="str">
            <v>AUTEMLe Sud-Ouest</v>
          </cell>
          <cell r="CP121">
            <v>0</v>
          </cell>
          <cell r="CQ121" t="str">
            <v xml:space="preserve"> </v>
          </cell>
          <cell r="CR121" t="str">
            <v>Le Sud-Ouest</v>
          </cell>
          <cell r="CS121" t="str">
            <v xml:space="preserve"> </v>
          </cell>
          <cell r="CT121" t="str">
            <v xml:space="preserve"> </v>
          </cell>
          <cell r="CU121" t="str">
            <v>Le Sud-Ouest1900C</v>
          </cell>
          <cell r="CV121">
            <v>0</v>
          </cell>
          <cell r="CW121" t="str">
            <v>1EM</v>
          </cell>
          <cell r="CX121" t="str">
            <v>MTL-51EM</v>
          </cell>
          <cell r="CY121">
            <v>8</v>
          </cell>
          <cell r="CZ121" t="str">
            <v xml:space="preserve"> </v>
          </cell>
          <cell r="DA121" t="str">
            <v xml:space="preserve"> </v>
          </cell>
          <cell r="DB121" t="str">
            <v xml:space="preserve"> </v>
          </cell>
          <cell r="DC121" t="str">
            <v xml:space="preserve"> </v>
          </cell>
          <cell r="DD121" t="str">
            <v>1900MTLEM</v>
          </cell>
          <cell r="DE121" t="str">
            <v>MTL 1900ed</v>
          </cell>
          <cell r="DF121" t="str">
            <v xml:space="preserve"> </v>
          </cell>
          <cell r="DG121" t="str">
            <v>1900ed</v>
          </cell>
          <cell r="DH121" t="str">
            <v>1900ec</v>
          </cell>
          <cell r="DI121" t="str">
            <v>1900ap</v>
          </cell>
          <cell r="DJ121" t="str">
            <v>1900ed</v>
          </cell>
          <cell r="DK121" t="str">
            <v xml:space="preserve"> </v>
          </cell>
          <cell r="DL121" t="str">
            <v>1EM</v>
          </cell>
          <cell r="DM121" t="str">
            <v>19001EM</v>
          </cell>
          <cell r="DN121" t="str">
            <v xml:space="preserve"> </v>
          </cell>
          <cell r="DO121" t="str">
            <v>2010</v>
          </cell>
          <cell r="DP121" t="str">
            <v xml:space="preserve"> </v>
          </cell>
          <cell r="DQ121" t="str">
            <v xml:space="preserve">1900ec </v>
          </cell>
          <cell r="DR121" t="str">
            <v>1900</v>
          </cell>
          <cell r="DS121" t="str">
            <v>MTL</v>
          </cell>
          <cell r="DT121" t="str">
            <v xml:space="preserve"> </v>
          </cell>
          <cell r="DU121" t="str">
            <v xml:space="preserve"> </v>
          </cell>
          <cell r="DV121" t="str">
            <v xml:space="preserve"> </v>
          </cell>
          <cell r="DW121" t="str">
            <v xml:space="preserve"> </v>
          </cell>
          <cell r="DX121" t="str">
            <v xml:space="preserve"> </v>
          </cell>
          <cell r="DY121" t="str">
            <v xml:space="preserve"> </v>
          </cell>
          <cell r="DZ121" t="str">
            <v xml:space="preserve"> </v>
          </cell>
          <cell r="EA121" t="str">
            <v xml:space="preserve"> </v>
          </cell>
          <cell r="EB121" t="str">
            <v xml:space="preserve"> </v>
          </cell>
          <cell r="EC121" t="str">
            <v xml:space="preserve"> </v>
          </cell>
          <cell r="ED121" t="str">
            <v xml:space="preserve"> </v>
          </cell>
          <cell r="EE121" t="str">
            <v xml:space="preserve"> </v>
          </cell>
          <cell r="EF121" t="str">
            <v xml:space="preserve"> </v>
          </cell>
          <cell r="EG121" t="str">
            <v xml:space="preserve"> </v>
          </cell>
          <cell r="EH121" t="str">
            <v xml:space="preserve"> </v>
          </cell>
          <cell r="EI121" t="str">
            <v xml:space="preserve"> </v>
          </cell>
          <cell r="EJ121" t="str">
            <v xml:space="preserve"> </v>
          </cell>
          <cell r="EK121" t="str">
            <v xml:space="preserve"> </v>
          </cell>
          <cell r="EL121" t="str">
            <v>MTL1</v>
          </cell>
          <cell r="EM121" t="str">
            <v xml:space="preserve"> </v>
          </cell>
          <cell r="EN121" t="str">
            <v xml:space="preserve"> </v>
          </cell>
          <cell r="EO121">
            <v>0</v>
          </cell>
          <cell r="EP121" t="str">
            <v xml:space="preserve"> </v>
          </cell>
          <cell r="EQ121" t="str">
            <v xml:space="preserve"> </v>
          </cell>
          <cell r="ES121" t="str">
            <v>1900Le Sud-OuestC</v>
          </cell>
          <cell r="EU121" t="str">
            <v xml:space="preserve"> </v>
          </cell>
          <cell r="EX121" t="str">
            <v xml:space="preserve"> </v>
          </cell>
          <cell r="EZ121" t="str">
            <v xml:space="preserve"> </v>
          </cell>
          <cell r="FB121">
            <v>0</v>
          </cell>
          <cell r="FC121">
            <v>0</v>
          </cell>
          <cell r="FF121" t="str">
            <v>0EM</v>
          </cell>
          <cell r="FI121" t="str">
            <v xml:space="preserve"> </v>
          </cell>
          <cell r="FJ121" t="str">
            <v xml:space="preserve"> </v>
          </cell>
          <cell r="FK121" t="str">
            <v xml:space="preserve"> </v>
          </cell>
          <cell r="FL121" t="str">
            <v xml:space="preserve"> </v>
          </cell>
          <cell r="FM121" t="str">
            <v xml:space="preserve"> </v>
          </cell>
          <cell r="FN121" t="str">
            <v xml:space="preserve"> </v>
          </cell>
          <cell r="FO121" t="str">
            <v xml:space="preserve"> </v>
          </cell>
          <cell r="FQ121">
            <v>0</v>
          </cell>
          <cell r="FR121" t="str">
            <v>MTL1</v>
          </cell>
          <cell r="FS121" t="str">
            <v>MTLC</v>
          </cell>
          <cell r="FT121" t="str">
            <v>Le Sud-OuestC1900</v>
          </cell>
          <cell r="FU121">
            <v>0</v>
          </cell>
          <cell r="FV121" t="str">
            <v>AUTEM</v>
          </cell>
        </row>
        <row r="122">
          <cell r="B122" t="str">
            <v>MTL-5436</v>
          </cell>
          <cell r="C122" t="str">
            <v>960100053</v>
          </cell>
          <cell r="D122" t="str">
            <v>WILDERTON</v>
          </cell>
          <cell r="E122" t="str">
            <v xml:space="preserve">6250 avenue Wilderton </v>
          </cell>
          <cell r="F122">
            <v>23</v>
          </cell>
          <cell r="G122" t="str">
            <v>1</v>
          </cell>
          <cell r="I122" t="str">
            <v>CM</v>
          </cell>
          <cell r="K122" t="str">
            <v>ROMEL</v>
          </cell>
          <cell r="M122" t="str">
            <v>C</v>
          </cell>
          <cell r="P122" t="str">
            <v>EM</v>
          </cell>
          <cell r="Q122" t="str">
            <v>UGOULFR</v>
          </cell>
          <cell r="S122">
            <v>43278.355104166665</v>
          </cell>
          <cell r="V122">
            <v>43631</v>
          </cell>
          <cell r="W122">
            <v>43845</v>
          </cell>
          <cell r="AA122">
            <v>0</v>
          </cell>
          <cell r="AB122">
            <v>0</v>
          </cell>
          <cell r="AC122">
            <v>0</v>
          </cell>
          <cell r="AD122">
            <v>23</v>
          </cell>
          <cell r="AE122">
            <v>0</v>
          </cell>
          <cell r="AF122">
            <v>0</v>
          </cell>
          <cell r="AG122">
            <v>0</v>
          </cell>
          <cell r="AH122" t="str">
            <v>PAH15-20</v>
          </cell>
          <cell r="AL122">
            <v>0</v>
          </cell>
          <cell r="AM122" t="str">
            <v>MTL-5436</v>
          </cell>
          <cell r="AN122" t="str">
            <v xml:space="preserve"> </v>
          </cell>
          <cell r="AO122" t="str">
            <v>-1</v>
          </cell>
          <cell r="AP122" t="str">
            <v xml:space="preserve"> </v>
          </cell>
          <cell r="AQ122" t="str">
            <v xml:space="preserve"> </v>
          </cell>
          <cell r="AR122" t="str">
            <v xml:space="preserve"> </v>
          </cell>
          <cell r="AS122" t="str">
            <v xml:space="preserve"> </v>
          </cell>
          <cell r="AT122" t="str">
            <v xml:space="preserve"> </v>
          </cell>
          <cell r="AU122" t="str">
            <v xml:space="preserve"> </v>
          </cell>
          <cell r="AV122" t="str">
            <v xml:space="preserve"> </v>
          </cell>
          <cell r="AW122" t="str">
            <v xml:space="preserve"> </v>
          </cell>
          <cell r="AX122" t="str">
            <v xml:space="preserve"> </v>
          </cell>
          <cell r="AY122" t="str">
            <v xml:space="preserve"> </v>
          </cell>
          <cell r="AZ122" t="str">
            <v xml:space="preserve"> </v>
          </cell>
          <cell r="BA122" t="str">
            <v xml:space="preserve"> </v>
          </cell>
          <cell r="BB122" t="str">
            <v xml:space="preserve"> </v>
          </cell>
          <cell r="BC122" t="str">
            <v xml:space="preserve"> </v>
          </cell>
          <cell r="BD122" t="str">
            <v xml:space="preserve"> </v>
          </cell>
          <cell r="BE122" t="str">
            <v>Non engagé</v>
          </cell>
          <cell r="BF122" t="str">
            <v>Non engagé</v>
          </cell>
          <cell r="BG122" t="str">
            <v>Non engagé</v>
          </cell>
          <cell r="BH122" t="str">
            <v>Non engagé</v>
          </cell>
          <cell r="BI122" t="str">
            <v>Non engagé</v>
          </cell>
          <cell r="BJ122" t="str">
            <v>Non engagé</v>
          </cell>
          <cell r="BK122" t="str">
            <v>Non engagé</v>
          </cell>
          <cell r="BL122">
            <v>0</v>
          </cell>
          <cell r="BM122" t="str">
            <v>acl-1</v>
          </cell>
          <cell r="BN122">
            <v>0</v>
          </cell>
          <cell r="BO122" t="str">
            <v>0-1</v>
          </cell>
          <cell r="BP122" t="str">
            <v xml:space="preserve"> </v>
          </cell>
          <cell r="BQ122" t="str">
            <v xml:space="preserve"> </v>
          </cell>
          <cell r="BR122" t="str">
            <v xml:space="preserve"> </v>
          </cell>
          <cell r="BS122">
            <v>0</v>
          </cell>
          <cell r="BT122" t="str">
            <v xml:space="preserve"> </v>
          </cell>
          <cell r="BU122" t="str">
            <v xml:space="preserve">Non engagé </v>
          </cell>
          <cell r="BV122">
            <v>0</v>
          </cell>
          <cell r="BW122" t="str">
            <v xml:space="preserve"> </v>
          </cell>
          <cell r="BX122" t="str">
            <v xml:space="preserve"> </v>
          </cell>
          <cell r="BY122" t="str">
            <v>2010ROMEL</v>
          </cell>
          <cell r="BZ122" t="str">
            <v>2019ROMEL</v>
          </cell>
          <cell r="CA122">
            <v>0</v>
          </cell>
          <cell r="CB122" t="str">
            <v xml:space="preserve"> </v>
          </cell>
          <cell r="CC122" t="str">
            <v xml:space="preserve"> </v>
          </cell>
          <cell r="CD122" t="str">
            <v xml:space="preserve"> </v>
          </cell>
          <cell r="CE122" t="str">
            <v xml:space="preserve"> </v>
          </cell>
          <cell r="CF122" t="str">
            <v xml:space="preserve"> </v>
          </cell>
          <cell r="CG122" t="str">
            <v xml:space="preserve"> </v>
          </cell>
          <cell r="CH122">
            <v>0</v>
          </cell>
          <cell r="CI122" t="str">
            <v xml:space="preserve"> </v>
          </cell>
          <cell r="CJ122" t="str">
            <v xml:space="preserve"> </v>
          </cell>
          <cell r="CK122" t="str">
            <v>Non engagé</v>
          </cell>
          <cell r="CL122" t="str">
            <v xml:space="preserve"> </v>
          </cell>
          <cell r="CM122" t="str">
            <v xml:space="preserve"> </v>
          </cell>
          <cell r="CN122" t="str">
            <v>EMCôte-des-Neiges — Notre-Dame-de-Grâce</v>
          </cell>
          <cell r="CO122" t="str">
            <v>ROMELEMCôte-des-Neiges — Notre-Dame-de-Grâce</v>
          </cell>
          <cell r="CP122">
            <v>0</v>
          </cell>
          <cell r="CQ122" t="str">
            <v xml:space="preserve"> </v>
          </cell>
          <cell r="CR122" t="str">
            <v>Côte-des-Neiges — Notre-Dame-de-Grâce</v>
          </cell>
          <cell r="CS122" t="str">
            <v xml:space="preserve"> </v>
          </cell>
          <cell r="CT122" t="str">
            <v xml:space="preserve"> </v>
          </cell>
          <cell r="CU122" t="str">
            <v>Côte-des-Neiges — Notre-Dame-de-Grâce1900C</v>
          </cell>
          <cell r="CV122">
            <v>0</v>
          </cell>
          <cell r="CW122" t="str">
            <v>1EM</v>
          </cell>
          <cell r="CX122" t="str">
            <v>MTL-51EM</v>
          </cell>
          <cell r="CY122">
            <v>8</v>
          </cell>
          <cell r="CZ122" t="str">
            <v xml:space="preserve"> </v>
          </cell>
          <cell r="DA122" t="str">
            <v xml:space="preserve"> </v>
          </cell>
          <cell r="DB122" t="str">
            <v xml:space="preserve"> </v>
          </cell>
          <cell r="DC122" t="str">
            <v xml:space="preserve"> </v>
          </cell>
          <cell r="DD122" t="str">
            <v>1900MTLEM</v>
          </cell>
          <cell r="DE122" t="str">
            <v>MTL 2020ed</v>
          </cell>
          <cell r="DF122" t="str">
            <v xml:space="preserve"> </v>
          </cell>
          <cell r="DG122" t="str">
            <v xml:space="preserve"> </v>
          </cell>
          <cell r="DH122" t="str">
            <v xml:space="preserve"> </v>
          </cell>
          <cell r="DI122" t="str">
            <v>1900ap</v>
          </cell>
          <cell r="DJ122" t="str">
            <v xml:space="preserve"> </v>
          </cell>
          <cell r="DK122" t="str">
            <v xml:space="preserve"> </v>
          </cell>
          <cell r="DL122" t="str">
            <v>1EM</v>
          </cell>
          <cell r="DM122" t="b">
            <v>0</v>
          </cell>
          <cell r="DN122" t="str">
            <v>2015</v>
          </cell>
          <cell r="DO122" t="str">
            <v xml:space="preserve"> </v>
          </cell>
          <cell r="DP122" t="str">
            <v xml:space="preserve">MTL </v>
          </cell>
          <cell r="DQ122" t="str">
            <v xml:space="preserve">  </v>
          </cell>
          <cell r="DR122" t="str">
            <v xml:space="preserve"> </v>
          </cell>
          <cell r="DS122" t="str">
            <v>MTL</v>
          </cell>
          <cell r="DT122" t="str">
            <v xml:space="preserve"> </v>
          </cell>
          <cell r="DU122" t="str">
            <v xml:space="preserve"> </v>
          </cell>
          <cell r="DV122" t="str">
            <v xml:space="preserve"> </v>
          </cell>
          <cell r="DW122" t="str">
            <v xml:space="preserve"> </v>
          </cell>
          <cell r="DX122" t="str">
            <v xml:space="preserve"> </v>
          </cell>
          <cell r="DY122" t="str">
            <v xml:space="preserve"> </v>
          </cell>
          <cell r="DZ122" t="str">
            <v xml:space="preserve"> </v>
          </cell>
          <cell r="EA122" t="str">
            <v xml:space="preserve"> </v>
          </cell>
          <cell r="EB122" t="str">
            <v xml:space="preserve"> </v>
          </cell>
          <cell r="EC122" t="str">
            <v xml:space="preserve"> </v>
          </cell>
          <cell r="ED122" t="str">
            <v xml:space="preserve"> </v>
          </cell>
          <cell r="EE122" t="str">
            <v xml:space="preserve"> </v>
          </cell>
          <cell r="EF122" t="str">
            <v xml:space="preserve"> </v>
          </cell>
          <cell r="EG122" t="str">
            <v xml:space="preserve"> </v>
          </cell>
          <cell r="EH122" t="str">
            <v xml:space="preserve"> </v>
          </cell>
          <cell r="EI122" t="str">
            <v xml:space="preserve"> </v>
          </cell>
          <cell r="EJ122" t="str">
            <v xml:space="preserve"> </v>
          </cell>
          <cell r="EK122" t="str">
            <v xml:space="preserve"> </v>
          </cell>
          <cell r="EL122" t="str">
            <v>MTL1</v>
          </cell>
          <cell r="EM122" t="str">
            <v xml:space="preserve"> </v>
          </cell>
          <cell r="EN122" t="str">
            <v xml:space="preserve"> </v>
          </cell>
          <cell r="EO122">
            <v>0</v>
          </cell>
          <cell r="EP122" t="str">
            <v xml:space="preserve"> </v>
          </cell>
          <cell r="EQ122" t="str">
            <v xml:space="preserve"> </v>
          </cell>
          <cell r="ES122" t="str">
            <v xml:space="preserve"> </v>
          </cell>
          <cell r="EU122" t="str">
            <v xml:space="preserve"> </v>
          </cell>
          <cell r="EX122" t="str">
            <v xml:space="preserve"> </v>
          </cell>
          <cell r="EZ122" t="str">
            <v xml:space="preserve"> </v>
          </cell>
          <cell r="FB122">
            <v>0</v>
          </cell>
          <cell r="FC122">
            <v>0</v>
          </cell>
          <cell r="FF122" t="str">
            <v>0EM</v>
          </cell>
          <cell r="FI122" t="str">
            <v xml:space="preserve"> </v>
          </cell>
          <cell r="FJ122" t="str">
            <v xml:space="preserve"> </v>
          </cell>
          <cell r="FK122" t="str">
            <v xml:space="preserve"> </v>
          </cell>
          <cell r="FL122" t="str">
            <v xml:space="preserve"> </v>
          </cell>
          <cell r="FM122" t="str">
            <v xml:space="preserve"> </v>
          </cell>
          <cell r="FN122" t="str">
            <v xml:space="preserve"> </v>
          </cell>
          <cell r="FO122" t="str">
            <v xml:space="preserve"> </v>
          </cell>
          <cell r="FQ122">
            <v>0</v>
          </cell>
          <cell r="FR122" t="str">
            <v>MTL1</v>
          </cell>
          <cell r="FS122" t="str">
            <v>MTLC</v>
          </cell>
          <cell r="FT122" t="str">
            <v>Côte-des-Neiges — Notre-Dame-de-GrâceC1900</v>
          </cell>
          <cell r="FU122">
            <v>0</v>
          </cell>
          <cell r="FV122" t="str">
            <v>ROMELEM</v>
          </cell>
        </row>
        <row r="123">
          <cell r="B123" t="str">
            <v>MTL-5441</v>
          </cell>
          <cell r="C123" t="str">
            <v>960101293</v>
          </cell>
          <cell r="D123" t="str">
            <v>LEGADO</v>
          </cell>
          <cell r="E123" t="str">
            <v>(1385) rue Barré (MTL)</v>
          </cell>
          <cell r="F123">
            <v>67</v>
          </cell>
          <cell r="G123" t="str">
            <v>1</v>
          </cell>
          <cell r="I123" t="str">
            <v>CM</v>
          </cell>
          <cell r="K123" t="str">
            <v>AUT</v>
          </cell>
          <cell r="M123" t="str">
            <v>C</v>
          </cell>
          <cell r="P123" t="str">
            <v>EM</v>
          </cell>
          <cell r="S123">
            <v>43020.564618055556</v>
          </cell>
          <cell r="AA123">
            <v>0</v>
          </cell>
          <cell r="AB123">
            <v>0</v>
          </cell>
          <cell r="AC123">
            <v>0</v>
          </cell>
          <cell r="AD123">
            <v>67</v>
          </cell>
          <cell r="AE123">
            <v>0</v>
          </cell>
          <cell r="AF123">
            <v>0</v>
          </cell>
          <cell r="AG123">
            <v>0</v>
          </cell>
          <cell r="AH123" t="str">
            <v>PAH15-20</v>
          </cell>
          <cell r="AL123">
            <v>0</v>
          </cell>
          <cell r="AM123" t="str">
            <v>MTL-5441</v>
          </cell>
          <cell r="AN123" t="str">
            <v xml:space="preserve"> </v>
          </cell>
          <cell r="AO123" t="str">
            <v>-1</v>
          </cell>
          <cell r="AP123" t="str">
            <v xml:space="preserve"> </v>
          </cell>
          <cell r="AQ123" t="str">
            <v xml:space="preserve"> </v>
          </cell>
          <cell r="AR123" t="str">
            <v xml:space="preserve"> </v>
          </cell>
          <cell r="AS123" t="str">
            <v xml:space="preserve"> </v>
          </cell>
          <cell r="AT123" t="str">
            <v xml:space="preserve"> </v>
          </cell>
          <cell r="AU123" t="str">
            <v xml:space="preserve"> </v>
          </cell>
          <cell r="AV123" t="str">
            <v xml:space="preserve"> </v>
          </cell>
          <cell r="AW123" t="str">
            <v xml:space="preserve"> </v>
          </cell>
          <cell r="AX123" t="str">
            <v xml:space="preserve"> </v>
          </cell>
          <cell r="AY123" t="str">
            <v xml:space="preserve"> </v>
          </cell>
          <cell r="AZ123" t="str">
            <v xml:space="preserve"> </v>
          </cell>
          <cell r="BA123" t="str">
            <v xml:space="preserve"> </v>
          </cell>
          <cell r="BB123" t="str">
            <v xml:space="preserve"> </v>
          </cell>
          <cell r="BC123" t="str">
            <v xml:space="preserve"> </v>
          </cell>
          <cell r="BD123" t="str">
            <v xml:space="preserve"> </v>
          </cell>
          <cell r="BE123" t="str">
            <v>Non engagé</v>
          </cell>
          <cell r="BF123" t="str">
            <v>Non engagé</v>
          </cell>
          <cell r="BG123" t="str">
            <v>Non engagé</v>
          </cell>
          <cell r="BH123" t="str">
            <v>Non engagé</v>
          </cell>
          <cell r="BI123" t="str">
            <v>Non engagé</v>
          </cell>
          <cell r="BJ123" t="str">
            <v>Non engagé</v>
          </cell>
          <cell r="BK123" t="str">
            <v>Non engagé</v>
          </cell>
          <cell r="BL123">
            <v>0</v>
          </cell>
          <cell r="BM123" t="str">
            <v>acl-1</v>
          </cell>
          <cell r="BN123">
            <v>0</v>
          </cell>
          <cell r="BO123" t="str">
            <v>0-1</v>
          </cell>
          <cell r="BP123" t="str">
            <v xml:space="preserve"> </v>
          </cell>
          <cell r="BQ123" t="str">
            <v xml:space="preserve"> </v>
          </cell>
          <cell r="BR123" t="str">
            <v xml:space="preserve"> </v>
          </cell>
          <cell r="BS123">
            <v>0</v>
          </cell>
          <cell r="BT123" t="str">
            <v xml:space="preserve"> </v>
          </cell>
          <cell r="BU123" t="str">
            <v xml:space="preserve">Non engagé </v>
          </cell>
          <cell r="BV123">
            <v>0</v>
          </cell>
          <cell r="BW123" t="str">
            <v xml:space="preserve"> </v>
          </cell>
          <cell r="BX123" t="str">
            <v xml:space="preserve"> </v>
          </cell>
          <cell r="BY123" t="str">
            <v>2010AUT</v>
          </cell>
          <cell r="BZ123" t="str">
            <v>1900AUT</v>
          </cell>
          <cell r="CA123">
            <v>0</v>
          </cell>
          <cell r="CB123" t="str">
            <v xml:space="preserve"> </v>
          </cell>
          <cell r="CC123" t="str">
            <v xml:space="preserve"> </v>
          </cell>
          <cell r="CD123" t="str">
            <v xml:space="preserve"> </v>
          </cell>
          <cell r="CE123" t="str">
            <v xml:space="preserve"> </v>
          </cell>
          <cell r="CF123" t="str">
            <v xml:space="preserve"> </v>
          </cell>
          <cell r="CG123" t="str">
            <v xml:space="preserve"> </v>
          </cell>
          <cell r="CH123">
            <v>0</v>
          </cell>
          <cell r="CI123" t="str">
            <v xml:space="preserve"> </v>
          </cell>
          <cell r="CJ123" t="str">
            <v xml:space="preserve"> </v>
          </cell>
          <cell r="CK123" t="str">
            <v>Non engagé</v>
          </cell>
          <cell r="CL123" t="str">
            <v xml:space="preserve"> </v>
          </cell>
          <cell r="CM123" t="str">
            <v xml:space="preserve"> </v>
          </cell>
          <cell r="CN123" t="str">
            <v>EMLe Sud-Ouest</v>
          </cell>
          <cell r="CO123" t="str">
            <v>AUTEMLe Sud-Ouest</v>
          </cell>
          <cell r="CP123">
            <v>0</v>
          </cell>
          <cell r="CQ123" t="str">
            <v xml:space="preserve"> </v>
          </cell>
          <cell r="CR123" t="str">
            <v>Le Sud-Ouest</v>
          </cell>
          <cell r="CS123" t="str">
            <v xml:space="preserve"> </v>
          </cell>
          <cell r="CT123" t="str">
            <v xml:space="preserve"> </v>
          </cell>
          <cell r="CU123" t="str">
            <v>Le Sud-Ouest1900C</v>
          </cell>
          <cell r="CV123">
            <v>0</v>
          </cell>
          <cell r="CW123" t="str">
            <v>1EM</v>
          </cell>
          <cell r="CX123" t="str">
            <v>MTL-51EM</v>
          </cell>
          <cell r="CY123">
            <v>8</v>
          </cell>
          <cell r="CZ123" t="str">
            <v xml:space="preserve"> </v>
          </cell>
          <cell r="DA123" t="str">
            <v xml:space="preserve"> </v>
          </cell>
          <cell r="DB123" t="str">
            <v xml:space="preserve"> </v>
          </cell>
          <cell r="DC123" t="str">
            <v xml:space="preserve"> </v>
          </cell>
          <cell r="DD123" t="str">
            <v>1900MTLEM</v>
          </cell>
          <cell r="DE123" t="str">
            <v>MTL 1900ed</v>
          </cell>
          <cell r="DF123" t="str">
            <v xml:space="preserve"> </v>
          </cell>
          <cell r="DG123" t="str">
            <v>1900ed</v>
          </cell>
          <cell r="DH123" t="str">
            <v>1900ec</v>
          </cell>
          <cell r="DI123" t="str">
            <v>1900ap</v>
          </cell>
          <cell r="DJ123" t="str">
            <v>1900ed</v>
          </cell>
          <cell r="DK123" t="str">
            <v xml:space="preserve"> </v>
          </cell>
          <cell r="DL123" t="str">
            <v>1EM</v>
          </cell>
          <cell r="DM123" t="str">
            <v>19001EM</v>
          </cell>
          <cell r="DN123" t="str">
            <v xml:space="preserve"> </v>
          </cell>
          <cell r="DO123" t="str">
            <v>2010</v>
          </cell>
          <cell r="DP123" t="str">
            <v xml:space="preserve"> </v>
          </cell>
          <cell r="DQ123" t="str">
            <v xml:space="preserve">1900ec </v>
          </cell>
          <cell r="DR123" t="str">
            <v>1900</v>
          </cell>
          <cell r="DS123" t="str">
            <v>MTL</v>
          </cell>
          <cell r="DT123" t="str">
            <v xml:space="preserve"> </v>
          </cell>
          <cell r="DU123" t="str">
            <v xml:space="preserve"> </v>
          </cell>
          <cell r="DV123" t="str">
            <v xml:space="preserve"> </v>
          </cell>
          <cell r="DW123" t="str">
            <v xml:space="preserve"> </v>
          </cell>
          <cell r="DX123" t="str">
            <v xml:space="preserve"> </v>
          </cell>
          <cell r="DY123" t="str">
            <v xml:space="preserve"> </v>
          </cell>
          <cell r="DZ123" t="str">
            <v xml:space="preserve"> </v>
          </cell>
          <cell r="EA123" t="str">
            <v xml:space="preserve"> </v>
          </cell>
          <cell r="EB123" t="str">
            <v xml:space="preserve"> </v>
          </cell>
          <cell r="EC123" t="str">
            <v xml:space="preserve"> </v>
          </cell>
          <cell r="ED123" t="str">
            <v xml:space="preserve"> </v>
          </cell>
          <cell r="EE123" t="str">
            <v xml:space="preserve"> </v>
          </cell>
          <cell r="EF123" t="str">
            <v xml:space="preserve"> </v>
          </cell>
          <cell r="EG123" t="str">
            <v xml:space="preserve"> </v>
          </cell>
          <cell r="EH123" t="str">
            <v xml:space="preserve"> </v>
          </cell>
          <cell r="EI123" t="str">
            <v xml:space="preserve"> </v>
          </cell>
          <cell r="EJ123" t="str">
            <v xml:space="preserve"> </v>
          </cell>
          <cell r="EK123" t="str">
            <v xml:space="preserve"> </v>
          </cell>
          <cell r="EL123" t="str">
            <v>MTL1</v>
          </cell>
          <cell r="EM123" t="str">
            <v xml:space="preserve"> </v>
          </cell>
          <cell r="EN123" t="str">
            <v xml:space="preserve"> </v>
          </cell>
          <cell r="EO123">
            <v>0</v>
          </cell>
          <cell r="EP123" t="str">
            <v xml:space="preserve"> </v>
          </cell>
          <cell r="EQ123" t="str">
            <v xml:space="preserve"> </v>
          </cell>
          <cell r="ES123" t="str">
            <v>1900Le Sud-OuestC</v>
          </cell>
          <cell r="EU123" t="str">
            <v xml:space="preserve"> </v>
          </cell>
          <cell r="EX123" t="str">
            <v xml:space="preserve"> </v>
          </cell>
          <cell r="EZ123" t="str">
            <v xml:space="preserve"> </v>
          </cell>
          <cell r="FB123">
            <v>0</v>
          </cell>
          <cell r="FC123">
            <v>0</v>
          </cell>
          <cell r="FF123" t="str">
            <v>0EM</v>
          </cell>
          <cell r="FI123" t="str">
            <v xml:space="preserve"> </v>
          </cell>
          <cell r="FJ123" t="str">
            <v xml:space="preserve"> </v>
          </cell>
          <cell r="FK123" t="str">
            <v xml:space="preserve"> </v>
          </cell>
          <cell r="FL123" t="str">
            <v xml:space="preserve"> </v>
          </cell>
          <cell r="FM123" t="str">
            <v xml:space="preserve"> </v>
          </cell>
          <cell r="FN123" t="str">
            <v xml:space="preserve"> </v>
          </cell>
          <cell r="FO123" t="str">
            <v xml:space="preserve"> </v>
          </cell>
          <cell r="FQ123">
            <v>0</v>
          </cell>
          <cell r="FR123" t="str">
            <v>MTL1</v>
          </cell>
          <cell r="FS123" t="str">
            <v>MTLC</v>
          </cell>
          <cell r="FT123" t="str">
            <v>Le Sud-OuestC1900</v>
          </cell>
          <cell r="FU123">
            <v>0</v>
          </cell>
          <cell r="FV123" t="str">
            <v>AUTEM</v>
          </cell>
        </row>
        <row r="124">
          <cell r="B124" t="str">
            <v>MTL-5442</v>
          </cell>
          <cell r="C124" t="str">
            <v>960101313</v>
          </cell>
          <cell r="D124" t="str">
            <v>RADIO-CANADA</v>
          </cell>
          <cell r="E124" t="str">
            <v>(1055) rue Wolfe (MTL)</v>
          </cell>
          <cell r="F124">
            <v>440</v>
          </cell>
          <cell r="G124" t="str">
            <v>1</v>
          </cell>
          <cell r="K124" t="str">
            <v>AUT</v>
          </cell>
          <cell r="M124" t="str">
            <v>C</v>
          </cell>
          <cell r="P124" t="str">
            <v>EM</v>
          </cell>
          <cell r="S124">
            <v>43020.564618055556</v>
          </cell>
          <cell r="AA124">
            <v>0</v>
          </cell>
          <cell r="AB124">
            <v>0</v>
          </cell>
          <cell r="AC124">
            <v>0</v>
          </cell>
          <cell r="AD124">
            <v>440</v>
          </cell>
          <cell r="AE124">
            <v>0</v>
          </cell>
          <cell r="AF124">
            <v>0</v>
          </cell>
          <cell r="AG124">
            <v>0</v>
          </cell>
          <cell r="AH124" t="str">
            <v>PAH15-20</v>
          </cell>
          <cell r="AL124">
            <v>0</v>
          </cell>
          <cell r="AM124" t="str">
            <v>MTL-5442</v>
          </cell>
          <cell r="AN124" t="str">
            <v xml:space="preserve"> </v>
          </cell>
          <cell r="AO124" t="str">
            <v>-1</v>
          </cell>
          <cell r="AP124" t="str">
            <v xml:space="preserve"> </v>
          </cell>
          <cell r="AQ124" t="str">
            <v xml:space="preserve"> </v>
          </cell>
          <cell r="AR124" t="str">
            <v xml:space="preserve"> </v>
          </cell>
          <cell r="AS124" t="str">
            <v xml:space="preserve"> </v>
          </cell>
          <cell r="AT124" t="str">
            <v xml:space="preserve"> </v>
          </cell>
          <cell r="AU124" t="str">
            <v xml:space="preserve"> </v>
          </cell>
          <cell r="AV124" t="str">
            <v xml:space="preserve"> </v>
          </cell>
          <cell r="AW124" t="str">
            <v xml:space="preserve"> </v>
          </cell>
          <cell r="AX124" t="str">
            <v xml:space="preserve"> </v>
          </cell>
          <cell r="AY124" t="str">
            <v xml:space="preserve"> </v>
          </cell>
          <cell r="AZ124" t="str">
            <v xml:space="preserve"> </v>
          </cell>
          <cell r="BA124" t="str">
            <v xml:space="preserve"> </v>
          </cell>
          <cell r="BB124" t="str">
            <v xml:space="preserve"> </v>
          </cell>
          <cell r="BC124" t="str">
            <v xml:space="preserve"> </v>
          </cell>
          <cell r="BD124" t="str">
            <v xml:space="preserve"> </v>
          </cell>
          <cell r="BE124" t="str">
            <v>Non engagé</v>
          </cell>
          <cell r="BF124" t="str">
            <v>Non engagé</v>
          </cell>
          <cell r="BG124" t="str">
            <v>Non engagé</v>
          </cell>
          <cell r="BH124" t="str">
            <v>Non engagé</v>
          </cell>
          <cell r="BI124" t="str">
            <v>Non engagé</v>
          </cell>
          <cell r="BJ124" t="str">
            <v>Non engagé</v>
          </cell>
          <cell r="BK124" t="str">
            <v>Non engagé</v>
          </cell>
          <cell r="BL124">
            <v>0</v>
          </cell>
          <cell r="BM124" t="str">
            <v>acl-1</v>
          </cell>
          <cell r="BN124">
            <v>0</v>
          </cell>
          <cell r="BO124" t="str">
            <v>0-1</v>
          </cell>
          <cell r="BP124" t="str">
            <v xml:space="preserve"> </v>
          </cell>
          <cell r="BQ124" t="str">
            <v xml:space="preserve"> </v>
          </cell>
          <cell r="BR124" t="str">
            <v xml:space="preserve"> </v>
          </cell>
          <cell r="BS124">
            <v>0</v>
          </cell>
          <cell r="BT124" t="str">
            <v xml:space="preserve"> </v>
          </cell>
          <cell r="BU124" t="str">
            <v xml:space="preserve">Non engagé </v>
          </cell>
          <cell r="BV124">
            <v>0</v>
          </cell>
          <cell r="BW124" t="str">
            <v xml:space="preserve"> </v>
          </cell>
          <cell r="BX124" t="str">
            <v xml:space="preserve"> </v>
          </cell>
          <cell r="BY124" t="str">
            <v>2010AUT</v>
          </cell>
          <cell r="BZ124" t="str">
            <v>1900AUT</v>
          </cell>
          <cell r="CA124">
            <v>0</v>
          </cell>
          <cell r="CB124" t="str">
            <v xml:space="preserve"> </v>
          </cell>
          <cell r="CC124" t="str">
            <v xml:space="preserve"> </v>
          </cell>
          <cell r="CD124" t="str">
            <v xml:space="preserve"> </v>
          </cell>
          <cell r="CE124" t="str">
            <v xml:space="preserve"> </v>
          </cell>
          <cell r="CF124" t="str">
            <v xml:space="preserve"> </v>
          </cell>
          <cell r="CG124" t="str">
            <v xml:space="preserve"> </v>
          </cell>
          <cell r="CH124">
            <v>0</v>
          </cell>
          <cell r="CI124" t="str">
            <v xml:space="preserve"> </v>
          </cell>
          <cell r="CJ124" t="str">
            <v xml:space="preserve"> </v>
          </cell>
          <cell r="CK124" t="str">
            <v>Non engagé</v>
          </cell>
          <cell r="CL124" t="str">
            <v xml:space="preserve"> </v>
          </cell>
          <cell r="CM124" t="str">
            <v xml:space="preserve"> </v>
          </cell>
          <cell r="CN124" t="str">
            <v>EMVille-Marie</v>
          </cell>
          <cell r="CO124" t="str">
            <v>AUTEMVille-Marie</v>
          </cell>
          <cell r="CP124">
            <v>0</v>
          </cell>
          <cell r="CQ124" t="str">
            <v xml:space="preserve"> </v>
          </cell>
          <cell r="CR124" t="str">
            <v>Ville-Marie</v>
          </cell>
          <cell r="CS124" t="str">
            <v xml:space="preserve"> </v>
          </cell>
          <cell r="CT124" t="str">
            <v xml:space="preserve"> </v>
          </cell>
          <cell r="CU124" t="str">
            <v>Ville-Marie1900C</v>
          </cell>
          <cell r="CV124">
            <v>0</v>
          </cell>
          <cell r="CW124" t="str">
            <v>1EM</v>
          </cell>
          <cell r="CX124" t="str">
            <v>MTL-51EM</v>
          </cell>
          <cell r="CY124">
            <v>8</v>
          </cell>
          <cell r="CZ124" t="str">
            <v xml:space="preserve"> </v>
          </cell>
          <cell r="DA124" t="str">
            <v xml:space="preserve"> </v>
          </cell>
          <cell r="DB124" t="str">
            <v xml:space="preserve"> </v>
          </cell>
          <cell r="DC124" t="str">
            <v xml:space="preserve"> </v>
          </cell>
          <cell r="DD124" t="str">
            <v>1900MTLEM</v>
          </cell>
          <cell r="DE124" t="str">
            <v>MTL 1900ed</v>
          </cell>
          <cell r="DF124" t="str">
            <v xml:space="preserve"> </v>
          </cell>
          <cell r="DG124" t="str">
            <v>1900ed</v>
          </cell>
          <cell r="DH124" t="str">
            <v>1900ec</v>
          </cell>
          <cell r="DI124" t="str">
            <v>1900ap</v>
          </cell>
          <cell r="DJ124" t="str">
            <v>1900ed</v>
          </cell>
          <cell r="DK124" t="str">
            <v xml:space="preserve"> </v>
          </cell>
          <cell r="DL124" t="str">
            <v>1EM</v>
          </cell>
          <cell r="DM124" t="str">
            <v>19001EM</v>
          </cell>
          <cell r="DN124" t="str">
            <v xml:space="preserve"> </v>
          </cell>
          <cell r="DO124" t="str">
            <v>2010</v>
          </cell>
          <cell r="DP124" t="str">
            <v xml:space="preserve"> </v>
          </cell>
          <cell r="DQ124" t="str">
            <v xml:space="preserve">1900ec </v>
          </cell>
          <cell r="DR124" t="str">
            <v>1900</v>
          </cell>
          <cell r="DS124" t="str">
            <v>MTL</v>
          </cell>
          <cell r="DT124" t="str">
            <v xml:space="preserve"> </v>
          </cell>
          <cell r="DU124" t="str">
            <v xml:space="preserve"> </v>
          </cell>
          <cell r="DV124" t="str">
            <v xml:space="preserve"> </v>
          </cell>
          <cell r="DW124" t="str">
            <v xml:space="preserve"> </v>
          </cell>
          <cell r="DX124" t="str">
            <v xml:space="preserve"> </v>
          </cell>
          <cell r="DY124" t="str">
            <v xml:space="preserve"> </v>
          </cell>
          <cell r="DZ124" t="str">
            <v xml:space="preserve"> </v>
          </cell>
          <cell r="EA124" t="str">
            <v xml:space="preserve"> </v>
          </cell>
          <cell r="EB124" t="str">
            <v xml:space="preserve"> </v>
          </cell>
          <cell r="EC124" t="str">
            <v xml:space="preserve"> </v>
          </cell>
          <cell r="ED124" t="str">
            <v xml:space="preserve"> </v>
          </cell>
          <cell r="EE124" t="str">
            <v xml:space="preserve"> </v>
          </cell>
          <cell r="EF124" t="str">
            <v xml:space="preserve"> </v>
          </cell>
          <cell r="EG124" t="str">
            <v xml:space="preserve"> </v>
          </cell>
          <cell r="EH124" t="str">
            <v xml:space="preserve"> </v>
          </cell>
          <cell r="EI124" t="str">
            <v xml:space="preserve"> </v>
          </cell>
          <cell r="EJ124" t="str">
            <v xml:space="preserve"> </v>
          </cell>
          <cell r="EK124" t="str">
            <v xml:space="preserve"> </v>
          </cell>
          <cell r="EL124" t="str">
            <v>MTL1</v>
          </cell>
          <cell r="EM124" t="str">
            <v xml:space="preserve"> </v>
          </cell>
          <cell r="EN124" t="str">
            <v xml:space="preserve"> </v>
          </cell>
          <cell r="EO124">
            <v>0</v>
          </cell>
          <cell r="EP124" t="str">
            <v xml:space="preserve"> </v>
          </cell>
          <cell r="EQ124" t="str">
            <v xml:space="preserve"> </v>
          </cell>
          <cell r="ES124" t="str">
            <v>1900Ville-MarieC</v>
          </cell>
          <cell r="EU124" t="str">
            <v xml:space="preserve"> </v>
          </cell>
          <cell r="EX124" t="str">
            <v xml:space="preserve"> </v>
          </cell>
          <cell r="EZ124" t="str">
            <v xml:space="preserve"> </v>
          </cell>
          <cell r="FB124">
            <v>0</v>
          </cell>
          <cell r="FC124">
            <v>0</v>
          </cell>
          <cell r="FF124" t="str">
            <v>0EM</v>
          </cell>
          <cell r="FI124" t="str">
            <v xml:space="preserve"> </v>
          </cell>
          <cell r="FJ124" t="str">
            <v xml:space="preserve"> </v>
          </cell>
          <cell r="FK124" t="str">
            <v xml:space="preserve"> </v>
          </cell>
          <cell r="FL124" t="str">
            <v xml:space="preserve"> </v>
          </cell>
          <cell r="FM124" t="str">
            <v xml:space="preserve"> </v>
          </cell>
          <cell r="FN124" t="str">
            <v xml:space="preserve"> </v>
          </cell>
          <cell r="FO124" t="str">
            <v xml:space="preserve"> </v>
          </cell>
          <cell r="FQ124">
            <v>0</v>
          </cell>
          <cell r="FR124" t="str">
            <v>MTL1</v>
          </cell>
          <cell r="FS124" t="str">
            <v>MTLC</v>
          </cell>
          <cell r="FT124" t="str">
            <v>Ville-MarieC1900</v>
          </cell>
          <cell r="FU124">
            <v>0</v>
          </cell>
          <cell r="FV124" t="str">
            <v>AUTEM</v>
          </cell>
        </row>
        <row r="125">
          <cell r="B125" t="str">
            <v>MTL-5601</v>
          </cell>
          <cell r="D125" t="str">
            <v>CHANTECLERC DES TREMBLES</v>
          </cell>
          <cell r="E125" t="str">
            <v>Sherbrooke est</v>
          </cell>
          <cell r="F125">
            <v>40</v>
          </cell>
          <cell r="G125">
            <v>1</v>
          </cell>
          <cell r="K125" t="str">
            <v>BSQ</v>
          </cell>
          <cell r="M125" t="str">
            <v>C</v>
          </cell>
          <cell r="P125" t="str">
            <v>EM</v>
          </cell>
          <cell r="AD125">
            <v>40</v>
          </cell>
          <cell r="AH125" t="str">
            <v>PAH15-20</v>
          </cell>
          <cell r="AL125">
            <v>0</v>
          </cell>
          <cell r="AM125" t="str">
            <v>MTL-5601</v>
          </cell>
          <cell r="AN125" t="str">
            <v xml:space="preserve"> </v>
          </cell>
          <cell r="AO125" t="str">
            <v>-1</v>
          </cell>
          <cell r="AP125" t="str">
            <v xml:space="preserve"> </v>
          </cell>
          <cell r="AQ125" t="str">
            <v xml:space="preserve"> </v>
          </cell>
          <cell r="AR125" t="str">
            <v xml:space="preserve"> </v>
          </cell>
          <cell r="AS125" t="str">
            <v xml:space="preserve"> </v>
          </cell>
          <cell r="AT125" t="str">
            <v xml:space="preserve"> </v>
          </cell>
          <cell r="AU125" t="str">
            <v xml:space="preserve"> </v>
          </cell>
          <cell r="AV125" t="str">
            <v xml:space="preserve"> </v>
          </cell>
          <cell r="AW125" t="str">
            <v xml:space="preserve"> </v>
          </cell>
          <cell r="AX125" t="str">
            <v xml:space="preserve"> </v>
          </cell>
          <cell r="AY125" t="str">
            <v xml:space="preserve"> </v>
          </cell>
          <cell r="AZ125" t="str">
            <v xml:space="preserve"> </v>
          </cell>
          <cell r="BA125" t="str">
            <v xml:space="preserve"> </v>
          </cell>
          <cell r="BB125" t="str">
            <v xml:space="preserve"> </v>
          </cell>
          <cell r="BC125" t="str">
            <v xml:space="preserve"> </v>
          </cell>
          <cell r="BD125" t="str">
            <v xml:space="preserve"> </v>
          </cell>
          <cell r="BE125" t="str">
            <v>Non engagé</v>
          </cell>
          <cell r="BF125" t="str">
            <v>Non engagé</v>
          </cell>
          <cell r="BG125" t="str">
            <v>Non engagé</v>
          </cell>
          <cell r="BH125" t="str">
            <v>Non engagé</v>
          </cell>
          <cell r="BI125" t="str">
            <v>Non engagé</v>
          </cell>
          <cell r="BJ125" t="str">
            <v>Non engagé</v>
          </cell>
          <cell r="BK125" t="str">
            <v>Non engagé</v>
          </cell>
          <cell r="BL125">
            <v>0</v>
          </cell>
          <cell r="BM125" t="str">
            <v>acl-1</v>
          </cell>
          <cell r="BN125">
            <v>0</v>
          </cell>
          <cell r="BO125" t="str">
            <v>0-1</v>
          </cell>
          <cell r="BP125" t="str">
            <v xml:space="preserve"> </v>
          </cell>
          <cell r="BQ125" t="str">
            <v xml:space="preserve"> </v>
          </cell>
          <cell r="BR125" t="str">
            <v xml:space="preserve"> </v>
          </cell>
          <cell r="BS125">
            <v>0</v>
          </cell>
          <cell r="BT125" t="str">
            <v xml:space="preserve"> </v>
          </cell>
          <cell r="BU125" t="str">
            <v xml:space="preserve">Non engagé </v>
          </cell>
          <cell r="BV125">
            <v>0</v>
          </cell>
          <cell r="BW125" t="str">
            <v xml:space="preserve"> </v>
          </cell>
          <cell r="BX125" t="str">
            <v xml:space="preserve"> </v>
          </cell>
          <cell r="BY125" t="str">
            <v>2010BSQ</v>
          </cell>
          <cell r="BZ125" t="str">
            <v>1900BSQ</v>
          </cell>
          <cell r="CA125">
            <v>0</v>
          </cell>
          <cell r="CB125" t="str">
            <v xml:space="preserve"> </v>
          </cell>
          <cell r="CC125" t="str">
            <v xml:space="preserve"> </v>
          </cell>
          <cell r="CD125" t="str">
            <v xml:space="preserve"> </v>
          </cell>
          <cell r="CE125" t="str">
            <v xml:space="preserve"> </v>
          </cell>
          <cell r="CF125" t="str">
            <v xml:space="preserve"> </v>
          </cell>
          <cell r="CG125" t="str">
            <v xml:space="preserve"> </v>
          </cell>
          <cell r="CH125">
            <v>0</v>
          </cell>
          <cell r="CI125" t="str">
            <v xml:space="preserve"> </v>
          </cell>
          <cell r="CJ125" t="str">
            <v xml:space="preserve"> </v>
          </cell>
          <cell r="CK125" t="str">
            <v>Non engagé</v>
          </cell>
          <cell r="CL125" t="str">
            <v xml:space="preserve"> </v>
          </cell>
          <cell r="CM125" t="str">
            <v xml:space="preserve"> </v>
          </cell>
          <cell r="CN125" t="str">
            <v>EMRivière-des-Prairies — Pointe-aux-Trembles</v>
          </cell>
          <cell r="CO125" t="str">
            <v>BSQEMRivière-des-Prairies — Pointe-aux-Trembles</v>
          </cell>
          <cell r="CP125">
            <v>0</v>
          </cell>
          <cell r="CQ125" t="str">
            <v xml:space="preserve"> </v>
          </cell>
          <cell r="CR125" t="str">
            <v>Rivière-des-Prairies — Pointe-aux-Trembles</v>
          </cell>
          <cell r="CS125" t="str">
            <v xml:space="preserve"> </v>
          </cell>
          <cell r="CT125" t="str">
            <v xml:space="preserve"> </v>
          </cell>
          <cell r="CU125" t="str">
            <v>Rivière-des-Prairies — Pointe-aux-Trembles1900C</v>
          </cell>
          <cell r="CV125">
            <v>0</v>
          </cell>
          <cell r="CW125" t="str">
            <v>1EM</v>
          </cell>
          <cell r="CX125" t="str">
            <v>MTL-51EM</v>
          </cell>
          <cell r="CY125">
            <v>8</v>
          </cell>
          <cell r="CZ125" t="str">
            <v xml:space="preserve"> </v>
          </cell>
          <cell r="DA125" t="str">
            <v xml:space="preserve"> </v>
          </cell>
          <cell r="DB125" t="str">
            <v xml:space="preserve"> </v>
          </cell>
          <cell r="DC125" t="str">
            <v xml:space="preserve"> </v>
          </cell>
          <cell r="DD125" t="str">
            <v>1900MTLEM</v>
          </cell>
          <cell r="DE125" t="str">
            <v>MTL 1900ed</v>
          </cell>
          <cell r="DF125" t="str">
            <v xml:space="preserve"> </v>
          </cell>
          <cell r="DG125" t="str">
            <v>1900oc</v>
          </cell>
          <cell r="DH125" t="str">
            <v>1900ed</v>
          </cell>
          <cell r="DI125" t="str">
            <v>1900ec</v>
          </cell>
          <cell r="DJ125" t="str">
            <v>1900oc</v>
          </cell>
          <cell r="DK125" t="str">
            <v xml:space="preserve"> </v>
          </cell>
          <cell r="DL125" t="str">
            <v>1EM</v>
          </cell>
          <cell r="DM125" t="str">
            <v>19001EM</v>
          </cell>
          <cell r="DN125" t="str">
            <v>2015</v>
          </cell>
          <cell r="DO125" t="str">
            <v>2010</v>
          </cell>
          <cell r="DP125" t="str">
            <v>MTLED 2015 from ec 2010</v>
          </cell>
          <cell r="DQ125" t="str">
            <v xml:space="preserve">1900ed </v>
          </cell>
          <cell r="DR125" t="str">
            <v>1900</v>
          </cell>
          <cell r="DS125" t="str">
            <v>MTL</v>
          </cell>
          <cell r="DT125" t="str">
            <v xml:space="preserve"> </v>
          </cell>
          <cell r="DU125" t="str">
            <v xml:space="preserve"> </v>
          </cell>
          <cell r="DV125" t="str">
            <v xml:space="preserve"> </v>
          </cell>
          <cell r="DW125" t="str">
            <v xml:space="preserve"> </v>
          </cell>
          <cell r="DX125" t="str">
            <v xml:space="preserve"> </v>
          </cell>
          <cell r="DY125" t="str">
            <v xml:space="preserve"> </v>
          </cell>
          <cell r="DZ125" t="str">
            <v xml:space="preserve"> </v>
          </cell>
          <cell r="EA125" t="str">
            <v xml:space="preserve"> </v>
          </cell>
          <cell r="EB125" t="str">
            <v xml:space="preserve"> </v>
          </cell>
          <cell r="EC125" t="str">
            <v xml:space="preserve"> </v>
          </cell>
          <cell r="ED125" t="str">
            <v xml:space="preserve"> </v>
          </cell>
          <cell r="EE125" t="str">
            <v xml:space="preserve"> </v>
          </cell>
          <cell r="EF125" t="str">
            <v xml:space="preserve"> </v>
          </cell>
          <cell r="EG125" t="str">
            <v xml:space="preserve"> </v>
          </cell>
          <cell r="EH125" t="str">
            <v xml:space="preserve"> </v>
          </cell>
          <cell r="EI125" t="str">
            <v xml:space="preserve"> </v>
          </cell>
          <cell r="EJ125" t="str">
            <v xml:space="preserve"> </v>
          </cell>
          <cell r="EK125" t="str">
            <v xml:space="preserve"> </v>
          </cell>
          <cell r="EL125" t="str">
            <v>MTL1</v>
          </cell>
          <cell r="EM125" t="str">
            <v xml:space="preserve"> </v>
          </cell>
          <cell r="EN125" t="str">
            <v xml:space="preserve"> </v>
          </cell>
          <cell r="EO125">
            <v>0</v>
          </cell>
          <cell r="EP125" t="str">
            <v xml:space="preserve"> </v>
          </cell>
          <cell r="EQ125" t="str">
            <v xml:space="preserve"> </v>
          </cell>
          <cell r="ES125" t="str">
            <v>1900Rivière-des-Prairies — Pointe-aux-TremblesC</v>
          </cell>
          <cell r="EU125" t="str">
            <v xml:space="preserve"> </v>
          </cell>
          <cell r="EX125" t="str">
            <v xml:space="preserve"> </v>
          </cell>
          <cell r="EZ125" t="str">
            <v xml:space="preserve"> </v>
          </cell>
          <cell r="FB125">
            <v>0</v>
          </cell>
          <cell r="FC125">
            <v>0</v>
          </cell>
          <cell r="FF125" t="str">
            <v>0EM</v>
          </cell>
          <cell r="FI125" t="str">
            <v xml:space="preserve"> </v>
          </cell>
          <cell r="FJ125" t="str">
            <v xml:space="preserve"> </v>
          </cell>
          <cell r="FK125" t="str">
            <v xml:space="preserve"> </v>
          </cell>
          <cell r="FL125" t="str">
            <v xml:space="preserve"> </v>
          </cell>
          <cell r="FM125" t="str">
            <v xml:space="preserve"> </v>
          </cell>
          <cell r="FN125" t="str">
            <v xml:space="preserve"> </v>
          </cell>
          <cell r="FO125" t="str">
            <v xml:space="preserve"> </v>
          </cell>
          <cell r="FQ125">
            <v>0</v>
          </cell>
          <cell r="FR125" t="str">
            <v>MTL1</v>
          </cell>
          <cell r="FS125" t="str">
            <v>MTLC</v>
          </cell>
          <cell r="FT125" t="str">
            <v>Rivière-des-Prairies — Pointe-aux-TremblesC1900</v>
          </cell>
          <cell r="FU125">
            <v>0</v>
          </cell>
          <cell r="FV125" t="str">
            <v>BSQEM</v>
          </cell>
        </row>
        <row r="126">
          <cell r="B126" t="str">
            <v>MTL-5602</v>
          </cell>
          <cell r="D126" t="str">
            <v>PROJET SUIVI COMMUNAUTAIRE</v>
          </cell>
          <cell r="E126" t="str">
            <v>Augustin-Cantin</v>
          </cell>
          <cell r="F126">
            <v>25</v>
          </cell>
          <cell r="G126">
            <v>3</v>
          </cell>
          <cell r="K126" t="str">
            <v>BSQ</v>
          </cell>
          <cell r="M126" t="str">
            <v>C</v>
          </cell>
          <cell r="P126" t="str">
            <v>EM</v>
          </cell>
          <cell r="AA126">
            <v>25</v>
          </cell>
          <cell r="AH126" t="str">
            <v>PAH15-20</v>
          </cell>
          <cell r="AL126">
            <v>0</v>
          </cell>
          <cell r="AM126" t="str">
            <v>MTL-5602</v>
          </cell>
          <cell r="AN126" t="str">
            <v xml:space="preserve"> </v>
          </cell>
          <cell r="AO126" t="str">
            <v>-3</v>
          </cell>
          <cell r="AP126" t="str">
            <v xml:space="preserve"> </v>
          </cell>
          <cell r="AQ126" t="str">
            <v xml:space="preserve"> </v>
          </cell>
          <cell r="AR126" t="str">
            <v xml:space="preserve"> </v>
          </cell>
          <cell r="AS126" t="str">
            <v xml:space="preserve"> </v>
          </cell>
          <cell r="AT126" t="str">
            <v xml:space="preserve"> </v>
          </cell>
          <cell r="AU126" t="str">
            <v xml:space="preserve"> </v>
          </cell>
          <cell r="AV126" t="str">
            <v xml:space="preserve"> </v>
          </cell>
          <cell r="AW126" t="str">
            <v xml:space="preserve"> </v>
          </cell>
          <cell r="AX126" t="str">
            <v xml:space="preserve"> </v>
          </cell>
          <cell r="AY126" t="str">
            <v xml:space="preserve"> </v>
          </cell>
          <cell r="AZ126" t="str">
            <v xml:space="preserve"> </v>
          </cell>
          <cell r="BA126" t="str">
            <v xml:space="preserve"> </v>
          </cell>
          <cell r="BB126" t="str">
            <v xml:space="preserve"> </v>
          </cell>
          <cell r="BC126" t="str">
            <v xml:space="preserve"> </v>
          </cell>
          <cell r="BD126" t="str">
            <v xml:space="preserve"> </v>
          </cell>
          <cell r="BE126" t="str">
            <v>Non engagé</v>
          </cell>
          <cell r="BF126" t="str">
            <v>Non engagé</v>
          </cell>
          <cell r="BG126" t="str">
            <v>Non engagé</v>
          </cell>
          <cell r="BH126" t="str">
            <v>Non engagé</v>
          </cell>
          <cell r="BI126" t="str">
            <v>Non engagé</v>
          </cell>
          <cell r="BJ126" t="str">
            <v>Non engagé</v>
          </cell>
          <cell r="BK126" t="str">
            <v>Non engagé</v>
          </cell>
          <cell r="BL126">
            <v>0</v>
          </cell>
          <cell r="BM126" t="str">
            <v>acl-3</v>
          </cell>
          <cell r="BN126">
            <v>0</v>
          </cell>
          <cell r="BO126" t="str">
            <v>0-3</v>
          </cell>
          <cell r="BP126" t="str">
            <v xml:space="preserve"> </v>
          </cell>
          <cell r="BQ126" t="str">
            <v xml:space="preserve"> </v>
          </cell>
          <cell r="BR126" t="str">
            <v xml:space="preserve"> </v>
          </cell>
          <cell r="BS126">
            <v>0</v>
          </cell>
          <cell r="BT126" t="str">
            <v xml:space="preserve"> </v>
          </cell>
          <cell r="BU126" t="str">
            <v xml:space="preserve">Non engagé </v>
          </cell>
          <cell r="BV126">
            <v>0</v>
          </cell>
          <cell r="BW126" t="str">
            <v xml:space="preserve"> </v>
          </cell>
          <cell r="BX126" t="str">
            <v xml:space="preserve"> </v>
          </cell>
          <cell r="BY126" t="str">
            <v>2010BSQ</v>
          </cell>
          <cell r="BZ126" t="str">
            <v>1900BSQ</v>
          </cell>
          <cell r="CA126">
            <v>0</v>
          </cell>
          <cell r="CB126" t="str">
            <v xml:space="preserve"> </v>
          </cell>
          <cell r="CC126" t="str">
            <v xml:space="preserve"> </v>
          </cell>
          <cell r="CD126" t="str">
            <v xml:space="preserve"> </v>
          </cell>
          <cell r="CE126" t="str">
            <v xml:space="preserve"> </v>
          </cell>
          <cell r="CF126" t="str">
            <v xml:space="preserve"> </v>
          </cell>
          <cell r="CG126" t="str">
            <v xml:space="preserve"> </v>
          </cell>
          <cell r="CH126">
            <v>0</v>
          </cell>
          <cell r="CI126" t="str">
            <v xml:space="preserve"> </v>
          </cell>
          <cell r="CJ126" t="str">
            <v xml:space="preserve"> </v>
          </cell>
          <cell r="CK126" t="str">
            <v>Non engagé</v>
          </cell>
          <cell r="CL126" t="str">
            <v xml:space="preserve"> </v>
          </cell>
          <cell r="CM126" t="str">
            <v xml:space="preserve"> </v>
          </cell>
          <cell r="CN126" t="str">
            <v>EMLe Sud-Ouest</v>
          </cell>
          <cell r="CO126" t="str">
            <v>BSQEMLe Sud-Ouest</v>
          </cell>
          <cell r="CP126">
            <v>0</v>
          </cell>
          <cell r="CQ126" t="str">
            <v xml:space="preserve"> </v>
          </cell>
          <cell r="CR126" t="str">
            <v>Le Sud-Ouest</v>
          </cell>
          <cell r="CS126" t="str">
            <v xml:space="preserve"> </v>
          </cell>
          <cell r="CT126" t="str">
            <v xml:space="preserve"> </v>
          </cell>
          <cell r="CU126" t="str">
            <v>Le Sud-Ouest1900C</v>
          </cell>
          <cell r="CV126">
            <v>0</v>
          </cell>
          <cell r="CW126" t="str">
            <v>3EM</v>
          </cell>
          <cell r="CX126" t="str">
            <v>MTL-53EM</v>
          </cell>
          <cell r="CY126">
            <v>8</v>
          </cell>
          <cell r="CZ126" t="str">
            <v xml:space="preserve"> </v>
          </cell>
          <cell r="DA126" t="str">
            <v xml:space="preserve"> </v>
          </cell>
          <cell r="DB126" t="str">
            <v xml:space="preserve"> </v>
          </cell>
          <cell r="DC126" t="str">
            <v xml:space="preserve"> </v>
          </cell>
          <cell r="DD126" t="str">
            <v>1900MTLEM</v>
          </cell>
          <cell r="DE126" t="str">
            <v>MTL 1900ed</v>
          </cell>
          <cell r="DF126" t="str">
            <v xml:space="preserve"> </v>
          </cell>
          <cell r="DG126" t="str">
            <v>1900oc</v>
          </cell>
          <cell r="DH126" t="str">
            <v>1900ed</v>
          </cell>
          <cell r="DI126" t="str">
            <v>1900ec</v>
          </cell>
          <cell r="DJ126" t="str">
            <v>1900oc</v>
          </cell>
          <cell r="DK126" t="str">
            <v xml:space="preserve"> </v>
          </cell>
          <cell r="DL126" t="str">
            <v>3EM</v>
          </cell>
          <cell r="DM126" t="str">
            <v>19003EM</v>
          </cell>
          <cell r="DN126" t="str">
            <v>2015</v>
          </cell>
          <cell r="DO126" t="str">
            <v>2010</v>
          </cell>
          <cell r="DP126" t="str">
            <v>MTLED 2015 from ec 2010</v>
          </cell>
          <cell r="DQ126" t="str">
            <v xml:space="preserve">1900ed </v>
          </cell>
          <cell r="DR126" t="str">
            <v>1900</v>
          </cell>
          <cell r="DS126" t="str">
            <v>MTL</v>
          </cell>
          <cell r="DT126" t="str">
            <v xml:space="preserve"> </v>
          </cell>
          <cell r="DU126" t="str">
            <v xml:space="preserve"> </v>
          </cell>
          <cell r="DV126" t="str">
            <v xml:space="preserve"> </v>
          </cell>
          <cell r="DW126" t="str">
            <v xml:space="preserve"> </v>
          </cell>
          <cell r="DX126" t="str">
            <v xml:space="preserve"> </v>
          </cell>
          <cell r="DY126" t="str">
            <v xml:space="preserve"> </v>
          </cell>
          <cell r="DZ126" t="str">
            <v xml:space="preserve"> </v>
          </cell>
          <cell r="EA126" t="str">
            <v xml:space="preserve"> </v>
          </cell>
          <cell r="EB126" t="str">
            <v xml:space="preserve"> </v>
          </cell>
          <cell r="EC126" t="str">
            <v xml:space="preserve"> </v>
          </cell>
          <cell r="ED126" t="str">
            <v xml:space="preserve"> </v>
          </cell>
          <cell r="EE126" t="str">
            <v xml:space="preserve"> </v>
          </cell>
          <cell r="EF126" t="str">
            <v xml:space="preserve"> </v>
          </cell>
          <cell r="EG126" t="str">
            <v xml:space="preserve"> </v>
          </cell>
          <cell r="EH126" t="str">
            <v xml:space="preserve"> </v>
          </cell>
          <cell r="EI126" t="str">
            <v xml:space="preserve"> </v>
          </cell>
          <cell r="EJ126" t="str">
            <v xml:space="preserve"> </v>
          </cell>
          <cell r="EK126" t="str">
            <v xml:space="preserve"> </v>
          </cell>
          <cell r="EL126" t="str">
            <v>MTL3</v>
          </cell>
          <cell r="EM126" t="str">
            <v xml:space="preserve"> </v>
          </cell>
          <cell r="EN126" t="str">
            <v xml:space="preserve"> </v>
          </cell>
          <cell r="EO126">
            <v>0</v>
          </cell>
          <cell r="EP126" t="str">
            <v xml:space="preserve"> </v>
          </cell>
          <cell r="EQ126" t="str">
            <v xml:space="preserve"> </v>
          </cell>
          <cell r="ES126" t="str">
            <v>1900Le Sud-OuestC</v>
          </cell>
          <cell r="EU126" t="str">
            <v xml:space="preserve"> </v>
          </cell>
          <cell r="EX126" t="str">
            <v xml:space="preserve"> </v>
          </cell>
          <cell r="EZ126" t="str">
            <v xml:space="preserve"> </v>
          </cell>
          <cell r="FB126">
            <v>0</v>
          </cell>
          <cell r="FC126">
            <v>0</v>
          </cell>
          <cell r="FF126" t="str">
            <v>0EM</v>
          </cell>
          <cell r="FI126" t="str">
            <v xml:space="preserve"> </v>
          </cell>
          <cell r="FJ126" t="str">
            <v xml:space="preserve"> </v>
          </cell>
          <cell r="FK126" t="str">
            <v xml:space="preserve"> </v>
          </cell>
          <cell r="FL126" t="str">
            <v xml:space="preserve"> </v>
          </cell>
          <cell r="FM126" t="str">
            <v xml:space="preserve"> </v>
          </cell>
          <cell r="FN126" t="str">
            <v xml:space="preserve"> </v>
          </cell>
          <cell r="FO126" t="str">
            <v xml:space="preserve"> </v>
          </cell>
          <cell r="FQ126">
            <v>0</v>
          </cell>
          <cell r="FR126" t="str">
            <v>MTL3</v>
          </cell>
          <cell r="FS126" t="str">
            <v>MTLC</v>
          </cell>
          <cell r="FT126" t="str">
            <v>Le Sud-OuestC1900</v>
          </cell>
          <cell r="FU126">
            <v>0</v>
          </cell>
          <cell r="FV126" t="str">
            <v>BSQEM</v>
          </cell>
        </row>
        <row r="127">
          <cell r="AL127">
            <v>0</v>
          </cell>
          <cell r="AP127" t="str">
            <v>0</v>
          </cell>
          <cell r="AQ127" t="str">
            <v xml:space="preserve"> </v>
          </cell>
          <cell r="AR127" t="str">
            <v xml:space="preserve"> </v>
          </cell>
          <cell r="AS127" t="str">
            <v xml:space="preserve"> </v>
          </cell>
          <cell r="AT127" t="str">
            <v xml:space="preserve"> </v>
          </cell>
          <cell r="AU127" t="str">
            <v xml:space="preserve"> </v>
          </cell>
          <cell r="AV127" t="str">
            <v xml:space="preserve"> </v>
          </cell>
          <cell r="AW127" t="str">
            <v xml:space="preserve"> </v>
          </cell>
          <cell r="AX127" t="str">
            <v xml:space="preserve"> </v>
          </cell>
          <cell r="AY127" t="str">
            <v xml:space="preserve"> </v>
          </cell>
          <cell r="AZ127" t="str">
            <v xml:space="preserve"> </v>
          </cell>
          <cell r="BA127" t="str">
            <v xml:space="preserve"> </v>
          </cell>
          <cell r="BB127" t="str">
            <v xml:space="preserve"> </v>
          </cell>
          <cell r="BC127" t="str">
            <v xml:space="preserve"> </v>
          </cell>
          <cell r="BD127" t="str">
            <v xml:space="preserve"> </v>
          </cell>
          <cell r="BE127" t="str">
            <v xml:space="preserve"> </v>
          </cell>
          <cell r="BF127" t="str">
            <v>Non engagé</v>
          </cell>
          <cell r="BG127" t="str">
            <v>Non engagé</v>
          </cell>
          <cell r="BH127" t="str">
            <v>Non engagé</v>
          </cell>
          <cell r="BI127" t="str">
            <v>Non engagé</v>
          </cell>
          <cell r="BJ127" t="str">
            <v>Non engagé</v>
          </cell>
          <cell r="BK127" t="str">
            <v>Non engagé</v>
          </cell>
          <cell r="BL127" t="str">
            <v>Non engagé</v>
          </cell>
          <cell r="BM127" t="str">
            <v>acl-</v>
          </cell>
          <cell r="BN127" t="str">
            <v>ACL-</v>
          </cell>
          <cell r="BO127" t="str">
            <v>ACL-</v>
          </cell>
          <cell r="BP127" t="str">
            <v>-</v>
          </cell>
          <cell r="BQ127" t="str">
            <v xml:space="preserve"> </v>
          </cell>
          <cell r="BR127" t="str">
            <v xml:space="preserve"> </v>
          </cell>
          <cell r="BS127" t="str">
            <v xml:space="preserve"> </v>
          </cell>
          <cell r="BT127" t="str">
            <v xml:space="preserve"> </v>
          </cell>
          <cell r="BU127" t="str">
            <v xml:space="preserve"> </v>
          </cell>
          <cell r="BV127" t="str">
            <v xml:space="preserve">Non engagé </v>
          </cell>
          <cell r="BW127" t="str">
            <v xml:space="preserve"> </v>
          </cell>
          <cell r="BX127" t="str">
            <v>0-</v>
          </cell>
          <cell r="BY127" t="str">
            <v>-</v>
          </cell>
          <cell r="BZ127" t="str">
            <v>2010</v>
          </cell>
          <cell r="CA127" t="str">
            <v>1900</v>
          </cell>
          <cell r="CB127" t="str">
            <v>-</v>
          </cell>
          <cell r="CC127" t="str">
            <v xml:space="preserve"> </v>
          </cell>
          <cell r="CD127" t="str">
            <v xml:space="preserve"> </v>
          </cell>
          <cell r="CE127">
            <v>0</v>
          </cell>
          <cell r="CF127" t="str">
            <v xml:space="preserve"> </v>
          </cell>
          <cell r="CG127" t="str">
            <v xml:space="preserve"> </v>
          </cell>
          <cell r="CH127" t="str">
            <v>0</v>
          </cell>
          <cell r="CI127"/>
          <cell r="CJ127" t="str">
            <v xml:space="preserve"> </v>
          </cell>
          <cell r="CK127"/>
          <cell r="CL127" t="str">
            <v>Non engagé</v>
          </cell>
          <cell r="CM127">
            <v>0</v>
          </cell>
          <cell r="CN127" t="str">
            <v xml:space="preserve"> </v>
          </cell>
          <cell r="CO127"/>
          <cell r="CP127"/>
          <cell r="CQ127"/>
          <cell r="CR127" t="str">
            <v xml:space="preserve"> </v>
          </cell>
          <cell r="CS127">
            <v>0</v>
          </cell>
          <cell r="CT127" t="str">
            <v xml:space="preserve"> </v>
          </cell>
          <cell r="CU127" t="str">
            <v xml:space="preserve"> </v>
          </cell>
          <cell r="CV127" t="str">
            <v>1900</v>
          </cell>
          <cell r="CW127">
            <v>0</v>
          </cell>
          <cell r="CX127"/>
          <cell r="CY127"/>
          <cell r="CZ127">
            <v>8</v>
          </cell>
          <cell r="DA127" t="str">
            <v xml:space="preserve"> </v>
          </cell>
          <cell r="DB127" t="str">
            <v xml:space="preserve"> </v>
          </cell>
          <cell r="DC127" t="str">
            <v xml:space="preserve"> </v>
          </cell>
          <cell r="DD127" t="str">
            <v xml:space="preserve"> </v>
          </cell>
          <cell r="DE127" t="str">
            <v>1900</v>
          </cell>
          <cell r="DF127" t="str">
            <v xml:space="preserve"> 1900ed</v>
          </cell>
          <cell r="DG127" t="str">
            <v xml:space="preserve"> </v>
          </cell>
          <cell r="DH127" t="str">
            <v>1900ed</v>
          </cell>
          <cell r="DI127" t="str">
            <v>1900ec</v>
          </cell>
          <cell r="DJ127" t="str">
            <v>1900ap</v>
          </cell>
          <cell r="DK127" t="str">
            <v>1900ed</v>
          </cell>
          <cell r="DL127" t="str">
            <v xml:space="preserve"> </v>
          </cell>
          <cell r="DM127"/>
          <cell r="DN127" t="str">
            <v>1900</v>
          </cell>
          <cell r="DO127" t="str">
            <v xml:space="preserve"> </v>
          </cell>
          <cell r="DP127" t="str">
            <v>2010</v>
          </cell>
          <cell r="DQ127" t="str">
            <v xml:space="preserve"> </v>
          </cell>
          <cell r="DR127" t="str">
            <v xml:space="preserve">1900ec </v>
          </cell>
          <cell r="DS127" t="str">
            <v>1900</v>
          </cell>
          <cell r="DT127"/>
          <cell r="DU127" t="str">
            <v xml:space="preserve"> </v>
          </cell>
          <cell r="DV127" t="str">
            <v xml:space="preserve"> </v>
          </cell>
          <cell r="DW127" t="str">
            <v xml:space="preserve"> </v>
          </cell>
          <cell r="DX127" t="str">
            <v xml:space="preserve"> </v>
          </cell>
          <cell r="DY127" t="str">
            <v xml:space="preserve"> </v>
          </cell>
          <cell r="DZ127" t="str">
            <v xml:space="preserve"> </v>
          </cell>
          <cell r="EA127" t="str">
            <v xml:space="preserve"> </v>
          </cell>
          <cell r="EB127" t="str">
            <v xml:space="preserve"> </v>
          </cell>
          <cell r="EC127" t="str">
            <v xml:space="preserve"> </v>
          </cell>
          <cell r="ED127" t="str">
            <v xml:space="preserve"> </v>
          </cell>
          <cell r="EE127" t="str">
            <v xml:space="preserve"> </v>
          </cell>
          <cell r="EF127" t="str">
            <v xml:space="preserve"> </v>
          </cell>
          <cell r="EG127" t="str">
            <v xml:space="preserve"> </v>
          </cell>
          <cell r="EH127" t="str">
            <v xml:space="preserve"> </v>
          </cell>
          <cell r="EI127" t="str">
            <v xml:space="preserve"> </v>
          </cell>
          <cell r="EJ127" t="str">
            <v xml:space="preserve"> </v>
          </cell>
          <cell r="EK127" t="str">
            <v xml:space="preserve"> </v>
          </cell>
          <cell r="EL127" t="str">
            <v xml:space="preserve"> </v>
          </cell>
          <cell r="EM127"/>
          <cell r="EN127" t="str">
            <v xml:space="preserve"> </v>
          </cell>
          <cell r="EO127" t="str">
            <v xml:space="preserve"> </v>
          </cell>
          <cell r="EP127"/>
          <cell r="EQ127" t="str">
            <v xml:space="preserve"> </v>
          </cell>
          <cell r="ER127" t="str">
            <v xml:space="preserve"> </v>
          </cell>
          <cell r="ET127" t="str">
            <v>1900</v>
          </cell>
          <cell r="EV127" t="str">
            <v xml:space="preserve"> </v>
          </cell>
          <cell r="EY127" t="str">
            <v>1900-01</v>
          </cell>
          <cell r="FA127" t="str">
            <v>1900-01</v>
          </cell>
          <cell r="FC127">
            <v>0</v>
          </cell>
          <cell r="FD127">
            <v>0</v>
          </cell>
          <cell r="FG127" t="str">
            <v>0</v>
          </cell>
          <cell r="FJ127" t="str">
            <v>Chambre</v>
          </cell>
          <cell r="FK127" t="str">
            <v>studio</v>
          </cell>
          <cell r="FL127" t="str">
            <v>1CC</v>
          </cell>
          <cell r="FM127" t="str">
            <v>2CC</v>
          </cell>
          <cell r="FN127" t="str">
            <v>3CC</v>
          </cell>
          <cell r="FO127" t="str">
            <v>4CC</v>
          </cell>
          <cell r="FP127" t="str">
            <v>5CC</v>
          </cell>
          <cell r="FR127">
            <v>0</v>
          </cell>
          <cell r="FS127"/>
          <cell r="FT127"/>
          <cell r="FU127" t="str">
            <v>1900</v>
          </cell>
          <cell r="FV127">
            <v>0</v>
          </cell>
          <cell r="FW127"/>
        </row>
        <row r="128">
          <cell r="AL128">
            <v>0</v>
          </cell>
          <cell r="AP128" t="str">
            <v>0</v>
          </cell>
          <cell r="AQ128" t="str">
            <v xml:space="preserve"> </v>
          </cell>
          <cell r="AR128" t="str">
            <v xml:space="preserve"> </v>
          </cell>
          <cell r="AS128" t="str">
            <v xml:space="preserve"> </v>
          </cell>
          <cell r="AT128" t="str">
            <v xml:space="preserve"> </v>
          </cell>
          <cell r="AU128" t="str">
            <v xml:space="preserve"> </v>
          </cell>
          <cell r="AV128" t="str">
            <v xml:space="preserve"> </v>
          </cell>
          <cell r="AW128" t="str">
            <v xml:space="preserve"> </v>
          </cell>
          <cell r="AX128" t="str">
            <v xml:space="preserve"> </v>
          </cell>
          <cell r="AY128" t="str">
            <v xml:space="preserve"> </v>
          </cell>
          <cell r="AZ128" t="str">
            <v xml:space="preserve"> </v>
          </cell>
          <cell r="BA128" t="str">
            <v xml:space="preserve"> </v>
          </cell>
          <cell r="BB128" t="str">
            <v xml:space="preserve"> </v>
          </cell>
          <cell r="BC128" t="str">
            <v xml:space="preserve"> </v>
          </cell>
          <cell r="BD128" t="str">
            <v xml:space="preserve"> </v>
          </cell>
          <cell r="BE128" t="str">
            <v xml:space="preserve"> </v>
          </cell>
          <cell r="BF128" t="str">
            <v>Non engagé</v>
          </cell>
          <cell r="BG128" t="str">
            <v>Non engagé</v>
          </cell>
          <cell r="BH128" t="str">
            <v>Non engagé</v>
          </cell>
          <cell r="BI128" t="str">
            <v>Non engagé</v>
          </cell>
          <cell r="BJ128" t="str">
            <v>Non engagé</v>
          </cell>
          <cell r="BK128" t="str">
            <v>Non engagé</v>
          </cell>
          <cell r="BL128" t="str">
            <v>Non engagé</v>
          </cell>
          <cell r="BM128" t="str">
            <v>acl-</v>
          </cell>
          <cell r="BN128" t="str">
            <v>ACL-</v>
          </cell>
          <cell r="BO128" t="str">
            <v>ACL-</v>
          </cell>
          <cell r="BP128" t="str">
            <v>-</v>
          </cell>
          <cell r="BQ128" t="str">
            <v xml:space="preserve"> </v>
          </cell>
          <cell r="BR128" t="str">
            <v xml:space="preserve"> </v>
          </cell>
          <cell r="BS128" t="str">
            <v xml:space="preserve"> </v>
          </cell>
          <cell r="BT128" t="str">
            <v xml:space="preserve"> </v>
          </cell>
          <cell r="BU128" t="str">
            <v xml:space="preserve"> </v>
          </cell>
          <cell r="BV128" t="str">
            <v xml:space="preserve">Non engagé </v>
          </cell>
          <cell r="BW128" t="str">
            <v xml:space="preserve"> </v>
          </cell>
          <cell r="BX128" t="str">
            <v>0-</v>
          </cell>
          <cell r="BY128" t="str">
            <v>-</v>
          </cell>
          <cell r="BZ128" t="str">
            <v>2010</v>
          </cell>
          <cell r="CA128" t="str">
            <v>1900</v>
          </cell>
          <cell r="CB128" t="str">
            <v>-</v>
          </cell>
          <cell r="CC128" t="str">
            <v xml:space="preserve"> </v>
          </cell>
          <cell r="CD128" t="str">
            <v xml:space="preserve"> </v>
          </cell>
          <cell r="CE128">
            <v>0</v>
          </cell>
          <cell r="CF128" t="str">
            <v xml:space="preserve"> </v>
          </cell>
          <cell r="CG128" t="str">
            <v xml:space="preserve"> </v>
          </cell>
          <cell r="CH128" t="str">
            <v>0</v>
          </cell>
          <cell r="CI128"/>
          <cell r="CJ128" t="str">
            <v xml:space="preserve"> </v>
          </cell>
          <cell r="CK128"/>
          <cell r="CL128" t="str">
            <v>Non engagé</v>
          </cell>
          <cell r="CM128">
            <v>0</v>
          </cell>
          <cell r="CN128" t="str">
            <v xml:space="preserve"> </v>
          </cell>
          <cell r="CO128"/>
          <cell r="CP128"/>
          <cell r="CQ128"/>
          <cell r="CR128" t="str">
            <v xml:space="preserve"> </v>
          </cell>
          <cell r="CS128">
            <v>0</v>
          </cell>
          <cell r="CT128" t="str">
            <v xml:space="preserve"> </v>
          </cell>
          <cell r="CU128" t="str">
            <v xml:space="preserve"> </v>
          </cell>
          <cell r="CV128" t="str">
            <v>1900</v>
          </cell>
          <cell r="CW128">
            <v>0</v>
          </cell>
          <cell r="CX128"/>
          <cell r="CY128"/>
          <cell r="CZ128">
            <v>8</v>
          </cell>
          <cell r="DA128" t="str">
            <v xml:space="preserve"> </v>
          </cell>
          <cell r="DB128" t="str">
            <v xml:space="preserve"> </v>
          </cell>
          <cell r="DC128" t="str">
            <v xml:space="preserve"> </v>
          </cell>
          <cell r="DD128" t="str">
            <v xml:space="preserve"> </v>
          </cell>
          <cell r="DE128" t="str">
            <v>1900</v>
          </cell>
          <cell r="DF128" t="str">
            <v xml:space="preserve"> 1900ed</v>
          </cell>
          <cell r="DG128" t="str">
            <v xml:space="preserve"> </v>
          </cell>
          <cell r="DH128" t="str">
            <v>1900ed</v>
          </cell>
          <cell r="DI128" t="str">
            <v>1900ec</v>
          </cell>
          <cell r="DJ128" t="str">
            <v>1900ap</v>
          </cell>
          <cell r="DK128" t="str">
            <v>1900ed</v>
          </cell>
          <cell r="DL128" t="str">
            <v xml:space="preserve"> </v>
          </cell>
          <cell r="DM128"/>
          <cell r="DN128" t="str">
            <v>1900</v>
          </cell>
          <cell r="DO128" t="str">
            <v xml:space="preserve"> </v>
          </cell>
          <cell r="DP128" t="str">
            <v>2010</v>
          </cell>
          <cell r="DQ128" t="str">
            <v xml:space="preserve"> </v>
          </cell>
          <cell r="DR128" t="str">
            <v xml:space="preserve">1900ec </v>
          </cell>
          <cell r="DS128" t="str">
            <v>1900</v>
          </cell>
          <cell r="DT128"/>
          <cell r="DU128" t="str">
            <v xml:space="preserve"> </v>
          </cell>
          <cell r="DV128" t="str">
            <v xml:space="preserve"> </v>
          </cell>
          <cell r="DW128" t="str">
            <v xml:space="preserve"> </v>
          </cell>
          <cell r="DX128" t="str">
            <v xml:space="preserve"> </v>
          </cell>
          <cell r="DY128" t="str">
            <v xml:space="preserve"> </v>
          </cell>
          <cell r="DZ128" t="str">
            <v xml:space="preserve"> </v>
          </cell>
          <cell r="EA128" t="str">
            <v xml:space="preserve"> </v>
          </cell>
          <cell r="EB128" t="str">
            <v xml:space="preserve"> </v>
          </cell>
          <cell r="EC128" t="str">
            <v xml:space="preserve"> </v>
          </cell>
          <cell r="ED128" t="str">
            <v xml:space="preserve"> </v>
          </cell>
          <cell r="EE128" t="str">
            <v xml:space="preserve"> </v>
          </cell>
          <cell r="EF128" t="str">
            <v xml:space="preserve"> </v>
          </cell>
          <cell r="EG128" t="str">
            <v xml:space="preserve"> </v>
          </cell>
          <cell r="EH128" t="str">
            <v xml:space="preserve"> </v>
          </cell>
          <cell r="EI128" t="str">
            <v xml:space="preserve"> </v>
          </cell>
          <cell r="EJ128" t="str">
            <v xml:space="preserve"> </v>
          </cell>
          <cell r="EK128" t="str">
            <v xml:space="preserve"> </v>
          </cell>
          <cell r="EL128" t="str">
            <v xml:space="preserve"> </v>
          </cell>
          <cell r="EM128"/>
          <cell r="EN128" t="str">
            <v xml:space="preserve"> </v>
          </cell>
          <cell r="EO128" t="str">
            <v xml:space="preserve"> </v>
          </cell>
          <cell r="EP128"/>
          <cell r="EQ128" t="str">
            <v xml:space="preserve"> </v>
          </cell>
          <cell r="ER128" t="str">
            <v xml:space="preserve"> </v>
          </cell>
          <cell r="ET128" t="str">
            <v>1900</v>
          </cell>
          <cell r="EV128" t="str">
            <v xml:space="preserve"> </v>
          </cell>
          <cell r="EY128" t="str">
            <v>1900-01</v>
          </cell>
          <cell r="FA128" t="str">
            <v>1900-01</v>
          </cell>
          <cell r="FC128">
            <v>0</v>
          </cell>
          <cell r="FD128">
            <v>0</v>
          </cell>
          <cell r="FG128" t="str">
            <v>0</v>
          </cell>
          <cell r="FJ128" t="str">
            <v>Chambre</v>
          </cell>
          <cell r="FK128" t="str">
            <v>studio</v>
          </cell>
          <cell r="FL128" t="str">
            <v>1CC</v>
          </cell>
          <cell r="FM128" t="str">
            <v>2CC</v>
          </cell>
          <cell r="FN128" t="str">
            <v>3CC</v>
          </cell>
          <cell r="FO128" t="str">
            <v>4CC</v>
          </cell>
          <cell r="FP128" t="str">
            <v>5CC</v>
          </cell>
          <cell r="FR128">
            <v>0</v>
          </cell>
          <cell r="FS128"/>
          <cell r="FT128"/>
          <cell r="FU128" t="str">
            <v>1900</v>
          </cell>
          <cell r="FV128">
            <v>0</v>
          </cell>
          <cell r="FW128"/>
        </row>
        <row r="129">
          <cell r="AL129">
            <v>0</v>
          </cell>
          <cell r="AP129" t="str">
            <v>0</v>
          </cell>
          <cell r="AQ129" t="str">
            <v xml:space="preserve"> </v>
          </cell>
          <cell r="AR129" t="str">
            <v xml:space="preserve"> </v>
          </cell>
          <cell r="AS129" t="str">
            <v xml:space="preserve"> </v>
          </cell>
          <cell r="AT129" t="str">
            <v xml:space="preserve"> </v>
          </cell>
          <cell r="AU129" t="str">
            <v xml:space="preserve"> </v>
          </cell>
          <cell r="AV129" t="str">
            <v xml:space="preserve"> </v>
          </cell>
          <cell r="AW129" t="str">
            <v xml:space="preserve"> </v>
          </cell>
          <cell r="AX129" t="str">
            <v xml:space="preserve"> </v>
          </cell>
          <cell r="AY129" t="str">
            <v xml:space="preserve"> </v>
          </cell>
          <cell r="AZ129" t="str">
            <v xml:space="preserve"> </v>
          </cell>
          <cell r="BA129" t="str">
            <v xml:space="preserve"> </v>
          </cell>
          <cell r="BB129" t="str">
            <v xml:space="preserve"> </v>
          </cell>
          <cell r="BC129" t="str">
            <v xml:space="preserve"> </v>
          </cell>
          <cell r="BD129" t="str">
            <v xml:space="preserve"> </v>
          </cell>
          <cell r="BE129" t="str">
            <v xml:space="preserve"> </v>
          </cell>
          <cell r="BF129" t="str">
            <v>Non engagé</v>
          </cell>
          <cell r="BG129" t="str">
            <v>Non engagé</v>
          </cell>
          <cell r="BH129" t="str">
            <v>Non engagé</v>
          </cell>
          <cell r="BI129" t="str">
            <v>Non engagé</v>
          </cell>
          <cell r="BJ129" t="str">
            <v>Non engagé</v>
          </cell>
          <cell r="BK129" t="str">
            <v>Non engagé</v>
          </cell>
          <cell r="BL129" t="str">
            <v>Non engagé</v>
          </cell>
          <cell r="BM129" t="str">
            <v>acl-</v>
          </cell>
          <cell r="BN129" t="str">
            <v>ACL-</v>
          </cell>
          <cell r="BO129" t="str">
            <v>ACL-</v>
          </cell>
          <cell r="BP129" t="str">
            <v>-</v>
          </cell>
          <cell r="BQ129" t="str">
            <v xml:space="preserve"> </v>
          </cell>
          <cell r="BR129" t="str">
            <v xml:space="preserve"> </v>
          </cell>
          <cell r="BS129" t="str">
            <v xml:space="preserve"> </v>
          </cell>
          <cell r="BT129" t="str">
            <v xml:space="preserve"> </v>
          </cell>
          <cell r="BU129" t="str">
            <v xml:space="preserve"> </v>
          </cell>
          <cell r="BV129" t="str">
            <v xml:space="preserve">Non engagé </v>
          </cell>
          <cell r="BW129" t="str">
            <v xml:space="preserve"> </v>
          </cell>
          <cell r="BX129" t="str">
            <v>0-</v>
          </cell>
          <cell r="BY129" t="str">
            <v>-</v>
          </cell>
          <cell r="BZ129" t="str">
            <v>2010</v>
          </cell>
          <cell r="CA129" t="str">
            <v>1900</v>
          </cell>
          <cell r="CB129" t="str">
            <v>-</v>
          </cell>
          <cell r="CC129" t="str">
            <v xml:space="preserve"> </v>
          </cell>
          <cell r="CD129" t="str">
            <v xml:space="preserve"> </v>
          </cell>
          <cell r="CE129">
            <v>0</v>
          </cell>
          <cell r="CF129" t="str">
            <v xml:space="preserve"> </v>
          </cell>
          <cell r="CG129" t="str">
            <v xml:space="preserve"> </v>
          </cell>
          <cell r="CH129" t="str">
            <v>0</v>
          </cell>
          <cell r="CI129"/>
          <cell r="CJ129" t="str">
            <v xml:space="preserve"> </v>
          </cell>
          <cell r="CK129"/>
          <cell r="CL129" t="str">
            <v>Non engagé</v>
          </cell>
          <cell r="CM129">
            <v>0</v>
          </cell>
          <cell r="CN129" t="str">
            <v xml:space="preserve"> </v>
          </cell>
          <cell r="CO129"/>
          <cell r="CP129"/>
          <cell r="CQ129"/>
          <cell r="CR129" t="str">
            <v xml:space="preserve"> </v>
          </cell>
          <cell r="CS129">
            <v>0</v>
          </cell>
          <cell r="CT129" t="str">
            <v xml:space="preserve"> </v>
          </cell>
          <cell r="CU129" t="str">
            <v xml:space="preserve"> </v>
          </cell>
          <cell r="CV129" t="str">
            <v>1900</v>
          </cell>
          <cell r="CW129">
            <v>0</v>
          </cell>
          <cell r="CX129"/>
          <cell r="CY129"/>
          <cell r="CZ129">
            <v>8</v>
          </cell>
          <cell r="DA129" t="str">
            <v xml:space="preserve"> </v>
          </cell>
          <cell r="DB129" t="str">
            <v xml:space="preserve"> </v>
          </cell>
          <cell r="DC129" t="str">
            <v xml:space="preserve"> </v>
          </cell>
          <cell r="DD129" t="str">
            <v xml:space="preserve"> </v>
          </cell>
          <cell r="DE129" t="str">
            <v>1900</v>
          </cell>
          <cell r="DF129" t="str">
            <v xml:space="preserve"> 1900ed</v>
          </cell>
          <cell r="DG129" t="str">
            <v xml:space="preserve"> </v>
          </cell>
          <cell r="DH129" t="str">
            <v>1900ed</v>
          </cell>
          <cell r="DI129" t="str">
            <v>1900ec</v>
          </cell>
          <cell r="DJ129" t="str">
            <v>1900ap</v>
          </cell>
          <cell r="DK129" t="str">
            <v>1900ed</v>
          </cell>
          <cell r="DL129" t="str">
            <v xml:space="preserve"> </v>
          </cell>
          <cell r="DM129"/>
          <cell r="DN129" t="str">
            <v>1900</v>
          </cell>
          <cell r="DO129" t="str">
            <v xml:space="preserve"> </v>
          </cell>
          <cell r="DP129" t="str">
            <v>2010</v>
          </cell>
          <cell r="DQ129" t="str">
            <v xml:space="preserve"> </v>
          </cell>
          <cell r="DR129" t="str">
            <v xml:space="preserve">1900ec </v>
          </cell>
          <cell r="DS129" t="str">
            <v>1900</v>
          </cell>
          <cell r="DT129"/>
          <cell r="DU129" t="str">
            <v xml:space="preserve"> </v>
          </cell>
          <cell r="DV129" t="str">
            <v xml:space="preserve"> </v>
          </cell>
          <cell r="DW129" t="str">
            <v xml:space="preserve"> </v>
          </cell>
          <cell r="DX129" t="str">
            <v xml:space="preserve"> </v>
          </cell>
          <cell r="DY129" t="str">
            <v xml:space="preserve"> </v>
          </cell>
          <cell r="DZ129" t="str">
            <v xml:space="preserve"> </v>
          </cell>
          <cell r="EA129" t="str">
            <v xml:space="preserve"> </v>
          </cell>
          <cell r="EB129" t="str">
            <v xml:space="preserve"> </v>
          </cell>
          <cell r="EC129" t="str">
            <v xml:space="preserve"> </v>
          </cell>
          <cell r="ED129" t="str">
            <v xml:space="preserve"> </v>
          </cell>
          <cell r="EE129" t="str">
            <v xml:space="preserve"> </v>
          </cell>
          <cell r="EF129" t="str">
            <v xml:space="preserve"> </v>
          </cell>
          <cell r="EG129" t="str">
            <v xml:space="preserve"> </v>
          </cell>
          <cell r="EH129" t="str">
            <v xml:space="preserve"> </v>
          </cell>
          <cell r="EI129" t="str">
            <v xml:space="preserve"> </v>
          </cell>
          <cell r="EJ129" t="str">
            <v xml:space="preserve"> </v>
          </cell>
          <cell r="EK129" t="str">
            <v xml:space="preserve"> </v>
          </cell>
          <cell r="EL129" t="str">
            <v xml:space="preserve"> </v>
          </cell>
          <cell r="EM129"/>
          <cell r="EN129" t="str">
            <v xml:space="preserve"> </v>
          </cell>
          <cell r="EO129" t="str">
            <v xml:space="preserve"> </v>
          </cell>
          <cell r="EP129"/>
          <cell r="EQ129" t="str">
            <v xml:space="preserve"> </v>
          </cell>
          <cell r="ER129" t="str">
            <v xml:space="preserve"> </v>
          </cell>
          <cell r="ET129" t="str">
            <v>1900</v>
          </cell>
          <cell r="EV129" t="str">
            <v xml:space="preserve"> </v>
          </cell>
          <cell r="EY129" t="str">
            <v>1900-01</v>
          </cell>
          <cell r="FA129" t="str">
            <v>1900-01</v>
          </cell>
          <cell r="FC129">
            <v>0</v>
          </cell>
          <cell r="FD129">
            <v>0</v>
          </cell>
          <cell r="FG129" t="str">
            <v>0</v>
          </cell>
          <cell r="FJ129" t="str">
            <v>Chambre</v>
          </cell>
          <cell r="FK129" t="str">
            <v>studio</v>
          </cell>
          <cell r="FL129" t="str">
            <v>1CC</v>
          </cell>
          <cell r="FM129" t="str">
            <v>2CC</v>
          </cell>
          <cell r="FN129" t="str">
            <v>3CC</v>
          </cell>
          <cell r="FO129" t="str">
            <v>4CC</v>
          </cell>
          <cell r="FP129" t="str">
            <v>5CC</v>
          </cell>
          <cell r="FR129">
            <v>0</v>
          </cell>
          <cell r="FS129"/>
          <cell r="FT129"/>
          <cell r="FU129" t="str">
            <v>1900</v>
          </cell>
          <cell r="FV129">
            <v>0</v>
          </cell>
          <cell r="FW129"/>
        </row>
        <row r="130">
          <cell r="AL130">
            <v>0</v>
          </cell>
          <cell r="AP130" t="str">
            <v>0</v>
          </cell>
          <cell r="AQ130" t="str">
            <v xml:space="preserve"> </v>
          </cell>
          <cell r="AR130" t="str">
            <v xml:space="preserve"> </v>
          </cell>
          <cell r="AS130" t="str">
            <v xml:space="preserve"> </v>
          </cell>
          <cell r="AT130" t="str">
            <v xml:space="preserve"> </v>
          </cell>
          <cell r="AU130" t="str">
            <v xml:space="preserve"> </v>
          </cell>
          <cell r="AV130" t="str">
            <v xml:space="preserve"> </v>
          </cell>
          <cell r="AW130" t="str">
            <v xml:space="preserve"> </v>
          </cell>
          <cell r="AX130" t="str">
            <v xml:space="preserve"> </v>
          </cell>
          <cell r="AY130" t="str">
            <v xml:space="preserve"> </v>
          </cell>
          <cell r="AZ130" t="str">
            <v xml:space="preserve"> </v>
          </cell>
          <cell r="BA130" t="str">
            <v xml:space="preserve"> </v>
          </cell>
          <cell r="BB130" t="str">
            <v xml:space="preserve"> </v>
          </cell>
          <cell r="BC130" t="str">
            <v xml:space="preserve"> </v>
          </cell>
          <cell r="BD130" t="str">
            <v xml:space="preserve"> </v>
          </cell>
          <cell r="BE130" t="str">
            <v xml:space="preserve"> </v>
          </cell>
          <cell r="BF130" t="str">
            <v>Non engagé</v>
          </cell>
          <cell r="BG130" t="str">
            <v>Non engagé</v>
          </cell>
          <cell r="BH130" t="str">
            <v>Non engagé</v>
          </cell>
          <cell r="BI130" t="str">
            <v>Non engagé</v>
          </cell>
          <cell r="BJ130" t="str">
            <v>Non engagé</v>
          </cell>
          <cell r="BK130" t="str">
            <v>Non engagé</v>
          </cell>
          <cell r="BL130" t="str">
            <v>Non engagé</v>
          </cell>
          <cell r="BM130" t="str">
            <v>acl-</v>
          </cell>
          <cell r="BN130" t="str">
            <v>ACL-</v>
          </cell>
          <cell r="BO130" t="str">
            <v>ACL-</v>
          </cell>
          <cell r="BP130" t="str">
            <v>-</v>
          </cell>
          <cell r="BQ130" t="str">
            <v xml:space="preserve"> </v>
          </cell>
          <cell r="BR130" t="str">
            <v xml:space="preserve"> </v>
          </cell>
          <cell r="BS130" t="str">
            <v xml:space="preserve"> </v>
          </cell>
          <cell r="BT130" t="str">
            <v xml:space="preserve"> </v>
          </cell>
          <cell r="BU130" t="str">
            <v xml:space="preserve"> </v>
          </cell>
          <cell r="BV130" t="str">
            <v xml:space="preserve">Non engagé </v>
          </cell>
          <cell r="BW130" t="str">
            <v xml:space="preserve"> </v>
          </cell>
          <cell r="BX130" t="str">
            <v>0-</v>
          </cell>
          <cell r="BY130" t="str">
            <v>-</v>
          </cell>
          <cell r="BZ130" t="str">
            <v>2010</v>
          </cell>
          <cell r="CA130" t="str">
            <v>1900</v>
          </cell>
          <cell r="CB130" t="str">
            <v>-</v>
          </cell>
          <cell r="CC130" t="str">
            <v xml:space="preserve"> </v>
          </cell>
          <cell r="CD130" t="str">
            <v xml:space="preserve"> </v>
          </cell>
          <cell r="CE130">
            <v>0</v>
          </cell>
          <cell r="CF130" t="str">
            <v xml:space="preserve"> </v>
          </cell>
          <cell r="CG130" t="str">
            <v xml:space="preserve"> </v>
          </cell>
          <cell r="CH130" t="str">
            <v>0</v>
          </cell>
          <cell r="CI130"/>
          <cell r="CJ130" t="str">
            <v xml:space="preserve"> </v>
          </cell>
          <cell r="CK130"/>
          <cell r="CL130" t="str">
            <v>Non engagé</v>
          </cell>
          <cell r="CM130">
            <v>0</v>
          </cell>
          <cell r="CN130" t="str">
            <v xml:space="preserve"> </v>
          </cell>
          <cell r="CO130"/>
          <cell r="CP130"/>
          <cell r="CQ130"/>
          <cell r="CR130" t="str">
            <v xml:space="preserve"> </v>
          </cell>
          <cell r="CS130">
            <v>0</v>
          </cell>
          <cell r="CT130" t="str">
            <v xml:space="preserve"> </v>
          </cell>
          <cell r="CU130" t="str">
            <v xml:space="preserve"> </v>
          </cell>
          <cell r="CV130" t="str">
            <v>1900</v>
          </cell>
          <cell r="CW130">
            <v>0</v>
          </cell>
          <cell r="CX130"/>
          <cell r="CY130"/>
          <cell r="CZ130">
            <v>8</v>
          </cell>
          <cell r="DA130" t="str">
            <v xml:space="preserve"> </v>
          </cell>
          <cell r="DB130" t="str">
            <v xml:space="preserve"> </v>
          </cell>
          <cell r="DC130" t="str">
            <v xml:space="preserve"> </v>
          </cell>
          <cell r="DD130" t="str">
            <v xml:space="preserve"> </v>
          </cell>
          <cell r="DE130" t="str">
            <v>1900</v>
          </cell>
          <cell r="DF130" t="str">
            <v xml:space="preserve"> 1900ed</v>
          </cell>
          <cell r="DG130" t="str">
            <v xml:space="preserve"> </v>
          </cell>
          <cell r="DH130" t="str">
            <v>1900ed</v>
          </cell>
          <cell r="DI130" t="str">
            <v>1900ec</v>
          </cell>
          <cell r="DJ130" t="str">
            <v>1900ap</v>
          </cell>
          <cell r="DK130" t="str">
            <v>1900ed</v>
          </cell>
          <cell r="DL130" t="str">
            <v xml:space="preserve"> </v>
          </cell>
          <cell r="DM130"/>
          <cell r="DN130" t="str">
            <v>1900</v>
          </cell>
          <cell r="DO130" t="str">
            <v xml:space="preserve"> </v>
          </cell>
          <cell r="DP130" t="str">
            <v>2010</v>
          </cell>
          <cell r="DQ130" t="str">
            <v xml:space="preserve"> </v>
          </cell>
          <cell r="DR130" t="str">
            <v xml:space="preserve">1900ec </v>
          </cell>
          <cell r="DS130" t="str">
            <v>1900</v>
          </cell>
          <cell r="DT130"/>
          <cell r="DU130" t="str">
            <v xml:space="preserve"> </v>
          </cell>
          <cell r="DV130" t="str">
            <v xml:space="preserve"> </v>
          </cell>
          <cell r="DW130" t="str">
            <v xml:space="preserve"> </v>
          </cell>
          <cell r="DX130" t="str">
            <v xml:space="preserve"> </v>
          </cell>
          <cell r="DY130" t="str">
            <v xml:space="preserve"> </v>
          </cell>
          <cell r="DZ130" t="str">
            <v xml:space="preserve"> </v>
          </cell>
          <cell r="EA130" t="str">
            <v xml:space="preserve"> </v>
          </cell>
          <cell r="EB130" t="str">
            <v xml:space="preserve"> </v>
          </cell>
          <cell r="EC130" t="str">
            <v xml:space="preserve"> </v>
          </cell>
          <cell r="ED130" t="str">
            <v xml:space="preserve"> </v>
          </cell>
          <cell r="EE130" t="str">
            <v xml:space="preserve"> </v>
          </cell>
          <cell r="EF130" t="str">
            <v xml:space="preserve"> </v>
          </cell>
          <cell r="EG130" t="str">
            <v xml:space="preserve"> </v>
          </cell>
          <cell r="EH130" t="str">
            <v xml:space="preserve"> </v>
          </cell>
          <cell r="EI130" t="str">
            <v xml:space="preserve"> </v>
          </cell>
          <cell r="EJ130" t="str">
            <v xml:space="preserve"> </v>
          </cell>
          <cell r="EK130" t="str">
            <v xml:space="preserve"> </v>
          </cell>
          <cell r="EL130" t="str">
            <v xml:space="preserve"> </v>
          </cell>
          <cell r="EM130"/>
          <cell r="EN130" t="str">
            <v xml:space="preserve"> </v>
          </cell>
          <cell r="EO130" t="str">
            <v xml:space="preserve"> </v>
          </cell>
          <cell r="EP130"/>
          <cell r="EQ130" t="str">
            <v xml:space="preserve"> </v>
          </cell>
          <cell r="ER130" t="str">
            <v xml:space="preserve"> </v>
          </cell>
          <cell r="ET130" t="str">
            <v>1900</v>
          </cell>
          <cell r="EV130" t="str">
            <v xml:space="preserve"> </v>
          </cell>
          <cell r="EY130" t="str">
            <v>1900-01</v>
          </cell>
          <cell r="FA130" t="str">
            <v>1900-01</v>
          </cell>
          <cell r="FC130">
            <v>0</v>
          </cell>
          <cell r="FD130">
            <v>0</v>
          </cell>
          <cell r="FG130" t="str">
            <v>0</v>
          </cell>
          <cell r="FJ130" t="str">
            <v>Chambre</v>
          </cell>
          <cell r="FK130" t="str">
            <v>studio</v>
          </cell>
          <cell r="FL130" t="str">
            <v>1CC</v>
          </cell>
          <cell r="FM130" t="str">
            <v>2CC</v>
          </cell>
          <cell r="FN130" t="str">
            <v>3CC</v>
          </cell>
          <cell r="FO130" t="str">
            <v>4CC</v>
          </cell>
          <cell r="FP130" t="str">
            <v>5CC</v>
          </cell>
          <cell r="FR130">
            <v>0</v>
          </cell>
          <cell r="FS130"/>
          <cell r="FT130"/>
          <cell r="FU130" t="str">
            <v>1900</v>
          </cell>
          <cell r="FV130">
            <v>0</v>
          </cell>
          <cell r="FW130"/>
        </row>
        <row r="131">
          <cell r="AL131">
            <v>0</v>
          </cell>
          <cell r="AP131" t="str">
            <v>0</v>
          </cell>
          <cell r="AQ131" t="str">
            <v xml:space="preserve"> </v>
          </cell>
          <cell r="AR131" t="str">
            <v xml:space="preserve"> </v>
          </cell>
          <cell r="AS131" t="str">
            <v xml:space="preserve"> </v>
          </cell>
          <cell r="AT131" t="str">
            <v xml:space="preserve"> </v>
          </cell>
          <cell r="AU131" t="str">
            <v xml:space="preserve"> </v>
          </cell>
          <cell r="AV131" t="str">
            <v xml:space="preserve"> </v>
          </cell>
          <cell r="AW131" t="str">
            <v xml:space="preserve"> </v>
          </cell>
          <cell r="AX131" t="str">
            <v xml:space="preserve"> </v>
          </cell>
          <cell r="AY131" t="str">
            <v xml:space="preserve"> </v>
          </cell>
          <cell r="AZ131" t="str">
            <v xml:space="preserve"> </v>
          </cell>
          <cell r="BA131" t="str">
            <v xml:space="preserve"> </v>
          </cell>
          <cell r="BB131" t="str">
            <v xml:space="preserve"> </v>
          </cell>
          <cell r="BC131" t="str">
            <v xml:space="preserve"> </v>
          </cell>
          <cell r="BD131" t="str">
            <v xml:space="preserve"> </v>
          </cell>
          <cell r="BE131" t="str">
            <v xml:space="preserve"> </v>
          </cell>
          <cell r="BF131" t="str">
            <v>Non engagé</v>
          </cell>
          <cell r="BG131" t="str">
            <v>Non engagé</v>
          </cell>
          <cell r="BH131" t="str">
            <v>Non engagé</v>
          </cell>
          <cell r="BI131" t="str">
            <v>Non engagé</v>
          </cell>
          <cell r="BJ131" t="str">
            <v>Non engagé</v>
          </cell>
          <cell r="BK131" t="str">
            <v>Non engagé</v>
          </cell>
          <cell r="BL131" t="str">
            <v>Non engagé</v>
          </cell>
          <cell r="BM131" t="str">
            <v>acl-</v>
          </cell>
          <cell r="BN131" t="str">
            <v>ACL-</v>
          </cell>
          <cell r="BO131" t="str">
            <v>ACL-</v>
          </cell>
          <cell r="BP131" t="str">
            <v>-</v>
          </cell>
          <cell r="BQ131" t="str">
            <v xml:space="preserve"> </v>
          </cell>
          <cell r="BR131" t="str">
            <v xml:space="preserve"> </v>
          </cell>
          <cell r="BS131" t="str">
            <v xml:space="preserve"> </v>
          </cell>
          <cell r="BT131" t="str">
            <v xml:space="preserve"> </v>
          </cell>
          <cell r="BU131" t="str">
            <v xml:space="preserve"> </v>
          </cell>
          <cell r="BV131" t="str">
            <v xml:space="preserve">Non engagé </v>
          </cell>
          <cell r="BW131" t="str">
            <v xml:space="preserve"> </v>
          </cell>
          <cell r="BX131" t="str">
            <v>0-</v>
          </cell>
          <cell r="BY131" t="str">
            <v>-</v>
          </cell>
          <cell r="BZ131" t="str">
            <v>2010</v>
          </cell>
          <cell r="CA131" t="str">
            <v>1900</v>
          </cell>
          <cell r="CB131" t="str">
            <v>-</v>
          </cell>
          <cell r="CC131" t="str">
            <v xml:space="preserve"> </v>
          </cell>
          <cell r="CD131" t="str">
            <v xml:space="preserve"> </v>
          </cell>
          <cell r="CE131">
            <v>0</v>
          </cell>
          <cell r="CF131" t="str">
            <v xml:space="preserve"> </v>
          </cell>
          <cell r="CG131" t="str">
            <v xml:space="preserve"> </v>
          </cell>
          <cell r="CH131" t="str">
            <v>0</v>
          </cell>
          <cell r="CI131"/>
          <cell r="CJ131" t="str">
            <v xml:space="preserve"> </v>
          </cell>
          <cell r="CK131"/>
          <cell r="CL131" t="str">
            <v>Non engagé</v>
          </cell>
          <cell r="CM131">
            <v>0</v>
          </cell>
          <cell r="CN131" t="str">
            <v xml:space="preserve"> </v>
          </cell>
          <cell r="CO131"/>
          <cell r="CP131"/>
          <cell r="CQ131"/>
          <cell r="CR131" t="str">
            <v xml:space="preserve"> </v>
          </cell>
          <cell r="CS131">
            <v>0</v>
          </cell>
          <cell r="CT131" t="str">
            <v xml:space="preserve"> </v>
          </cell>
          <cell r="CU131" t="str">
            <v xml:space="preserve"> </v>
          </cell>
          <cell r="CV131" t="str">
            <v>1900</v>
          </cell>
          <cell r="CW131">
            <v>0</v>
          </cell>
          <cell r="CX131"/>
          <cell r="CY131"/>
          <cell r="CZ131">
            <v>8</v>
          </cell>
          <cell r="DA131" t="str">
            <v xml:space="preserve"> </v>
          </cell>
          <cell r="DB131" t="str">
            <v xml:space="preserve"> </v>
          </cell>
          <cell r="DC131" t="str">
            <v xml:space="preserve"> </v>
          </cell>
          <cell r="DD131" t="str">
            <v xml:space="preserve"> </v>
          </cell>
          <cell r="DE131" t="str">
            <v>1900</v>
          </cell>
          <cell r="DF131" t="str">
            <v xml:space="preserve"> 1900ed</v>
          </cell>
          <cell r="DG131" t="str">
            <v xml:space="preserve"> </v>
          </cell>
          <cell r="DH131" t="str">
            <v>1900ed</v>
          </cell>
          <cell r="DI131" t="str">
            <v>1900ec</v>
          </cell>
          <cell r="DJ131" t="str">
            <v>1900ap</v>
          </cell>
          <cell r="DK131" t="str">
            <v>1900ed</v>
          </cell>
          <cell r="DL131" t="str">
            <v xml:space="preserve"> </v>
          </cell>
          <cell r="DM131"/>
          <cell r="DN131" t="str">
            <v>1900</v>
          </cell>
          <cell r="DO131" t="str">
            <v xml:space="preserve"> </v>
          </cell>
          <cell r="DP131" t="str">
            <v>2010</v>
          </cell>
          <cell r="DQ131" t="str">
            <v xml:space="preserve"> </v>
          </cell>
          <cell r="DR131" t="str">
            <v xml:space="preserve">1900ec </v>
          </cell>
          <cell r="DS131" t="str">
            <v>1900</v>
          </cell>
          <cell r="DT131"/>
          <cell r="DU131" t="str">
            <v xml:space="preserve"> </v>
          </cell>
          <cell r="DV131" t="str">
            <v xml:space="preserve"> </v>
          </cell>
          <cell r="DW131" t="str">
            <v xml:space="preserve"> </v>
          </cell>
          <cell r="DX131" t="str">
            <v xml:space="preserve"> </v>
          </cell>
          <cell r="DY131" t="str">
            <v xml:space="preserve"> </v>
          </cell>
          <cell r="DZ131" t="str">
            <v xml:space="preserve"> </v>
          </cell>
          <cell r="EA131" t="str">
            <v xml:space="preserve"> </v>
          </cell>
          <cell r="EB131" t="str">
            <v xml:space="preserve"> </v>
          </cell>
          <cell r="EC131" t="str">
            <v xml:space="preserve"> </v>
          </cell>
          <cell r="ED131" t="str">
            <v xml:space="preserve"> </v>
          </cell>
          <cell r="EE131" t="str">
            <v xml:space="preserve"> </v>
          </cell>
          <cell r="EF131" t="str">
            <v xml:space="preserve"> </v>
          </cell>
          <cell r="EG131" t="str">
            <v xml:space="preserve"> </v>
          </cell>
          <cell r="EH131" t="str">
            <v xml:space="preserve"> </v>
          </cell>
          <cell r="EI131" t="str">
            <v xml:space="preserve"> </v>
          </cell>
          <cell r="EJ131" t="str">
            <v xml:space="preserve"> </v>
          </cell>
          <cell r="EK131" t="str">
            <v xml:space="preserve"> </v>
          </cell>
          <cell r="EL131" t="str">
            <v xml:space="preserve"> </v>
          </cell>
          <cell r="EM131"/>
          <cell r="EN131" t="str">
            <v xml:space="preserve"> </v>
          </cell>
          <cell r="EO131" t="str">
            <v xml:space="preserve"> </v>
          </cell>
          <cell r="EP131"/>
          <cell r="EQ131" t="str">
            <v xml:space="preserve"> </v>
          </cell>
          <cell r="ER131" t="str">
            <v xml:space="preserve"> </v>
          </cell>
          <cell r="ET131" t="str">
            <v>1900</v>
          </cell>
          <cell r="EV131" t="str">
            <v xml:space="preserve"> </v>
          </cell>
          <cell r="EY131" t="str">
            <v>1900-01</v>
          </cell>
          <cell r="FA131" t="str">
            <v>1900-01</v>
          </cell>
          <cell r="FC131">
            <v>0</v>
          </cell>
          <cell r="FD131">
            <v>0</v>
          </cell>
          <cell r="FG131" t="str">
            <v>0</v>
          </cell>
          <cell r="FJ131" t="str">
            <v>Chambre</v>
          </cell>
          <cell r="FK131" t="str">
            <v>studio</v>
          </cell>
          <cell r="FL131" t="str">
            <v>1CC</v>
          </cell>
          <cell r="FM131" t="str">
            <v>2CC</v>
          </cell>
          <cell r="FN131" t="str">
            <v>3CC</v>
          </cell>
          <cell r="FO131" t="str">
            <v>4CC</v>
          </cell>
          <cell r="FP131" t="str">
            <v>5CC</v>
          </cell>
          <cell r="FR131">
            <v>0</v>
          </cell>
          <cell r="FS131"/>
          <cell r="FT131"/>
          <cell r="FU131" t="str">
            <v>1900</v>
          </cell>
          <cell r="FV131">
            <v>0</v>
          </cell>
          <cell r="FW131"/>
        </row>
        <row r="132">
          <cell r="AL132">
            <v>0</v>
          </cell>
          <cell r="AP132" t="str">
            <v>0</v>
          </cell>
          <cell r="AQ132" t="str">
            <v xml:space="preserve"> </v>
          </cell>
          <cell r="AR132" t="str">
            <v xml:space="preserve"> </v>
          </cell>
          <cell r="AS132" t="str">
            <v xml:space="preserve"> </v>
          </cell>
          <cell r="AT132" t="str">
            <v xml:space="preserve"> </v>
          </cell>
          <cell r="AU132" t="str">
            <v xml:space="preserve"> </v>
          </cell>
          <cell r="AV132" t="str">
            <v xml:space="preserve"> </v>
          </cell>
          <cell r="AW132" t="str">
            <v xml:space="preserve"> </v>
          </cell>
          <cell r="AX132" t="str">
            <v xml:space="preserve"> </v>
          </cell>
          <cell r="AY132" t="str">
            <v xml:space="preserve"> </v>
          </cell>
          <cell r="AZ132" t="str">
            <v xml:space="preserve"> </v>
          </cell>
          <cell r="BA132" t="str">
            <v xml:space="preserve"> </v>
          </cell>
          <cell r="BB132" t="str">
            <v xml:space="preserve"> </v>
          </cell>
          <cell r="BC132" t="str">
            <v xml:space="preserve"> </v>
          </cell>
          <cell r="BD132" t="str">
            <v xml:space="preserve"> </v>
          </cell>
          <cell r="BE132" t="str">
            <v xml:space="preserve"> </v>
          </cell>
          <cell r="BF132" t="str">
            <v>Non engagé</v>
          </cell>
          <cell r="BG132" t="str">
            <v>Non engagé</v>
          </cell>
          <cell r="BH132" t="str">
            <v>Non engagé</v>
          </cell>
          <cell r="BI132" t="str">
            <v>Non engagé</v>
          </cell>
          <cell r="BJ132" t="str">
            <v>Non engagé</v>
          </cell>
          <cell r="BK132" t="str">
            <v>Non engagé</v>
          </cell>
          <cell r="BL132" t="str">
            <v>Non engagé</v>
          </cell>
          <cell r="BM132" t="str">
            <v>acl-</v>
          </cell>
          <cell r="BN132" t="str">
            <v>ACL-</v>
          </cell>
          <cell r="BO132" t="str">
            <v>ACL-</v>
          </cell>
          <cell r="BP132" t="str">
            <v>-</v>
          </cell>
          <cell r="BQ132" t="str">
            <v xml:space="preserve"> </v>
          </cell>
          <cell r="BR132" t="str">
            <v xml:space="preserve"> </v>
          </cell>
          <cell r="BS132" t="str">
            <v xml:space="preserve"> </v>
          </cell>
          <cell r="BT132" t="str">
            <v xml:space="preserve"> </v>
          </cell>
          <cell r="BU132" t="str">
            <v xml:space="preserve"> </v>
          </cell>
          <cell r="BV132" t="str">
            <v xml:space="preserve">Non engagé </v>
          </cell>
          <cell r="BW132" t="str">
            <v xml:space="preserve"> </v>
          </cell>
          <cell r="BX132" t="str">
            <v>0-</v>
          </cell>
          <cell r="BY132" t="str">
            <v>-</v>
          </cell>
          <cell r="BZ132" t="str">
            <v>2010</v>
          </cell>
          <cell r="CA132" t="str">
            <v>1900</v>
          </cell>
          <cell r="CB132" t="str">
            <v>-</v>
          </cell>
          <cell r="CC132" t="str">
            <v xml:space="preserve"> </v>
          </cell>
          <cell r="CD132" t="str">
            <v xml:space="preserve"> </v>
          </cell>
          <cell r="CE132">
            <v>0</v>
          </cell>
          <cell r="CF132" t="str">
            <v xml:space="preserve"> </v>
          </cell>
          <cell r="CG132" t="str">
            <v xml:space="preserve"> </v>
          </cell>
          <cell r="CH132" t="str">
            <v>0</v>
          </cell>
          <cell r="CI132"/>
          <cell r="CJ132" t="str">
            <v xml:space="preserve"> </v>
          </cell>
          <cell r="CK132"/>
          <cell r="CL132" t="str">
            <v>Non engagé</v>
          </cell>
          <cell r="CM132">
            <v>0</v>
          </cell>
          <cell r="CN132" t="str">
            <v xml:space="preserve"> </v>
          </cell>
          <cell r="CO132"/>
          <cell r="CP132"/>
          <cell r="CQ132"/>
          <cell r="CR132" t="str">
            <v xml:space="preserve"> </v>
          </cell>
          <cell r="CS132">
            <v>0</v>
          </cell>
          <cell r="CT132" t="str">
            <v xml:space="preserve"> </v>
          </cell>
          <cell r="CU132" t="str">
            <v xml:space="preserve"> </v>
          </cell>
          <cell r="CV132" t="str">
            <v>1900</v>
          </cell>
          <cell r="CW132">
            <v>0</v>
          </cell>
          <cell r="CX132"/>
          <cell r="CY132"/>
          <cell r="CZ132">
            <v>8</v>
          </cell>
          <cell r="DA132" t="str">
            <v xml:space="preserve"> </v>
          </cell>
          <cell r="DB132" t="str">
            <v xml:space="preserve"> </v>
          </cell>
          <cell r="DC132" t="str">
            <v xml:space="preserve"> </v>
          </cell>
          <cell r="DD132" t="str">
            <v xml:space="preserve"> </v>
          </cell>
          <cell r="DE132" t="str">
            <v>1900</v>
          </cell>
          <cell r="DF132" t="str">
            <v xml:space="preserve"> 1900ed</v>
          </cell>
          <cell r="DG132" t="str">
            <v xml:space="preserve"> </v>
          </cell>
          <cell r="DH132" t="str">
            <v>1900ed</v>
          </cell>
          <cell r="DI132" t="str">
            <v>1900ec</v>
          </cell>
          <cell r="DJ132" t="str">
            <v>1900ap</v>
          </cell>
          <cell r="DK132" t="str">
            <v>1900ed</v>
          </cell>
          <cell r="DL132" t="str">
            <v xml:space="preserve"> </v>
          </cell>
          <cell r="DM132"/>
          <cell r="DN132" t="str">
            <v>1900</v>
          </cell>
          <cell r="DO132" t="str">
            <v xml:space="preserve"> </v>
          </cell>
          <cell r="DP132" t="str">
            <v>2010</v>
          </cell>
          <cell r="DQ132" t="str">
            <v xml:space="preserve"> </v>
          </cell>
          <cell r="DR132" t="str">
            <v xml:space="preserve">1900ec </v>
          </cell>
          <cell r="DS132" t="str">
            <v>1900</v>
          </cell>
          <cell r="DT132"/>
          <cell r="DU132" t="str">
            <v xml:space="preserve"> </v>
          </cell>
          <cell r="DV132" t="str">
            <v xml:space="preserve"> </v>
          </cell>
          <cell r="DW132" t="str">
            <v xml:space="preserve"> </v>
          </cell>
          <cell r="DX132" t="str">
            <v xml:space="preserve"> </v>
          </cell>
          <cell r="DY132" t="str">
            <v xml:space="preserve"> </v>
          </cell>
          <cell r="DZ132" t="str">
            <v xml:space="preserve"> </v>
          </cell>
          <cell r="EA132" t="str">
            <v xml:space="preserve"> </v>
          </cell>
          <cell r="EB132" t="str">
            <v xml:space="preserve"> </v>
          </cell>
          <cell r="EC132" t="str">
            <v xml:space="preserve"> </v>
          </cell>
          <cell r="ED132" t="str">
            <v xml:space="preserve"> </v>
          </cell>
          <cell r="EE132" t="str">
            <v xml:space="preserve"> </v>
          </cell>
          <cell r="EF132" t="str">
            <v xml:space="preserve"> </v>
          </cell>
          <cell r="EG132" t="str">
            <v xml:space="preserve"> </v>
          </cell>
          <cell r="EH132" t="str">
            <v xml:space="preserve"> </v>
          </cell>
          <cell r="EI132" t="str">
            <v xml:space="preserve"> </v>
          </cell>
          <cell r="EJ132" t="str">
            <v xml:space="preserve"> </v>
          </cell>
          <cell r="EK132" t="str">
            <v xml:space="preserve"> </v>
          </cell>
          <cell r="EL132" t="str">
            <v xml:space="preserve"> </v>
          </cell>
          <cell r="EM132"/>
          <cell r="EN132" t="str">
            <v xml:space="preserve"> </v>
          </cell>
          <cell r="EO132" t="str">
            <v xml:space="preserve"> </v>
          </cell>
          <cell r="EP132"/>
          <cell r="EQ132" t="str">
            <v xml:space="preserve"> </v>
          </cell>
          <cell r="ER132" t="str">
            <v xml:space="preserve"> </v>
          </cell>
          <cell r="ET132" t="str">
            <v>1900</v>
          </cell>
          <cell r="EV132" t="str">
            <v xml:space="preserve"> </v>
          </cell>
          <cell r="EY132" t="str">
            <v>1900-01</v>
          </cell>
          <cell r="FA132" t="str">
            <v>1900-01</v>
          </cell>
          <cell r="FC132">
            <v>0</v>
          </cell>
          <cell r="FD132">
            <v>0</v>
          </cell>
          <cell r="FG132" t="str">
            <v>0</v>
          </cell>
          <cell r="FJ132" t="str">
            <v>Chambre</v>
          </cell>
          <cell r="FK132" t="str">
            <v>studio</v>
          </cell>
          <cell r="FL132" t="str">
            <v>1CC</v>
          </cell>
          <cell r="FM132" t="str">
            <v>2CC</v>
          </cell>
          <cell r="FN132" t="str">
            <v>3CC</v>
          </cell>
          <cell r="FO132" t="str">
            <v>4CC</v>
          </cell>
          <cell r="FP132" t="str">
            <v>5CC</v>
          </cell>
          <cell r="FR132">
            <v>0</v>
          </cell>
          <cell r="FS132"/>
          <cell r="FT132"/>
          <cell r="FU132" t="str">
            <v>1900</v>
          </cell>
          <cell r="FV132">
            <v>0</v>
          </cell>
          <cell r="FW132"/>
        </row>
        <row r="133">
          <cell r="AL133">
            <v>0</v>
          </cell>
          <cell r="AP133" t="str">
            <v>0</v>
          </cell>
          <cell r="AQ133" t="str">
            <v xml:space="preserve"> </v>
          </cell>
          <cell r="AR133" t="str">
            <v xml:space="preserve"> </v>
          </cell>
          <cell r="AS133" t="str">
            <v xml:space="preserve"> </v>
          </cell>
          <cell r="AT133" t="str">
            <v xml:space="preserve"> </v>
          </cell>
          <cell r="AU133" t="str">
            <v xml:space="preserve"> </v>
          </cell>
          <cell r="AV133" t="str">
            <v xml:space="preserve"> </v>
          </cell>
          <cell r="AW133" t="str">
            <v xml:space="preserve"> </v>
          </cell>
          <cell r="AX133" t="str">
            <v xml:space="preserve"> </v>
          </cell>
          <cell r="AY133" t="str">
            <v xml:space="preserve"> </v>
          </cell>
          <cell r="AZ133" t="str">
            <v xml:space="preserve"> </v>
          </cell>
          <cell r="BA133" t="str">
            <v xml:space="preserve"> </v>
          </cell>
          <cell r="BB133" t="str">
            <v xml:space="preserve"> </v>
          </cell>
          <cell r="BC133" t="str">
            <v xml:space="preserve"> </v>
          </cell>
          <cell r="BD133" t="str">
            <v xml:space="preserve"> </v>
          </cell>
          <cell r="BE133" t="str">
            <v xml:space="preserve"> </v>
          </cell>
          <cell r="BF133" t="str">
            <v>Non engagé</v>
          </cell>
          <cell r="BG133" t="str">
            <v>Non engagé</v>
          </cell>
          <cell r="BH133" t="str">
            <v>Non engagé</v>
          </cell>
          <cell r="BI133" t="str">
            <v>Non engagé</v>
          </cell>
          <cell r="BJ133" t="str">
            <v>Non engagé</v>
          </cell>
          <cell r="BK133" t="str">
            <v>Non engagé</v>
          </cell>
          <cell r="BL133" t="str">
            <v>Non engagé</v>
          </cell>
          <cell r="BM133" t="str">
            <v>acl-</v>
          </cell>
          <cell r="BN133" t="str">
            <v>ACL-</v>
          </cell>
          <cell r="BO133" t="str">
            <v>ACL-</v>
          </cell>
          <cell r="BP133" t="str">
            <v>-</v>
          </cell>
          <cell r="BQ133" t="str">
            <v xml:space="preserve"> </v>
          </cell>
          <cell r="BR133" t="str">
            <v xml:space="preserve"> </v>
          </cell>
          <cell r="BS133" t="str">
            <v xml:space="preserve"> </v>
          </cell>
          <cell r="BT133" t="str">
            <v xml:space="preserve"> </v>
          </cell>
          <cell r="BU133" t="str">
            <v xml:space="preserve"> </v>
          </cell>
          <cell r="BV133" t="str">
            <v xml:space="preserve">Non engagé </v>
          </cell>
          <cell r="BW133" t="str">
            <v xml:space="preserve"> </v>
          </cell>
          <cell r="BX133" t="str">
            <v>0-</v>
          </cell>
          <cell r="BY133" t="str">
            <v>-</v>
          </cell>
          <cell r="BZ133" t="str">
            <v>2010</v>
          </cell>
          <cell r="CA133" t="str">
            <v>1900</v>
          </cell>
          <cell r="CB133" t="str">
            <v>-</v>
          </cell>
          <cell r="CC133" t="str">
            <v xml:space="preserve"> </v>
          </cell>
          <cell r="CD133" t="str">
            <v xml:space="preserve"> </v>
          </cell>
          <cell r="CE133">
            <v>0</v>
          </cell>
          <cell r="CF133" t="str">
            <v xml:space="preserve"> </v>
          </cell>
          <cell r="CG133" t="str">
            <v xml:space="preserve"> </v>
          </cell>
          <cell r="CH133" t="str">
            <v>0</v>
          </cell>
          <cell r="CI133"/>
          <cell r="CJ133" t="str">
            <v xml:space="preserve"> </v>
          </cell>
          <cell r="CK133"/>
          <cell r="CL133" t="str">
            <v>Non engagé</v>
          </cell>
          <cell r="CM133">
            <v>0</v>
          </cell>
          <cell r="CN133" t="str">
            <v xml:space="preserve"> </v>
          </cell>
          <cell r="CO133"/>
          <cell r="CP133"/>
          <cell r="CQ133"/>
          <cell r="CR133" t="str">
            <v xml:space="preserve"> </v>
          </cell>
          <cell r="CS133">
            <v>0</v>
          </cell>
          <cell r="CT133" t="str">
            <v xml:space="preserve"> </v>
          </cell>
          <cell r="CU133" t="str">
            <v xml:space="preserve"> </v>
          </cell>
          <cell r="CV133" t="str">
            <v>1900</v>
          </cell>
          <cell r="CW133">
            <v>0</v>
          </cell>
          <cell r="CX133"/>
          <cell r="CY133"/>
          <cell r="CZ133">
            <v>8</v>
          </cell>
          <cell r="DA133" t="str">
            <v xml:space="preserve"> </v>
          </cell>
          <cell r="DB133" t="str">
            <v xml:space="preserve"> </v>
          </cell>
          <cell r="DC133" t="str">
            <v xml:space="preserve"> </v>
          </cell>
          <cell r="DD133" t="str">
            <v xml:space="preserve"> </v>
          </cell>
          <cell r="DE133" t="str">
            <v>1900</v>
          </cell>
          <cell r="DF133" t="str">
            <v xml:space="preserve"> 1900ed</v>
          </cell>
          <cell r="DG133" t="str">
            <v xml:space="preserve"> </v>
          </cell>
          <cell r="DH133" t="str">
            <v>1900ed</v>
          </cell>
          <cell r="DI133" t="str">
            <v>1900ec</v>
          </cell>
          <cell r="DJ133" t="str">
            <v>1900ap</v>
          </cell>
          <cell r="DK133" t="str">
            <v>1900ed</v>
          </cell>
          <cell r="DL133" t="str">
            <v xml:space="preserve"> </v>
          </cell>
          <cell r="DM133"/>
          <cell r="DN133" t="str">
            <v>1900</v>
          </cell>
          <cell r="DO133" t="str">
            <v xml:space="preserve"> </v>
          </cell>
          <cell r="DP133" t="str">
            <v>2010</v>
          </cell>
          <cell r="DQ133" t="str">
            <v xml:space="preserve"> </v>
          </cell>
          <cell r="DR133" t="str">
            <v xml:space="preserve">1900ec </v>
          </cell>
          <cell r="DS133" t="str">
            <v>1900</v>
          </cell>
          <cell r="DT133"/>
          <cell r="DU133" t="str">
            <v xml:space="preserve"> </v>
          </cell>
          <cell r="DV133" t="str">
            <v xml:space="preserve"> </v>
          </cell>
          <cell r="DW133" t="str">
            <v xml:space="preserve"> </v>
          </cell>
          <cell r="DX133" t="str">
            <v xml:space="preserve"> </v>
          </cell>
          <cell r="DY133" t="str">
            <v xml:space="preserve"> </v>
          </cell>
          <cell r="DZ133" t="str">
            <v xml:space="preserve"> </v>
          </cell>
          <cell r="EA133" t="str">
            <v xml:space="preserve"> </v>
          </cell>
          <cell r="EB133" t="str">
            <v xml:space="preserve"> </v>
          </cell>
          <cell r="EC133" t="str">
            <v xml:space="preserve"> </v>
          </cell>
          <cell r="ED133" t="str">
            <v xml:space="preserve"> </v>
          </cell>
          <cell r="EE133" t="str">
            <v xml:space="preserve"> </v>
          </cell>
          <cell r="EF133" t="str">
            <v xml:space="preserve"> </v>
          </cell>
          <cell r="EG133" t="str">
            <v xml:space="preserve"> </v>
          </cell>
          <cell r="EH133" t="str">
            <v xml:space="preserve"> </v>
          </cell>
          <cell r="EI133" t="str">
            <v xml:space="preserve"> </v>
          </cell>
          <cell r="EJ133" t="str">
            <v xml:space="preserve"> </v>
          </cell>
          <cell r="EK133" t="str">
            <v xml:space="preserve"> </v>
          </cell>
          <cell r="EL133" t="str">
            <v xml:space="preserve"> </v>
          </cell>
          <cell r="EM133"/>
          <cell r="EN133" t="str">
            <v xml:space="preserve"> </v>
          </cell>
          <cell r="EO133" t="str">
            <v xml:space="preserve"> </v>
          </cell>
          <cell r="EP133"/>
          <cell r="EQ133" t="str">
            <v xml:space="preserve"> </v>
          </cell>
          <cell r="ER133" t="str">
            <v xml:space="preserve"> </v>
          </cell>
          <cell r="ET133" t="str">
            <v>1900</v>
          </cell>
          <cell r="EV133" t="str">
            <v xml:space="preserve"> </v>
          </cell>
          <cell r="EY133" t="str">
            <v>1900-01</v>
          </cell>
          <cell r="FA133" t="str">
            <v>1900-01</v>
          </cell>
          <cell r="FC133">
            <v>0</v>
          </cell>
          <cell r="FD133">
            <v>0</v>
          </cell>
          <cell r="FG133" t="str">
            <v>0</v>
          </cell>
          <cell r="FJ133" t="str">
            <v>Chambre</v>
          </cell>
          <cell r="FK133" t="str">
            <v>studio</v>
          </cell>
          <cell r="FL133" t="str">
            <v>1CC</v>
          </cell>
          <cell r="FM133" t="str">
            <v>2CC</v>
          </cell>
          <cell r="FN133" t="str">
            <v>3CC</v>
          </cell>
          <cell r="FO133" t="str">
            <v>4CC</v>
          </cell>
          <cell r="FP133" t="str">
            <v>5CC</v>
          </cell>
          <cell r="FR133">
            <v>0</v>
          </cell>
          <cell r="FS133"/>
          <cell r="FT133"/>
          <cell r="FU133" t="str">
            <v>1900</v>
          </cell>
          <cell r="FV133">
            <v>0</v>
          </cell>
          <cell r="FW133"/>
        </row>
        <row r="134">
          <cell r="AL134">
            <v>0</v>
          </cell>
          <cell r="AP134" t="str">
            <v>0</v>
          </cell>
          <cell r="AQ134" t="str">
            <v xml:space="preserve"> </v>
          </cell>
          <cell r="AR134" t="str">
            <v xml:space="preserve"> </v>
          </cell>
          <cell r="AS134" t="str">
            <v xml:space="preserve"> </v>
          </cell>
          <cell r="AT134" t="str">
            <v xml:space="preserve"> </v>
          </cell>
          <cell r="AU134" t="str">
            <v xml:space="preserve"> </v>
          </cell>
          <cell r="AV134" t="str">
            <v xml:space="preserve"> </v>
          </cell>
          <cell r="AW134" t="str">
            <v xml:space="preserve"> </v>
          </cell>
          <cell r="AX134" t="str">
            <v xml:space="preserve"> </v>
          </cell>
          <cell r="AY134" t="str">
            <v xml:space="preserve"> </v>
          </cell>
          <cell r="AZ134" t="str">
            <v xml:space="preserve"> </v>
          </cell>
          <cell r="BA134" t="str">
            <v xml:space="preserve"> </v>
          </cell>
          <cell r="BB134" t="str">
            <v xml:space="preserve"> </v>
          </cell>
          <cell r="BC134" t="str">
            <v xml:space="preserve"> </v>
          </cell>
          <cell r="BD134" t="str">
            <v xml:space="preserve"> </v>
          </cell>
          <cell r="BE134" t="str">
            <v xml:space="preserve"> </v>
          </cell>
          <cell r="BF134" t="str">
            <v>Non engagé</v>
          </cell>
          <cell r="BG134" t="str">
            <v>Non engagé</v>
          </cell>
          <cell r="BH134" t="str">
            <v>Non engagé</v>
          </cell>
          <cell r="BI134" t="str">
            <v>Non engagé</v>
          </cell>
          <cell r="BJ134" t="str">
            <v>Non engagé</v>
          </cell>
          <cell r="BK134" t="str">
            <v>Non engagé</v>
          </cell>
          <cell r="BL134" t="str">
            <v>Non engagé</v>
          </cell>
          <cell r="BM134" t="str">
            <v>acl-</v>
          </cell>
          <cell r="BN134" t="str">
            <v>ACL-</v>
          </cell>
          <cell r="BO134" t="str">
            <v>ACL-</v>
          </cell>
          <cell r="BP134" t="str">
            <v>-</v>
          </cell>
          <cell r="BQ134" t="str">
            <v xml:space="preserve"> </v>
          </cell>
          <cell r="BR134" t="str">
            <v xml:space="preserve"> </v>
          </cell>
          <cell r="BS134" t="str">
            <v xml:space="preserve"> </v>
          </cell>
          <cell r="BT134" t="str">
            <v xml:space="preserve"> </v>
          </cell>
          <cell r="BU134" t="str">
            <v xml:space="preserve"> </v>
          </cell>
          <cell r="BV134" t="str">
            <v xml:space="preserve">Non engagé </v>
          </cell>
          <cell r="BW134" t="str">
            <v xml:space="preserve"> </v>
          </cell>
          <cell r="BX134" t="str">
            <v>0-</v>
          </cell>
          <cell r="BY134" t="str">
            <v>-</v>
          </cell>
          <cell r="BZ134" t="str">
            <v>2010</v>
          </cell>
          <cell r="CA134" t="str">
            <v>1900</v>
          </cell>
          <cell r="CB134" t="str">
            <v>-</v>
          </cell>
          <cell r="CC134" t="str">
            <v xml:space="preserve"> </v>
          </cell>
          <cell r="CD134" t="str">
            <v xml:space="preserve"> </v>
          </cell>
          <cell r="CE134">
            <v>0</v>
          </cell>
          <cell r="CF134" t="str">
            <v xml:space="preserve"> </v>
          </cell>
          <cell r="CG134" t="str">
            <v xml:space="preserve"> </v>
          </cell>
          <cell r="CH134" t="str">
            <v>0</v>
          </cell>
          <cell r="CI134"/>
          <cell r="CJ134" t="str">
            <v xml:space="preserve"> </v>
          </cell>
          <cell r="CK134"/>
          <cell r="CL134" t="str">
            <v>Non engagé</v>
          </cell>
          <cell r="CM134">
            <v>0</v>
          </cell>
          <cell r="CN134" t="str">
            <v xml:space="preserve"> </v>
          </cell>
          <cell r="CO134"/>
          <cell r="CP134"/>
          <cell r="CQ134"/>
          <cell r="CR134" t="str">
            <v xml:space="preserve"> </v>
          </cell>
          <cell r="CS134">
            <v>0</v>
          </cell>
          <cell r="CT134" t="str">
            <v xml:space="preserve"> </v>
          </cell>
          <cell r="CU134" t="str">
            <v xml:space="preserve"> </v>
          </cell>
          <cell r="CV134" t="str">
            <v>1900</v>
          </cell>
          <cell r="CW134">
            <v>0</v>
          </cell>
          <cell r="CX134"/>
          <cell r="CY134"/>
          <cell r="CZ134">
            <v>8</v>
          </cell>
          <cell r="DA134" t="str">
            <v xml:space="preserve"> </v>
          </cell>
          <cell r="DB134" t="str">
            <v xml:space="preserve"> </v>
          </cell>
          <cell r="DC134" t="str">
            <v xml:space="preserve"> </v>
          </cell>
          <cell r="DD134" t="str">
            <v xml:space="preserve"> </v>
          </cell>
          <cell r="DE134" t="str">
            <v>1900</v>
          </cell>
          <cell r="DF134" t="str">
            <v xml:space="preserve"> 1900ed</v>
          </cell>
          <cell r="DG134" t="str">
            <v xml:space="preserve"> </v>
          </cell>
          <cell r="DH134" t="str">
            <v>1900ed</v>
          </cell>
          <cell r="DI134" t="str">
            <v>1900ec</v>
          </cell>
          <cell r="DJ134" t="str">
            <v>1900ap</v>
          </cell>
          <cell r="DK134" t="str">
            <v>1900ed</v>
          </cell>
          <cell r="DL134" t="str">
            <v xml:space="preserve"> </v>
          </cell>
          <cell r="DM134"/>
          <cell r="DN134" t="str">
            <v>1900</v>
          </cell>
          <cell r="DO134" t="str">
            <v xml:space="preserve"> </v>
          </cell>
          <cell r="DP134" t="str">
            <v>2010</v>
          </cell>
          <cell r="DQ134" t="str">
            <v xml:space="preserve"> </v>
          </cell>
          <cell r="DR134" t="str">
            <v xml:space="preserve">1900ec </v>
          </cell>
          <cell r="DS134" t="str">
            <v>1900</v>
          </cell>
          <cell r="DT134"/>
          <cell r="DU134" t="str">
            <v xml:space="preserve"> </v>
          </cell>
          <cell r="DV134" t="str">
            <v xml:space="preserve"> </v>
          </cell>
          <cell r="DW134" t="str">
            <v xml:space="preserve"> </v>
          </cell>
          <cell r="DX134" t="str">
            <v xml:space="preserve"> </v>
          </cell>
          <cell r="DY134" t="str">
            <v xml:space="preserve"> </v>
          </cell>
          <cell r="DZ134" t="str">
            <v xml:space="preserve"> </v>
          </cell>
          <cell r="EA134" t="str">
            <v xml:space="preserve"> </v>
          </cell>
          <cell r="EB134" t="str">
            <v xml:space="preserve"> </v>
          </cell>
          <cell r="EC134" t="str">
            <v xml:space="preserve"> </v>
          </cell>
          <cell r="ED134" t="str">
            <v xml:space="preserve"> </v>
          </cell>
          <cell r="EE134" t="str">
            <v xml:space="preserve"> </v>
          </cell>
          <cell r="EF134" t="str">
            <v xml:space="preserve"> </v>
          </cell>
          <cell r="EG134" t="str">
            <v xml:space="preserve"> </v>
          </cell>
          <cell r="EH134" t="str">
            <v xml:space="preserve"> </v>
          </cell>
          <cell r="EI134" t="str">
            <v xml:space="preserve"> </v>
          </cell>
          <cell r="EJ134" t="str">
            <v xml:space="preserve"> </v>
          </cell>
          <cell r="EK134" t="str">
            <v xml:space="preserve"> </v>
          </cell>
          <cell r="EL134" t="str">
            <v xml:space="preserve"> </v>
          </cell>
          <cell r="EM134"/>
          <cell r="EN134" t="str">
            <v xml:space="preserve"> </v>
          </cell>
          <cell r="EO134" t="str">
            <v xml:space="preserve"> </v>
          </cell>
          <cell r="EP134"/>
          <cell r="EQ134" t="str">
            <v xml:space="preserve"> </v>
          </cell>
          <cell r="ER134" t="str">
            <v xml:space="preserve"> </v>
          </cell>
          <cell r="ET134" t="str">
            <v>1900</v>
          </cell>
          <cell r="EV134" t="str">
            <v xml:space="preserve"> </v>
          </cell>
          <cell r="EY134" t="str">
            <v>1900-01</v>
          </cell>
          <cell r="FA134" t="str">
            <v>1900-01</v>
          </cell>
          <cell r="FC134">
            <v>0</v>
          </cell>
          <cell r="FD134">
            <v>0</v>
          </cell>
          <cell r="FG134" t="str">
            <v>0</v>
          </cell>
          <cell r="FJ134" t="str">
            <v>Chambre</v>
          </cell>
          <cell r="FK134" t="str">
            <v>studio</v>
          </cell>
          <cell r="FL134" t="str">
            <v>1CC</v>
          </cell>
          <cell r="FM134" t="str">
            <v>2CC</v>
          </cell>
          <cell r="FN134" t="str">
            <v>3CC</v>
          </cell>
          <cell r="FO134" t="str">
            <v>4CC</v>
          </cell>
          <cell r="FP134" t="str">
            <v>5CC</v>
          </cell>
          <cell r="FR134">
            <v>0</v>
          </cell>
          <cell r="FS134"/>
          <cell r="FT134"/>
          <cell r="FU134" t="str">
            <v>1900</v>
          </cell>
          <cell r="FV134">
            <v>0</v>
          </cell>
          <cell r="FW134"/>
        </row>
        <row r="135">
          <cell r="AL135">
            <v>0</v>
          </cell>
          <cell r="AP135" t="str">
            <v>0</v>
          </cell>
          <cell r="AQ135" t="str">
            <v xml:space="preserve"> </v>
          </cell>
          <cell r="AR135" t="str">
            <v xml:space="preserve"> </v>
          </cell>
          <cell r="AS135" t="str">
            <v xml:space="preserve"> </v>
          </cell>
          <cell r="AT135" t="str">
            <v xml:space="preserve"> </v>
          </cell>
          <cell r="AU135" t="str">
            <v xml:space="preserve"> </v>
          </cell>
          <cell r="AV135" t="str">
            <v xml:space="preserve"> </v>
          </cell>
          <cell r="AW135" t="str">
            <v xml:space="preserve"> </v>
          </cell>
          <cell r="AX135" t="str">
            <v xml:space="preserve"> </v>
          </cell>
          <cell r="AY135" t="str">
            <v xml:space="preserve"> </v>
          </cell>
          <cell r="AZ135" t="str">
            <v xml:space="preserve"> </v>
          </cell>
          <cell r="BA135" t="str">
            <v xml:space="preserve"> </v>
          </cell>
          <cell r="BB135" t="str">
            <v xml:space="preserve"> </v>
          </cell>
          <cell r="BC135" t="str">
            <v xml:space="preserve"> </v>
          </cell>
          <cell r="BD135" t="str">
            <v xml:space="preserve"> </v>
          </cell>
          <cell r="BE135" t="str">
            <v xml:space="preserve"> </v>
          </cell>
          <cell r="BF135" t="str">
            <v>Non engagé</v>
          </cell>
          <cell r="BG135" t="str">
            <v>Non engagé</v>
          </cell>
          <cell r="BH135" t="str">
            <v>Non engagé</v>
          </cell>
          <cell r="BI135" t="str">
            <v>Non engagé</v>
          </cell>
          <cell r="BJ135" t="str">
            <v>Non engagé</v>
          </cell>
          <cell r="BK135" t="str">
            <v>Non engagé</v>
          </cell>
          <cell r="BL135" t="str">
            <v>Non engagé</v>
          </cell>
          <cell r="BM135" t="str">
            <v>acl-</v>
          </cell>
          <cell r="BN135" t="str">
            <v>ACL-</v>
          </cell>
          <cell r="BO135" t="str">
            <v>ACL-</v>
          </cell>
          <cell r="BP135" t="str">
            <v>-</v>
          </cell>
          <cell r="BQ135" t="str">
            <v xml:space="preserve"> </v>
          </cell>
          <cell r="BR135" t="str">
            <v xml:space="preserve"> </v>
          </cell>
          <cell r="BS135" t="str">
            <v xml:space="preserve"> </v>
          </cell>
          <cell r="BT135" t="str">
            <v xml:space="preserve"> </v>
          </cell>
          <cell r="BU135" t="str">
            <v xml:space="preserve"> </v>
          </cell>
          <cell r="BV135" t="str">
            <v xml:space="preserve">Non engagé </v>
          </cell>
          <cell r="BW135" t="str">
            <v xml:space="preserve"> </v>
          </cell>
          <cell r="BX135" t="str">
            <v>0-</v>
          </cell>
          <cell r="BY135" t="str">
            <v>-</v>
          </cell>
          <cell r="BZ135" t="str">
            <v>2010</v>
          </cell>
          <cell r="CA135" t="str">
            <v>1900</v>
          </cell>
          <cell r="CB135" t="str">
            <v>-</v>
          </cell>
          <cell r="CC135" t="str">
            <v xml:space="preserve"> </v>
          </cell>
          <cell r="CD135" t="str">
            <v xml:space="preserve"> </v>
          </cell>
          <cell r="CE135">
            <v>0</v>
          </cell>
          <cell r="CF135" t="str">
            <v xml:space="preserve"> </v>
          </cell>
          <cell r="CG135" t="str">
            <v xml:space="preserve"> </v>
          </cell>
          <cell r="CH135" t="str">
            <v>0</v>
          </cell>
          <cell r="CI135"/>
          <cell r="CJ135" t="str">
            <v xml:space="preserve"> </v>
          </cell>
          <cell r="CK135"/>
          <cell r="CL135" t="str">
            <v>Non engagé</v>
          </cell>
          <cell r="CM135">
            <v>0</v>
          </cell>
          <cell r="CN135" t="str">
            <v xml:space="preserve"> </v>
          </cell>
          <cell r="CO135"/>
          <cell r="CP135"/>
          <cell r="CQ135"/>
          <cell r="CR135" t="str">
            <v xml:space="preserve"> </v>
          </cell>
          <cell r="CS135">
            <v>0</v>
          </cell>
          <cell r="CT135" t="str">
            <v xml:space="preserve"> </v>
          </cell>
          <cell r="CU135" t="str">
            <v xml:space="preserve"> </v>
          </cell>
          <cell r="CV135" t="str">
            <v>1900</v>
          </cell>
          <cell r="CW135">
            <v>0</v>
          </cell>
          <cell r="CX135"/>
          <cell r="CY135"/>
          <cell r="CZ135">
            <v>8</v>
          </cell>
          <cell r="DA135" t="str">
            <v xml:space="preserve"> </v>
          </cell>
          <cell r="DB135" t="str">
            <v xml:space="preserve"> </v>
          </cell>
          <cell r="DC135" t="str">
            <v xml:space="preserve"> </v>
          </cell>
          <cell r="DD135" t="str">
            <v xml:space="preserve"> </v>
          </cell>
          <cell r="DE135" t="str">
            <v>1900</v>
          </cell>
          <cell r="DF135" t="str">
            <v xml:space="preserve"> 1900ed</v>
          </cell>
          <cell r="DG135" t="str">
            <v xml:space="preserve"> </v>
          </cell>
          <cell r="DH135" t="str">
            <v>1900ed</v>
          </cell>
          <cell r="DI135" t="str">
            <v>1900ec</v>
          </cell>
          <cell r="DJ135" t="str">
            <v>1900ap</v>
          </cell>
          <cell r="DK135" t="str">
            <v>1900ed</v>
          </cell>
          <cell r="DL135" t="str">
            <v xml:space="preserve"> </v>
          </cell>
          <cell r="DM135"/>
          <cell r="DN135" t="str">
            <v>1900</v>
          </cell>
          <cell r="DO135" t="str">
            <v xml:space="preserve"> </v>
          </cell>
          <cell r="DP135" t="str">
            <v>2010</v>
          </cell>
          <cell r="DQ135" t="str">
            <v xml:space="preserve"> </v>
          </cell>
          <cell r="DR135" t="str">
            <v xml:space="preserve">1900ec </v>
          </cell>
          <cell r="DS135" t="str">
            <v>1900</v>
          </cell>
          <cell r="DT135"/>
          <cell r="DU135" t="str">
            <v xml:space="preserve"> </v>
          </cell>
          <cell r="DV135" t="str">
            <v xml:space="preserve"> </v>
          </cell>
          <cell r="DW135" t="str">
            <v xml:space="preserve"> </v>
          </cell>
          <cell r="DX135" t="str">
            <v xml:space="preserve"> </v>
          </cell>
          <cell r="DY135" t="str">
            <v xml:space="preserve"> </v>
          </cell>
          <cell r="DZ135" t="str">
            <v xml:space="preserve"> </v>
          </cell>
          <cell r="EA135" t="str">
            <v xml:space="preserve"> </v>
          </cell>
          <cell r="EB135" t="str">
            <v xml:space="preserve"> </v>
          </cell>
          <cell r="EC135" t="str">
            <v xml:space="preserve"> </v>
          </cell>
          <cell r="ED135" t="str">
            <v xml:space="preserve"> </v>
          </cell>
          <cell r="EE135" t="str">
            <v xml:space="preserve"> </v>
          </cell>
          <cell r="EF135" t="str">
            <v xml:space="preserve"> </v>
          </cell>
          <cell r="EG135" t="str">
            <v xml:space="preserve"> </v>
          </cell>
          <cell r="EH135" t="str">
            <v xml:space="preserve"> </v>
          </cell>
          <cell r="EI135" t="str">
            <v xml:space="preserve"> </v>
          </cell>
          <cell r="EJ135" t="str">
            <v xml:space="preserve"> </v>
          </cell>
          <cell r="EK135" t="str">
            <v xml:space="preserve"> </v>
          </cell>
          <cell r="EL135" t="str">
            <v xml:space="preserve"> </v>
          </cell>
          <cell r="EM135"/>
          <cell r="EN135" t="str">
            <v xml:space="preserve"> </v>
          </cell>
          <cell r="EO135" t="str">
            <v xml:space="preserve"> </v>
          </cell>
          <cell r="EP135"/>
          <cell r="EQ135" t="str">
            <v xml:space="preserve"> </v>
          </cell>
          <cell r="ER135" t="str">
            <v xml:space="preserve"> </v>
          </cell>
          <cell r="ET135" t="str">
            <v>1900</v>
          </cell>
          <cell r="EV135" t="str">
            <v xml:space="preserve"> </v>
          </cell>
          <cell r="EY135" t="str">
            <v>1900-01</v>
          </cell>
          <cell r="FA135" t="str">
            <v>1900-01</v>
          </cell>
          <cell r="FC135">
            <v>0</v>
          </cell>
          <cell r="FD135">
            <v>0</v>
          </cell>
          <cell r="FG135" t="str">
            <v>0</v>
          </cell>
          <cell r="FJ135" t="str">
            <v>Chambre</v>
          </cell>
          <cell r="FK135" t="str">
            <v>studio</v>
          </cell>
          <cell r="FL135" t="str">
            <v>1CC</v>
          </cell>
          <cell r="FM135" t="str">
            <v>2CC</v>
          </cell>
          <cell r="FN135" t="str">
            <v>3CC</v>
          </cell>
          <cell r="FO135" t="str">
            <v>4CC</v>
          </cell>
          <cell r="FP135" t="str">
            <v>5CC</v>
          </cell>
          <cell r="FR135">
            <v>0</v>
          </cell>
          <cell r="FS135"/>
          <cell r="FT135"/>
          <cell r="FU135" t="str">
            <v>1900</v>
          </cell>
          <cell r="FV135">
            <v>0</v>
          </cell>
          <cell r="FW135"/>
        </row>
        <row r="136">
          <cell r="AL136">
            <v>0</v>
          </cell>
          <cell r="AP136" t="str">
            <v>0</v>
          </cell>
          <cell r="AQ136" t="str">
            <v xml:space="preserve"> </v>
          </cell>
          <cell r="AR136" t="str">
            <v xml:space="preserve"> </v>
          </cell>
          <cell r="AS136" t="str">
            <v xml:space="preserve"> </v>
          </cell>
          <cell r="AT136" t="str">
            <v xml:space="preserve"> </v>
          </cell>
          <cell r="AU136" t="str">
            <v xml:space="preserve"> </v>
          </cell>
          <cell r="AV136" t="str">
            <v xml:space="preserve"> </v>
          </cell>
          <cell r="AW136" t="str">
            <v xml:space="preserve"> </v>
          </cell>
          <cell r="AX136" t="str">
            <v xml:space="preserve"> </v>
          </cell>
          <cell r="AY136" t="str">
            <v xml:space="preserve"> </v>
          </cell>
          <cell r="AZ136" t="str">
            <v xml:space="preserve"> </v>
          </cell>
          <cell r="BA136" t="str">
            <v xml:space="preserve"> </v>
          </cell>
          <cell r="BB136" t="str">
            <v xml:space="preserve"> </v>
          </cell>
          <cell r="BC136" t="str">
            <v xml:space="preserve"> </v>
          </cell>
          <cell r="BD136" t="str">
            <v xml:space="preserve"> </v>
          </cell>
          <cell r="BE136" t="str">
            <v xml:space="preserve"> </v>
          </cell>
          <cell r="BF136" t="str">
            <v>Non engagé</v>
          </cell>
          <cell r="BG136" t="str">
            <v>Non engagé</v>
          </cell>
          <cell r="BH136" t="str">
            <v>Non engagé</v>
          </cell>
          <cell r="BI136" t="str">
            <v>Non engagé</v>
          </cell>
          <cell r="BJ136" t="str">
            <v>Non engagé</v>
          </cell>
          <cell r="BK136" t="str">
            <v>Non engagé</v>
          </cell>
          <cell r="BL136" t="str">
            <v>Non engagé</v>
          </cell>
          <cell r="BM136" t="str">
            <v>acl-</v>
          </cell>
          <cell r="BN136" t="str">
            <v>ACL-</v>
          </cell>
          <cell r="BO136" t="str">
            <v>ACL-</v>
          </cell>
          <cell r="BP136" t="str">
            <v>-</v>
          </cell>
          <cell r="BQ136" t="str">
            <v xml:space="preserve"> </v>
          </cell>
          <cell r="BR136" t="str">
            <v xml:space="preserve"> </v>
          </cell>
          <cell r="BS136" t="str">
            <v xml:space="preserve"> </v>
          </cell>
          <cell r="BT136" t="str">
            <v xml:space="preserve"> </v>
          </cell>
          <cell r="BU136" t="str">
            <v xml:space="preserve"> </v>
          </cell>
          <cell r="BV136" t="str">
            <v xml:space="preserve">Non engagé </v>
          </cell>
          <cell r="BW136" t="str">
            <v xml:space="preserve"> </v>
          </cell>
          <cell r="BX136" t="str">
            <v>0-</v>
          </cell>
          <cell r="BY136" t="str">
            <v>-</v>
          </cell>
          <cell r="BZ136" t="str">
            <v>2010</v>
          </cell>
          <cell r="CA136" t="str">
            <v>1900</v>
          </cell>
          <cell r="CB136" t="str">
            <v>-</v>
          </cell>
          <cell r="CC136" t="str">
            <v xml:space="preserve"> </v>
          </cell>
          <cell r="CD136" t="str">
            <v xml:space="preserve"> </v>
          </cell>
          <cell r="CE136">
            <v>0</v>
          </cell>
          <cell r="CF136" t="str">
            <v xml:space="preserve"> </v>
          </cell>
          <cell r="CG136" t="str">
            <v xml:space="preserve"> </v>
          </cell>
          <cell r="CH136" t="str">
            <v>0</v>
          </cell>
          <cell r="CI136"/>
          <cell r="CJ136" t="str">
            <v xml:space="preserve"> </v>
          </cell>
          <cell r="CK136"/>
          <cell r="CL136" t="str">
            <v>Non engagé</v>
          </cell>
          <cell r="CM136">
            <v>0</v>
          </cell>
          <cell r="CN136" t="str">
            <v xml:space="preserve"> </v>
          </cell>
          <cell r="CO136"/>
          <cell r="CP136"/>
          <cell r="CQ136"/>
          <cell r="CR136" t="str">
            <v xml:space="preserve"> </v>
          </cell>
          <cell r="CS136">
            <v>0</v>
          </cell>
          <cell r="CT136" t="str">
            <v xml:space="preserve"> </v>
          </cell>
          <cell r="CU136" t="str">
            <v xml:space="preserve"> </v>
          </cell>
          <cell r="CV136" t="str">
            <v>1900</v>
          </cell>
          <cell r="CW136">
            <v>0</v>
          </cell>
          <cell r="CX136"/>
          <cell r="CY136"/>
          <cell r="CZ136">
            <v>8</v>
          </cell>
          <cell r="DA136" t="str">
            <v xml:space="preserve"> </v>
          </cell>
          <cell r="DB136" t="str">
            <v xml:space="preserve"> </v>
          </cell>
          <cell r="DC136" t="str">
            <v xml:space="preserve"> </v>
          </cell>
          <cell r="DD136" t="str">
            <v xml:space="preserve"> </v>
          </cell>
          <cell r="DE136" t="str">
            <v>1900</v>
          </cell>
          <cell r="DF136" t="str">
            <v xml:space="preserve"> 1900ed</v>
          </cell>
          <cell r="DG136" t="str">
            <v xml:space="preserve"> </v>
          </cell>
          <cell r="DH136" t="str">
            <v>1900ed</v>
          </cell>
          <cell r="DI136" t="str">
            <v>1900ec</v>
          </cell>
          <cell r="DJ136" t="str">
            <v>1900ap</v>
          </cell>
          <cell r="DK136" t="str">
            <v>1900ed</v>
          </cell>
          <cell r="DL136" t="str">
            <v xml:space="preserve"> </v>
          </cell>
          <cell r="DM136"/>
          <cell r="DN136" t="str">
            <v>1900</v>
          </cell>
          <cell r="DO136" t="str">
            <v xml:space="preserve"> </v>
          </cell>
          <cell r="DP136" t="str">
            <v>2010</v>
          </cell>
          <cell r="DQ136" t="str">
            <v xml:space="preserve"> </v>
          </cell>
          <cell r="DR136" t="str">
            <v xml:space="preserve">1900ec </v>
          </cell>
          <cell r="DS136" t="str">
            <v>1900</v>
          </cell>
          <cell r="DT136"/>
          <cell r="DU136" t="str">
            <v xml:space="preserve"> </v>
          </cell>
          <cell r="DV136" t="str">
            <v xml:space="preserve"> </v>
          </cell>
          <cell r="DW136" t="str">
            <v xml:space="preserve"> </v>
          </cell>
          <cell r="DX136" t="str">
            <v xml:space="preserve"> </v>
          </cell>
          <cell r="DY136" t="str">
            <v xml:space="preserve"> </v>
          </cell>
          <cell r="DZ136" t="str">
            <v xml:space="preserve"> </v>
          </cell>
          <cell r="EA136" t="str">
            <v xml:space="preserve"> </v>
          </cell>
          <cell r="EB136" t="str">
            <v xml:space="preserve"> </v>
          </cell>
          <cell r="EC136" t="str">
            <v xml:space="preserve"> </v>
          </cell>
          <cell r="ED136" t="str">
            <v xml:space="preserve"> </v>
          </cell>
          <cell r="EE136" t="str">
            <v xml:space="preserve"> </v>
          </cell>
          <cell r="EF136" t="str">
            <v xml:space="preserve"> </v>
          </cell>
          <cell r="EG136" t="str">
            <v xml:space="preserve"> </v>
          </cell>
          <cell r="EH136" t="str">
            <v xml:space="preserve"> </v>
          </cell>
          <cell r="EI136" t="str">
            <v xml:space="preserve"> </v>
          </cell>
          <cell r="EJ136" t="str">
            <v xml:space="preserve"> </v>
          </cell>
          <cell r="EK136" t="str">
            <v xml:space="preserve"> </v>
          </cell>
          <cell r="EL136" t="str">
            <v xml:space="preserve"> </v>
          </cell>
          <cell r="EM136"/>
          <cell r="EN136" t="str">
            <v xml:space="preserve"> </v>
          </cell>
          <cell r="EO136" t="str">
            <v xml:space="preserve"> </v>
          </cell>
          <cell r="EP136"/>
          <cell r="EQ136" t="str">
            <v xml:space="preserve"> </v>
          </cell>
          <cell r="ER136" t="str">
            <v xml:space="preserve"> </v>
          </cell>
          <cell r="ET136" t="str">
            <v>1900</v>
          </cell>
          <cell r="EV136" t="str">
            <v xml:space="preserve"> </v>
          </cell>
          <cell r="EY136" t="str">
            <v>1900-01</v>
          </cell>
          <cell r="FA136" t="str">
            <v>1900-01</v>
          </cell>
          <cell r="FC136">
            <v>0</v>
          </cell>
          <cell r="FD136">
            <v>0</v>
          </cell>
          <cell r="FG136" t="str">
            <v>0</v>
          </cell>
          <cell r="FJ136" t="str">
            <v>Chambre</v>
          </cell>
          <cell r="FK136" t="str">
            <v>studio</v>
          </cell>
          <cell r="FL136" t="str">
            <v>1CC</v>
          </cell>
          <cell r="FM136" t="str">
            <v>2CC</v>
          </cell>
          <cell r="FN136" t="str">
            <v>3CC</v>
          </cell>
          <cell r="FO136" t="str">
            <v>4CC</v>
          </cell>
          <cell r="FP136" t="str">
            <v>5CC</v>
          </cell>
          <cell r="FR136">
            <v>0</v>
          </cell>
          <cell r="FS136"/>
          <cell r="FT136"/>
          <cell r="FU136" t="str">
            <v>1900</v>
          </cell>
          <cell r="FV136">
            <v>0</v>
          </cell>
          <cell r="FW136"/>
        </row>
        <row r="137">
          <cell r="AL137">
            <v>0</v>
          </cell>
          <cell r="AP137" t="str">
            <v>0</v>
          </cell>
          <cell r="AQ137" t="str">
            <v xml:space="preserve"> </v>
          </cell>
          <cell r="AR137" t="str">
            <v xml:space="preserve"> </v>
          </cell>
          <cell r="AS137" t="str">
            <v xml:space="preserve"> </v>
          </cell>
          <cell r="AT137" t="str">
            <v xml:space="preserve"> </v>
          </cell>
          <cell r="AU137" t="str">
            <v xml:space="preserve"> </v>
          </cell>
          <cell r="AV137" t="str">
            <v xml:space="preserve"> </v>
          </cell>
          <cell r="AW137" t="str">
            <v xml:space="preserve"> </v>
          </cell>
          <cell r="AX137" t="str">
            <v xml:space="preserve"> </v>
          </cell>
          <cell r="AY137" t="str">
            <v xml:space="preserve"> </v>
          </cell>
          <cell r="AZ137" t="str">
            <v xml:space="preserve"> </v>
          </cell>
          <cell r="BA137" t="str">
            <v xml:space="preserve"> </v>
          </cell>
          <cell r="BB137" t="str">
            <v xml:space="preserve"> </v>
          </cell>
          <cell r="BC137" t="str">
            <v xml:space="preserve"> </v>
          </cell>
          <cell r="BD137" t="str">
            <v xml:space="preserve"> </v>
          </cell>
          <cell r="BE137" t="str">
            <v xml:space="preserve"> </v>
          </cell>
          <cell r="BF137" t="str">
            <v>Non engagé</v>
          </cell>
          <cell r="BG137" t="str">
            <v>Non engagé</v>
          </cell>
          <cell r="BH137" t="str">
            <v>Non engagé</v>
          </cell>
          <cell r="BI137" t="str">
            <v>Non engagé</v>
          </cell>
          <cell r="BJ137" t="str">
            <v>Non engagé</v>
          </cell>
          <cell r="BK137" t="str">
            <v>Non engagé</v>
          </cell>
          <cell r="BL137" t="str">
            <v>Non engagé</v>
          </cell>
          <cell r="BM137" t="str">
            <v>acl-</v>
          </cell>
          <cell r="BN137" t="str">
            <v>ACL-</v>
          </cell>
          <cell r="BO137" t="str">
            <v>ACL-</v>
          </cell>
          <cell r="BP137" t="str">
            <v>-</v>
          </cell>
          <cell r="BQ137" t="str">
            <v xml:space="preserve"> </v>
          </cell>
          <cell r="BR137" t="str">
            <v xml:space="preserve"> </v>
          </cell>
          <cell r="BS137" t="str">
            <v xml:space="preserve"> </v>
          </cell>
          <cell r="BT137" t="str">
            <v xml:space="preserve"> </v>
          </cell>
          <cell r="BU137" t="str">
            <v xml:space="preserve"> </v>
          </cell>
          <cell r="BV137" t="str">
            <v xml:space="preserve">Non engagé </v>
          </cell>
          <cell r="BW137" t="str">
            <v xml:space="preserve"> </v>
          </cell>
          <cell r="BX137" t="str">
            <v>0-</v>
          </cell>
          <cell r="BY137" t="str">
            <v>-</v>
          </cell>
          <cell r="BZ137" t="str">
            <v>2010</v>
          </cell>
          <cell r="CA137" t="str">
            <v>1900</v>
          </cell>
          <cell r="CB137" t="str">
            <v>-</v>
          </cell>
          <cell r="CC137" t="str">
            <v xml:space="preserve"> </v>
          </cell>
          <cell r="CD137" t="str">
            <v xml:space="preserve"> </v>
          </cell>
          <cell r="CE137">
            <v>0</v>
          </cell>
          <cell r="CF137" t="str">
            <v xml:space="preserve"> </v>
          </cell>
          <cell r="CG137" t="str">
            <v xml:space="preserve"> </v>
          </cell>
          <cell r="CH137" t="str">
            <v>0</v>
          </cell>
          <cell r="CI137"/>
          <cell r="CJ137" t="str">
            <v xml:space="preserve"> </v>
          </cell>
          <cell r="CK137"/>
          <cell r="CL137" t="str">
            <v>Non engagé</v>
          </cell>
          <cell r="CM137">
            <v>0</v>
          </cell>
          <cell r="CN137" t="str">
            <v xml:space="preserve"> </v>
          </cell>
          <cell r="CO137"/>
          <cell r="CP137"/>
          <cell r="CQ137"/>
          <cell r="CR137" t="str">
            <v xml:space="preserve"> </v>
          </cell>
          <cell r="CS137">
            <v>0</v>
          </cell>
          <cell r="CT137" t="str">
            <v xml:space="preserve"> </v>
          </cell>
          <cell r="CU137" t="str">
            <v xml:space="preserve"> </v>
          </cell>
          <cell r="CV137" t="str">
            <v>1900</v>
          </cell>
          <cell r="CW137">
            <v>0</v>
          </cell>
          <cell r="CX137"/>
          <cell r="CY137"/>
          <cell r="CZ137">
            <v>8</v>
          </cell>
          <cell r="DA137" t="str">
            <v xml:space="preserve"> </v>
          </cell>
          <cell r="DB137" t="str">
            <v xml:space="preserve"> </v>
          </cell>
          <cell r="DC137" t="str">
            <v xml:space="preserve"> </v>
          </cell>
          <cell r="DD137" t="str">
            <v xml:space="preserve"> </v>
          </cell>
          <cell r="DE137" t="str">
            <v>1900</v>
          </cell>
          <cell r="DF137" t="str">
            <v xml:space="preserve"> 1900ed</v>
          </cell>
          <cell r="DG137" t="str">
            <v xml:space="preserve"> </v>
          </cell>
          <cell r="DH137" t="str">
            <v>1900ed</v>
          </cell>
          <cell r="DI137" t="str">
            <v>1900ec</v>
          </cell>
          <cell r="DJ137" t="str">
            <v>1900ap</v>
          </cell>
          <cell r="DK137" t="str">
            <v>1900ed</v>
          </cell>
          <cell r="DL137" t="str">
            <v xml:space="preserve"> </v>
          </cell>
          <cell r="DM137"/>
          <cell r="DN137" t="str">
            <v>1900</v>
          </cell>
          <cell r="DO137" t="str">
            <v xml:space="preserve"> </v>
          </cell>
          <cell r="DP137" t="str">
            <v>2010</v>
          </cell>
          <cell r="DQ137" t="str">
            <v xml:space="preserve"> </v>
          </cell>
          <cell r="DR137" t="str">
            <v xml:space="preserve">1900ec </v>
          </cell>
          <cell r="DS137" t="str">
            <v>1900</v>
          </cell>
          <cell r="DT137"/>
          <cell r="DU137" t="str">
            <v xml:space="preserve"> </v>
          </cell>
          <cell r="DV137" t="str">
            <v xml:space="preserve"> </v>
          </cell>
          <cell r="DW137" t="str">
            <v xml:space="preserve"> </v>
          </cell>
          <cell r="DX137" t="str">
            <v xml:space="preserve"> </v>
          </cell>
          <cell r="DY137" t="str">
            <v xml:space="preserve"> </v>
          </cell>
          <cell r="DZ137" t="str">
            <v xml:space="preserve"> </v>
          </cell>
          <cell r="EA137" t="str">
            <v xml:space="preserve"> </v>
          </cell>
          <cell r="EB137" t="str">
            <v xml:space="preserve"> </v>
          </cell>
          <cell r="EC137" t="str">
            <v xml:space="preserve"> </v>
          </cell>
          <cell r="ED137" t="str">
            <v xml:space="preserve"> </v>
          </cell>
          <cell r="EE137" t="str">
            <v xml:space="preserve"> </v>
          </cell>
          <cell r="EF137" t="str">
            <v xml:space="preserve"> </v>
          </cell>
          <cell r="EG137" t="str">
            <v xml:space="preserve"> </v>
          </cell>
          <cell r="EH137" t="str">
            <v xml:space="preserve"> </v>
          </cell>
          <cell r="EI137" t="str">
            <v xml:space="preserve"> </v>
          </cell>
          <cell r="EJ137" t="str">
            <v xml:space="preserve"> </v>
          </cell>
          <cell r="EK137" t="str">
            <v xml:space="preserve"> </v>
          </cell>
          <cell r="EL137" t="str">
            <v xml:space="preserve"> </v>
          </cell>
          <cell r="EM137"/>
          <cell r="EN137" t="str">
            <v xml:space="preserve"> </v>
          </cell>
          <cell r="EO137" t="str">
            <v xml:space="preserve"> </v>
          </cell>
          <cell r="EP137"/>
          <cell r="EQ137" t="str">
            <v xml:space="preserve"> </v>
          </cell>
          <cell r="ER137" t="str">
            <v xml:space="preserve"> </v>
          </cell>
          <cell r="ET137" t="str">
            <v>1900</v>
          </cell>
          <cell r="EV137" t="str">
            <v xml:space="preserve"> </v>
          </cell>
          <cell r="EY137" t="str">
            <v>1900-01</v>
          </cell>
          <cell r="FA137" t="str">
            <v>1900-01</v>
          </cell>
          <cell r="FC137">
            <v>0</v>
          </cell>
          <cell r="FD137">
            <v>0</v>
          </cell>
          <cell r="FG137" t="str">
            <v>0</v>
          </cell>
          <cell r="FJ137" t="str">
            <v>Chambre</v>
          </cell>
          <cell r="FK137" t="str">
            <v>studio</v>
          </cell>
          <cell r="FL137" t="str">
            <v>1CC</v>
          </cell>
          <cell r="FM137" t="str">
            <v>2CC</v>
          </cell>
          <cell r="FN137" t="str">
            <v>3CC</v>
          </cell>
          <cell r="FO137" t="str">
            <v>4CC</v>
          </cell>
          <cell r="FP137" t="str">
            <v>5CC</v>
          </cell>
          <cell r="FR137">
            <v>0</v>
          </cell>
          <cell r="FS137"/>
          <cell r="FT137"/>
          <cell r="FU137" t="str">
            <v>1900</v>
          </cell>
          <cell r="FV137">
            <v>0</v>
          </cell>
          <cell r="FW137"/>
        </row>
        <row r="138">
          <cell r="AL138">
            <v>0</v>
          </cell>
          <cell r="AP138" t="str">
            <v>0</v>
          </cell>
          <cell r="AQ138" t="str">
            <v xml:space="preserve"> </v>
          </cell>
          <cell r="AR138" t="str">
            <v xml:space="preserve"> </v>
          </cell>
          <cell r="AS138" t="str">
            <v xml:space="preserve"> </v>
          </cell>
          <cell r="AT138" t="str">
            <v xml:space="preserve"> </v>
          </cell>
          <cell r="AU138" t="str">
            <v xml:space="preserve"> </v>
          </cell>
          <cell r="AV138" t="str">
            <v xml:space="preserve"> </v>
          </cell>
          <cell r="AW138" t="str">
            <v xml:space="preserve"> </v>
          </cell>
          <cell r="AX138" t="str">
            <v xml:space="preserve"> </v>
          </cell>
          <cell r="AY138" t="str">
            <v xml:space="preserve"> </v>
          </cell>
          <cell r="AZ138" t="str">
            <v xml:space="preserve"> </v>
          </cell>
          <cell r="BA138" t="str">
            <v xml:space="preserve"> </v>
          </cell>
          <cell r="BB138" t="str">
            <v xml:space="preserve"> </v>
          </cell>
          <cell r="BC138" t="str">
            <v xml:space="preserve"> </v>
          </cell>
          <cell r="BD138" t="str">
            <v xml:space="preserve"> </v>
          </cell>
          <cell r="BE138" t="str">
            <v xml:space="preserve"> </v>
          </cell>
          <cell r="BF138" t="str">
            <v>Non engagé</v>
          </cell>
          <cell r="BG138" t="str">
            <v>Non engagé</v>
          </cell>
          <cell r="BH138" t="str">
            <v>Non engagé</v>
          </cell>
          <cell r="BI138" t="str">
            <v>Non engagé</v>
          </cell>
          <cell r="BJ138" t="str">
            <v>Non engagé</v>
          </cell>
          <cell r="BK138" t="str">
            <v>Non engagé</v>
          </cell>
          <cell r="BL138" t="str">
            <v>Non engagé</v>
          </cell>
          <cell r="BM138" t="str">
            <v>acl-</v>
          </cell>
          <cell r="BN138" t="str">
            <v>ACL-</v>
          </cell>
          <cell r="BO138" t="str">
            <v>ACL-</v>
          </cell>
          <cell r="BP138" t="str">
            <v>-</v>
          </cell>
          <cell r="BQ138" t="str">
            <v xml:space="preserve"> </v>
          </cell>
          <cell r="BR138" t="str">
            <v xml:space="preserve"> </v>
          </cell>
          <cell r="BS138" t="str">
            <v xml:space="preserve"> </v>
          </cell>
          <cell r="BT138" t="str">
            <v xml:space="preserve"> </v>
          </cell>
          <cell r="BU138" t="str">
            <v xml:space="preserve"> </v>
          </cell>
          <cell r="BV138" t="str">
            <v xml:space="preserve">Non engagé </v>
          </cell>
          <cell r="BW138" t="str">
            <v xml:space="preserve"> </v>
          </cell>
          <cell r="BX138" t="str">
            <v>0-</v>
          </cell>
          <cell r="BY138" t="str">
            <v>-</v>
          </cell>
          <cell r="BZ138" t="str">
            <v>2010</v>
          </cell>
          <cell r="CA138" t="str">
            <v>1900</v>
          </cell>
          <cell r="CB138" t="str">
            <v>-</v>
          </cell>
          <cell r="CC138" t="str">
            <v xml:space="preserve"> </v>
          </cell>
          <cell r="CD138" t="str">
            <v xml:space="preserve"> </v>
          </cell>
          <cell r="CE138">
            <v>0</v>
          </cell>
          <cell r="CF138" t="str">
            <v xml:space="preserve"> </v>
          </cell>
          <cell r="CG138" t="str">
            <v xml:space="preserve"> </v>
          </cell>
          <cell r="CH138" t="str">
            <v>0</v>
          </cell>
          <cell r="CI138"/>
          <cell r="CJ138" t="str">
            <v xml:space="preserve"> </v>
          </cell>
          <cell r="CK138"/>
          <cell r="CL138" t="str">
            <v>Non engagé</v>
          </cell>
          <cell r="CM138">
            <v>0</v>
          </cell>
          <cell r="CN138" t="str">
            <v xml:space="preserve"> </v>
          </cell>
          <cell r="CO138"/>
          <cell r="CP138"/>
          <cell r="CQ138"/>
          <cell r="CR138" t="str">
            <v xml:space="preserve"> </v>
          </cell>
          <cell r="CS138">
            <v>0</v>
          </cell>
          <cell r="CT138" t="str">
            <v xml:space="preserve"> </v>
          </cell>
          <cell r="CU138" t="str">
            <v xml:space="preserve"> </v>
          </cell>
          <cell r="CV138" t="str">
            <v>1900</v>
          </cell>
          <cell r="CW138">
            <v>0</v>
          </cell>
          <cell r="CX138"/>
          <cell r="CY138"/>
          <cell r="CZ138">
            <v>8</v>
          </cell>
          <cell r="DA138" t="str">
            <v xml:space="preserve"> </v>
          </cell>
          <cell r="DB138" t="str">
            <v xml:space="preserve"> </v>
          </cell>
          <cell r="DC138" t="str">
            <v xml:space="preserve"> </v>
          </cell>
          <cell r="DD138" t="str">
            <v xml:space="preserve"> </v>
          </cell>
          <cell r="DE138" t="str">
            <v>1900</v>
          </cell>
          <cell r="DF138" t="str">
            <v xml:space="preserve"> 1900ed</v>
          </cell>
          <cell r="DG138" t="str">
            <v xml:space="preserve"> </v>
          </cell>
          <cell r="DH138" t="str">
            <v>1900ed</v>
          </cell>
          <cell r="DI138" t="str">
            <v>1900ec</v>
          </cell>
          <cell r="DJ138" t="str">
            <v>1900ap</v>
          </cell>
          <cell r="DK138" t="str">
            <v>1900ed</v>
          </cell>
          <cell r="DL138" t="str">
            <v xml:space="preserve"> </v>
          </cell>
          <cell r="DM138"/>
          <cell r="DN138" t="str">
            <v>1900</v>
          </cell>
          <cell r="DO138" t="str">
            <v xml:space="preserve"> </v>
          </cell>
          <cell r="DP138" t="str">
            <v>2010</v>
          </cell>
          <cell r="DQ138" t="str">
            <v xml:space="preserve"> </v>
          </cell>
          <cell r="DR138" t="str">
            <v xml:space="preserve">1900ec </v>
          </cell>
          <cell r="DS138" t="str">
            <v>1900</v>
          </cell>
          <cell r="DT138"/>
          <cell r="DU138" t="str">
            <v xml:space="preserve"> </v>
          </cell>
          <cell r="DV138" t="str">
            <v xml:space="preserve"> </v>
          </cell>
          <cell r="DW138" t="str">
            <v xml:space="preserve"> </v>
          </cell>
          <cell r="DX138" t="str">
            <v xml:space="preserve"> </v>
          </cell>
          <cell r="DY138" t="str">
            <v xml:space="preserve"> </v>
          </cell>
          <cell r="DZ138" t="str">
            <v xml:space="preserve"> </v>
          </cell>
          <cell r="EA138" t="str">
            <v xml:space="preserve"> </v>
          </cell>
          <cell r="EB138" t="str">
            <v xml:space="preserve"> </v>
          </cell>
          <cell r="EC138" t="str">
            <v xml:space="preserve"> </v>
          </cell>
          <cell r="ED138" t="str">
            <v xml:space="preserve"> </v>
          </cell>
          <cell r="EE138" t="str">
            <v xml:space="preserve"> </v>
          </cell>
          <cell r="EF138" t="str">
            <v xml:space="preserve"> </v>
          </cell>
          <cell r="EG138" t="str">
            <v xml:space="preserve"> </v>
          </cell>
          <cell r="EH138" t="str">
            <v xml:space="preserve"> </v>
          </cell>
          <cell r="EI138" t="str">
            <v xml:space="preserve"> </v>
          </cell>
          <cell r="EJ138" t="str">
            <v xml:space="preserve"> </v>
          </cell>
          <cell r="EK138" t="str">
            <v xml:space="preserve"> </v>
          </cell>
          <cell r="EL138" t="str">
            <v xml:space="preserve"> </v>
          </cell>
          <cell r="EM138"/>
          <cell r="EN138" t="str">
            <v xml:space="preserve"> </v>
          </cell>
          <cell r="EO138" t="str">
            <v xml:space="preserve"> </v>
          </cell>
          <cell r="EP138"/>
          <cell r="EQ138" t="str">
            <v xml:space="preserve"> </v>
          </cell>
          <cell r="ER138" t="str">
            <v xml:space="preserve"> </v>
          </cell>
          <cell r="ET138" t="str">
            <v>1900</v>
          </cell>
          <cell r="EV138" t="str">
            <v xml:space="preserve"> </v>
          </cell>
          <cell r="EY138" t="str">
            <v>1900-01</v>
          </cell>
          <cell r="FA138" t="str">
            <v>1900-01</v>
          </cell>
          <cell r="FC138">
            <v>0</v>
          </cell>
          <cell r="FD138">
            <v>0</v>
          </cell>
          <cell r="FG138" t="str">
            <v>0</v>
          </cell>
          <cell r="FJ138" t="str">
            <v>Chambre</v>
          </cell>
          <cell r="FK138" t="str">
            <v>studio</v>
          </cell>
          <cell r="FL138" t="str">
            <v>1CC</v>
          </cell>
          <cell r="FM138" t="str">
            <v>2CC</v>
          </cell>
          <cell r="FN138" t="str">
            <v>3CC</v>
          </cell>
          <cell r="FO138" t="str">
            <v>4CC</v>
          </cell>
          <cell r="FP138" t="str">
            <v>5CC</v>
          </cell>
          <cell r="FR138">
            <v>0</v>
          </cell>
          <cell r="FS138"/>
          <cell r="FT138"/>
          <cell r="FU138" t="str">
            <v>1900</v>
          </cell>
          <cell r="FV138">
            <v>0</v>
          </cell>
          <cell r="FW138"/>
        </row>
        <row r="139">
          <cell r="AL139">
            <v>0</v>
          </cell>
          <cell r="AP139" t="str">
            <v>0</v>
          </cell>
          <cell r="AQ139" t="str">
            <v xml:space="preserve"> </v>
          </cell>
          <cell r="AR139" t="str">
            <v xml:space="preserve"> </v>
          </cell>
          <cell r="AS139" t="str">
            <v xml:space="preserve"> </v>
          </cell>
          <cell r="AT139" t="str">
            <v xml:space="preserve"> </v>
          </cell>
          <cell r="AU139" t="str">
            <v xml:space="preserve"> </v>
          </cell>
          <cell r="AV139" t="str">
            <v xml:space="preserve"> </v>
          </cell>
          <cell r="AW139" t="str">
            <v xml:space="preserve"> </v>
          </cell>
          <cell r="AX139" t="str">
            <v xml:space="preserve"> </v>
          </cell>
          <cell r="AY139" t="str">
            <v xml:space="preserve"> </v>
          </cell>
          <cell r="AZ139" t="str">
            <v xml:space="preserve"> </v>
          </cell>
          <cell r="BA139" t="str">
            <v xml:space="preserve"> </v>
          </cell>
          <cell r="BB139" t="str">
            <v xml:space="preserve"> </v>
          </cell>
          <cell r="BC139" t="str">
            <v xml:space="preserve"> </v>
          </cell>
          <cell r="BD139" t="str">
            <v xml:space="preserve"> </v>
          </cell>
          <cell r="BE139" t="str">
            <v xml:space="preserve"> </v>
          </cell>
          <cell r="BF139" t="str">
            <v>Non engagé</v>
          </cell>
          <cell r="BG139" t="str">
            <v>Non engagé</v>
          </cell>
          <cell r="BH139" t="str">
            <v>Non engagé</v>
          </cell>
          <cell r="BI139" t="str">
            <v>Non engagé</v>
          </cell>
          <cell r="BJ139" t="str">
            <v>Non engagé</v>
          </cell>
          <cell r="BK139" t="str">
            <v>Non engagé</v>
          </cell>
          <cell r="BL139" t="str">
            <v>Non engagé</v>
          </cell>
          <cell r="BM139" t="str">
            <v>acl-</v>
          </cell>
          <cell r="BN139" t="str">
            <v>ACL-</v>
          </cell>
          <cell r="BO139" t="str">
            <v>ACL-</v>
          </cell>
          <cell r="BP139" t="str">
            <v>-</v>
          </cell>
          <cell r="BQ139" t="str">
            <v xml:space="preserve"> </v>
          </cell>
          <cell r="BR139" t="str">
            <v xml:space="preserve"> </v>
          </cell>
          <cell r="BS139" t="str">
            <v xml:space="preserve"> </v>
          </cell>
          <cell r="BT139" t="str">
            <v xml:space="preserve"> </v>
          </cell>
          <cell r="BU139" t="str">
            <v xml:space="preserve"> </v>
          </cell>
          <cell r="BV139" t="str">
            <v xml:space="preserve">Non engagé </v>
          </cell>
          <cell r="BW139" t="str">
            <v xml:space="preserve"> </v>
          </cell>
          <cell r="BX139" t="str">
            <v>0-</v>
          </cell>
          <cell r="BY139" t="str">
            <v>-</v>
          </cell>
          <cell r="BZ139" t="str">
            <v>2010</v>
          </cell>
          <cell r="CA139" t="str">
            <v>1900</v>
          </cell>
          <cell r="CB139" t="str">
            <v>-</v>
          </cell>
          <cell r="CC139" t="str">
            <v xml:space="preserve"> </v>
          </cell>
          <cell r="CD139" t="str">
            <v xml:space="preserve"> </v>
          </cell>
          <cell r="CE139">
            <v>0</v>
          </cell>
          <cell r="CF139" t="str">
            <v xml:space="preserve"> </v>
          </cell>
          <cell r="CG139" t="str">
            <v xml:space="preserve"> </v>
          </cell>
          <cell r="CH139" t="str">
            <v>0</v>
          </cell>
          <cell r="CI139"/>
          <cell r="CJ139" t="str">
            <v xml:space="preserve"> </v>
          </cell>
          <cell r="CK139"/>
          <cell r="CL139" t="str">
            <v>Non engagé</v>
          </cell>
          <cell r="CM139">
            <v>0</v>
          </cell>
          <cell r="CN139" t="str">
            <v xml:space="preserve"> </v>
          </cell>
          <cell r="CO139"/>
          <cell r="CP139"/>
          <cell r="CQ139"/>
          <cell r="CR139" t="str">
            <v xml:space="preserve"> </v>
          </cell>
          <cell r="CS139">
            <v>0</v>
          </cell>
          <cell r="CT139" t="str">
            <v xml:space="preserve"> </v>
          </cell>
          <cell r="CU139" t="str">
            <v xml:space="preserve"> </v>
          </cell>
          <cell r="CV139" t="str">
            <v>1900</v>
          </cell>
          <cell r="CW139">
            <v>0</v>
          </cell>
          <cell r="CX139"/>
          <cell r="CY139"/>
          <cell r="CZ139">
            <v>8</v>
          </cell>
          <cell r="DA139" t="str">
            <v xml:space="preserve"> </v>
          </cell>
          <cell r="DB139" t="str">
            <v xml:space="preserve"> </v>
          </cell>
          <cell r="DC139" t="str">
            <v xml:space="preserve"> </v>
          </cell>
          <cell r="DD139" t="str">
            <v xml:space="preserve"> </v>
          </cell>
          <cell r="DE139" t="str">
            <v>1900</v>
          </cell>
          <cell r="DF139" t="str">
            <v xml:space="preserve"> 1900ed</v>
          </cell>
          <cell r="DG139" t="str">
            <v xml:space="preserve"> </v>
          </cell>
          <cell r="DH139" t="str">
            <v>1900ed</v>
          </cell>
          <cell r="DI139" t="str">
            <v>1900ec</v>
          </cell>
          <cell r="DJ139" t="str">
            <v>1900ap</v>
          </cell>
          <cell r="DK139" t="str">
            <v>1900ed</v>
          </cell>
          <cell r="DL139" t="str">
            <v xml:space="preserve"> </v>
          </cell>
          <cell r="DM139"/>
          <cell r="DN139" t="str">
            <v>1900</v>
          </cell>
          <cell r="DO139" t="str">
            <v xml:space="preserve"> </v>
          </cell>
          <cell r="DP139" t="str">
            <v>2010</v>
          </cell>
          <cell r="DQ139" t="str">
            <v xml:space="preserve"> </v>
          </cell>
          <cell r="DR139" t="str">
            <v xml:space="preserve">1900ec </v>
          </cell>
          <cell r="DS139" t="str">
            <v>1900</v>
          </cell>
          <cell r="DT139"/>
          <cell r="DU139" t="str">
            <v xml:space="preserve"> </v>
          </cell>
          <cell r="DV139" t="str">
            <v xml:space="preserve"> </v>
          </cell>
          <cell r="DW139" t="str">
            <v xml:space="preserve"> </v>
          </cell>
          <cell r="DX139" t="str">
            <v xml:space="preserve"> </v>
          </cell>
          <cell r="DY139" t="str">
            <v xml:space="preserve"> </v>
          </cell>
          <cell r="DZ139" t="str">
            <v xml:space="preserve"> </v>
          </cell>
          <cell r="EA139" t="str">
            <v xml:space="preserve"> </v>
          </cell>
          <cell r="EB139" t="str">
            <v xml:space="preserve"> </v>
          </cell>
          <cell r="EC139" t="str">
            <v xml:space="preserve"> </v>
          </cell>
          <cell r="ED139" t="str">
            <v xml:space="preserve"> </v>
          </cell>
          <cell r="EE139" t="str">
            <v xml:space="preserve"> </v>
          </cell>
          <cell r="EF139" t="str">
            <v xml:space="preserve"> </v>
          </cell>
          <cell r="EG139" t="str">
            <v xml:space="preserve"> </v>
          </cell>
          <cell r="EH139" t="str">
            <v xml:space="preserve"> </v>
          </cell>
          <cell r="EI139" t="str">
            <v xml:space="preserve"> </v>
          </cell>
          <cell r="EJ139" t="str">
            <v xml:space="preserve"> </v>
          </cell>
          <cell r="EK139" t="str">
            <v xml:space="preserve"> </v>
          </cell>
          <cell r="EL139" t="str">
            <v xml:space="preserve"> </v>
          </cell>
          <cell r="EM139"/>
          <cell r="EN139" t="str">
            <v xml:space="preserve"> </v>
          </cell>
          <cell r="EO139" t="str">
            <v xml:space="preserve"> </v>
          </cell>
          <cell r="EP139"/>
          <cell r="EQ139" t="str">
            <v xml:space="preserve"> </v>
          </cell>
          <cell r="ER139" t="str">
            <v xml:space="preserve"> </v>
          </cell>
          <cell r="ET139" t="str">
            <v>1900</v>
          </cell>
          <cell r="EV139" t="str">
            <v xml:space="preserve"> </v>
          </cell>
          <cell r="EY139" t="str">
            <v>1900-01</v>
          </cell>
          <cell r="FA139" t="str">
            <v>1900-01</v>
          </cell>
          <cell r="FC139">
            <v>0</v>
          </cell>
          <cell r="FD139">
            <v>0</v>
          </cell>
          <cell r="FG139" t="str">
            <v>0</v>
          </cell>
          <cell r="FJ139" t="str">
            <v>Chambre</v>
          </cell>
          <cell r="FK139" t="str">
            <v>studio</v>
          </cell>
          <cell r="FL139" t="str">
            <v>1CC</v>
          </cell>
          <cell r="FM139" t="str">
            <v>2CC</v>
          </cell>
          <cell r="FN139" t="str">
            <v>3CC</v>
          </cell>
          <cell r="FO139" t="str">
            <v>4CC</v>
          </cell>
          <cell r="FP139" t="str">
            <v>5CC</v>
          </cell>
          <cell r="FR139">
            <v>0</v>
          </cell>
          <cell r="FS139"/>
          <cell r="FT139"/>
          <cell r="FU139" t="str">
            <v>1900</v>
          </cell>
          <cell r="FV139">
            <v>0</v>
          </cell>
          <cell r="FW139"/>
        </row>
        <row r="140">
          <cell r="AL140">
            <v>0</v>
          </cell>
          <cell r="AP140" t="str">
            <v>0</v>
          </cell>
          <cell r="AQ140" t="str">
            <v xml:space="preserve"> </v>
          </cell>
          <cell r="AR140" t="str">
            <v xml:space="preserve"> </v>
          </cell>
          <cell r="AS140" t="str">
            <v xml:space="preserve"> </v>
          </cell>
          <cell r="AT140" t="str">
            <v xml:space="preserve"> </v>
          </cell>
          <cell r="AU140" t="str">
            <v xml:space="preserve"> </v>
          </cell>
          <cell r="AV140" t="str">
            <v xml:space="preserve"> </v>
          </cell>
          <cell r="AW140" t="str">
            <v xml:space="preserve"> </v>
          </cell>
          <cell r="AX140" t="str">
            <v xml:space="preserve"> </v>
          </cell>
          <cell r="AY140" t="str">
            <v xml:space="preserve"> </v>
          </cell>
          <cell r="AZ140" t="str">
            <v xml:space="preserve"> </v>
          </cell>
          <cell r="BA140" t="str">
            <v xml:space="preserve"> </v>
          </cell>
          <cell r="BB140" t="str">
            <v xml:space="preserve"> </v>
          </cell>
          <cell r="BC140" t="str">
            <v xml:space="preserve"> </v>
          </cell>
          <cell r="BD140" t="str">
            <v xml:space="preserve"> </v>
          </cell>
          <cell r="BE140" t="str">
            <v xml:space="preserve"> </v>
          </cell>
          <cell r="BF140" t="str">
            <v>Non engagé</v>
          </cell>
          <cell r="BG140" t="str">
            <v>Non engagé</v>
          </cell>
          <cell r="BH140" t="str">
            <v>Non engagé</v>
          </cell>
          <cell r="BI140" t="str">
            <v>Non engagé</v>
          </cell>
          <cell r="BJ140" t="str">
            <v>Non engagé</v>
          </cell>
          <cell r="BK140" t="str">
            <v>Non engagé</v>
          </cell>
          <cell r="BL140" t="str">
            <v>Non engagé</v>
          </cell>
          <cell r="BM140" t="str">
            <v>acl-</v>
          </cell>
          <cell r="BN140" t="str">
            <v>ACL-</v>
          </cell>
          <cell r="BO140" t="str">
            <v>ACL-</v>
          </cell>
          <cell r="BP140" t="str">
            <v>-</v>
          </cell>
          <cell r="BQ140" t="str">
            <v xml:space="preserve"> </v>
          </cell>
          <cell r="BR140" t="str">
            <v xml:space="preserve"> </v>
          </cell>
          <cell r="BS140" t="str">
            <v xml:space="preserve"> </v>
          </cell>
          <cell r="BT140" t="str">
            <v xml:space="preserve"> </v>
          </cell>
          <cell r="BU140" t="str">
            <v xml:space="preserve"> </v>
          </cell>
          <cell r="BV140" t="str">
            <v xml:space="preserve">Non engagé </v>
          </cell>
          <cell r="BW140" t="str">
            <v xml:space="preserve"> </v>
          </cell>
          <cell r="BX140" t="str">
            <v>0-</v>
          </cell>
          <cell r="BY140" t="str">
            <v>-</v>
          </cell>
          <cell r="BZ140" t="str">
            <v>2010</v>
          </cell>
          <cell r="CA140" t="str">
            <v>1900</v>
          </cell>
          <cell r="CB140" t="str">
            <v>-</v>
          </cell>
          <cell r="CC140" t="str">
            <v xml:space="preserve"> </v>
          </cell>
          <cell r="CD140" t="str">
            <v xml:space="preserve"> </v>
          </cell>
          <cell r="CE140">
            <v>0</v>
          </cell>
          <cell r="CF140" t="str">
            <v xml:space="preserve"> </v>
          </cell>
          <cell r="CG140" t="str">
            <v xml:space="preserve"> </v>
          </cell>
          <cell r="CH140" t="str">
            <v>0</v>
          </cell>
          <cell r="CI140"/>
          <cell r="CJ140" t="str">
            <v xml:space="preserve"> </v>
          </cell>
          <cell r="CK140"/>
          <cell r="CL140" t="str">
            <v>Non engagé</v>
          </cell>
          <cell r="CM140">
            <v>0</v>
          </cell>
          <cell r="CN140" t="str">
            <v xml:space="preserve"> </v>
          </cell>
          <cell r="CO140"/>
          <cell r="CP140"/>
          <cell r="CQ140"/>
          <cell r="CR140" t="str">
            <v xml:space="preserve"> </v>
          </cell>
          <cell r="CS140">
            <v>0</v>
          </cell>
          <cell r="CT140" t="str">
            <v xml:space="preserve"> </v>
          </cell>
          <cell r="CU140" t="str">
            <v xml:space="preserve"> </v>
          </cell>
          <cell r="CV140" t="str">
            <v>1900</v>
          </cell>
          <cell r="CW140">
            <v>0</v>
          </cell>
          <cell r="CX140"/>
          <cell r="CY140"/>
          <cell r="CZ140">
            <v>8</v>
          </cell>
          <cell r="DA140" t="str">
            <v xml:space="preserve"> </v>
          </cell>
          <cell r="DB140" t="str">
            <v xml:space="preserve"> </v>
          </cell>
          <cell r="DC140" t="str">
            <v xml:space="preserve"> </v>
          </cell>
          <cell r="DD140" t="str">
            <v xml:space="preserve"> </v>
          </cell>
          <cell r="DE140" t="str">
            <v>1900</v>
          </cell>
          <cell r="DF140" t="str">
            <v xml:space="preserve"> 1900ed</v>
          </cell>
          <cell r="DG140" t="str">
            <v xml:space="preserve"> </v>
          </cell>
          <cell r="DH140" t="str">
            <v>1900ed</v>
          </cell>
          <cell r="DI140" t="str">
            <v>1900ec</v>
          </cell>
          <cell r="DJ140" t="str">
            <v>1900ap</v>
          </cell>
          <cell r="DK140" t="str">
            <v>1900ed</v>
          </cell>
          <cell r="DL140" t="str">
            <v xml:space="preserve"> </v>
          </cell>
          <cell r="DM140"/>
          <cell r="DN140" t="str">
            <v>1900</v>
          </cell>
          <cell r="DO140" t="str">
            <v xml:space="preserve"> </v>
          </cell>
          <cell r="DP140" t="str">
            <v>2010</v>
          </cell>
          <cell r="DQ140" t="str">
            <v xml:space="preserve"> </v>
          </cell>
          <cell r="DR140" t="str">
            <v xml:space="preserve">1900ec </v>
          </cell>
          <cell r="DS140" t="str">
            <v>1900</v>
          </cell>
          <cell r="DT140"/>
          <cell r="DU140" t="str">
            <v xml:space="preserve"> </v>
          </cell>
          <cell r="DV140" t="str">
            <v xml:space="preserve"> </v>
          </cell>
          <cell r="DW140" t="str">
            <v xml:space="preserve"> </v>
          </cell>
          <cell r="DX140" t="str">
            <v xml:space="preserve"> </v>
          </cell>
          <cell r="DY140" t="str">
            <v xml:space="preserve"> </v>
          </cell>
          <cell r="DZ140" t="str">
            <v xml:space="preserve"> </v>
          </cell>
          <cell r="EA140" t="str">
            <v xml:space="preserve"> </v>
          </cell>
          <cell r="EB140" t="str">
            <v xml:space="preserve"> </v>
          </cell>
          <cell r="EC140" t="str">
            <v xml:space="preserve"> </v>
          </cell>
          <cell r="ED140" t="str">
            <v xml:space="preserve"> </v>
          </cell>
          <cell r="EE140" t="str">
            <v xml:space="preserve"> </v>
          </cell>
          <cell r="EF140" t="str">
            <v xml:space="preserve"> </v>
          </cell>
          <cell r="EG140" t="str">
            <v xml:space="preserve"> </v>
          </cell>
          <cell r="EH140" t="str">
            <v xml:space="preserve"> </v>
          </cell>
          <cell r="EI140" t="str">
            <v xml:space="preserve"> </v>
          </cell>
          <cell r="EJ140" t="str">
            <v xml:space="preserve"> </v>
          </cell>
          <cell r="EK140" t="str">
            <v xml:space="preserve"> </v>
          </cell>
          <cell r="EL140" t="str">
            <v xml:space="preserve"> </v>
          </cell>
          <cell r="EM140"/>
          <cell r="EN140" t="str">
            <v xml:space="preserve"> </v>
          </cell>
          <cell r="EO140" t="str">
            <v xml:space="preserve"> </v>
          </cell>
          <cell r="EP140"/>
          <cell r="EQ140" t="str">
            <v xml:space="preserve"> </v>
          </cell>
          <cell r="ER140" t="str">
            <v xml:space="preserve"> </v>
          </cell>
          <cell r="ET140" t="str">
            <v>1900</v>
          </cell>
          <cell r="EV140" t="str">
            <v xml:space="preserve"> </v>
          </cell>
          <cell r="EY140" t="str">
            <v>1900-01</v>
          </cell>
          <cell r="FA140" t="str">
            <v>1900-01</v>
          </cell>
          <cell r="FC140">
            <v>0</v>
          </cell>
          <cell r="FD140">
            <v>0</v>
          </cell>
          <cell r="FG140" t="str">
            <v>0</v>
          </cell>
          <cell r="FJ140" t="str">
            <v>Chambre</v>
          </cell>
          <cell r="FK140" t="str">
            <v>studio</v>
          </cell>
          <cell r="FL140" t="str">
            <v>1CC</v>
          </cell>
          <cell r="FM140" t="str">
            <v>2CC</v>
          </cell>
          <cell r="FN140" t="str">
            <v>3CC</v>
          </cell>
          <cell r="FO140" t="str">
            <v>4CC</v>
          </cell>
          <cell r="FP140" t="str">
            <v>5CC</v>
          </cell>
          <cell r="FR140">
            <v>0</v>
          </cell>
          <cell r="FS140"/>
          <cell r="FT140"/>
          <cell r="FU140" t="str">
            <v>1900</v>
          </cell>
          <cell r="FV140">
            <v>0</v>
          </cell>
          <cell r="FW140"/>
        </row>
        <row r="141">
          <cell r="AL141">
            <v>0</v>
          </cell>
          <cell r="AP141" t="str">
            <v>0</v>
          </cell>
          <cell r="AQ141" t="str">
            <v xml:space="preserve"> </v>
          </cell>
          <cell r="AR141" t="str">
            <v xml:space="preserve"> </v>
          </cell>
          <cell r="AS141" t="str">
            <v xml:space="preserve"> </v>
          </cell>
          <cell r="AT141" t="str">
            <v xml:space="preserve"> </v>
          </cell>
          <cell r="AU141" t="str">
            <v xml:space="preserve"> </v>
          </cell>
          <cell r="AV141" t="str">
            <v xml:space="preserve"> </v>
          </cell>
          <cell r="AW141" t="str">
            <v xml:space="preserve"> </v>
          </cell>
          <cell r="AX141" t="str">
            <v xml:space="preserve"> </v>
          </cell>
          <cell r="AY141" t="str">
            <v xml:space="preserve"> </v>
          </cell>
          <cell r="AZ141" t="str">
            <v xml:space="preserve"> </v>
          </cell>
          <cell r="BA141" t="str">
            <v xml:space="preserve"> </v>
          </cell>
          <cell r="BB141" t="str">
            <v xml:space="preserve"> </v>
          </cell>
          <cell r="BC141" t="str">
            <v xml:space="preserve"> </v>
          </cell>
          <cell r="BD141" t="str">
            <v xml:space="preserve"> </v>
          </cell>
          <cell r="BE141" t="str">
            <v xml:space="preserve"> </v>
          </cell>
          <cell r="BF141" t="str">
            <v>Non engagé</v>
          </cell>
          <cell r="BG141" t="str">
            <v>Non engagé</v>
          </cell>
          <cell r="BH141" t="str">
            <v>Non engagé</v>
          </cell>
          <cell r="BI141" t="str">
            <v>Non engagé</v>
          </cell>
          <cell r="BJ141" t="str">
            <v>Non engagé</v>
          </cell>
          <cell r="BK141" t="str">
            <v>Non engagé</v>
          </cell>
          <cell r="BL141" t="str">
            <v>Non engagé</v>
          </cell>
          <cell r="BM141" t="str">
            <v>acl-</v>
          </cell>
          <cell r="BN141" t="str">
            <v>ACL-</v>
          </cell>
          <cell r="BO141" t="str">
            <v>ACL-</v>
          </cell>
          <cell r="BP141" t="str">
            <v>-</v>
          </cell>
          <cell r="BQ141" t="str">
            <v xml:space="preserve"> </v>
          </cell>
          <cell r="BR141" t="str">
            <v xml:space="preserve"> </v>
          </cell>
          <cell r="BS141" t="str">
            <v xml:space="preserve"> </v>
          </cell>
          <cell r="BT141" t="str">
            <v xml:space="preserve"> </v>
          </cell>
          <cell r="BU141" t="str">
            <v xml:space="preserve"> </v>
          </cell>
          <cell r="BV141" t="str">
            <v xml:space="preserve">Non engagé </v>
          </cell>
          <cell r="BW141" t="str">
            <v xml:space="preserve"> </v>
          </cell>
          <cell r="BX141" t="str">
            <v>0-</v>
          </cell>
          <cell r="BY141" t="str">
            <v>-</v>
          </cell>
          <cell r="BZ141" t="str">
            <v>2010</v>
          </cell>
          <cell r="CA141" t="str">
            <v>1900</v>
          </cell>
          <cell r="CB141" t="str">
            <v>-</v>
          </cell>
          <cell r="CC141" t="str">
            <v xml:space="preserve"> </v>
          </cell>
          <cell r="CD141" t="str">
            <v xml:space="preserve"> </v>
          </cell>
          <cell r="CE141">
            <v>0</v>
          </cell>
          <cell r="CF141" t="str">
            <v xml:space="preserve"> </v>
          </cell>
          <cell r="CG141" t="str">
            <v xml:space="preserve"> </v>
          </cell>
          <cell r="CH141" t="str">
            <v>0</v>
          </cell>
          <cell r="CI141"/>
          <cell r="CJ141" t="str">
            <v xml:space="preserve"> </v>
          </cell>
          <cell r="CK141"/>
          <cell r="CL141" t="str">
            <v>Non engagé</v>
          </cell>
          <cell r="CM141">
            <v>0</v>
          </cell>
          <cell r="CN141" t="str">
            <v xml:space="preserve"> </v>
          </cell>
          <cell r="CO141"/>
          <cell r="CP141"/>
          <cell r="CQ141"/>
          <cell r="CR141" t="str">
            <v xml:space="preserve"> </v>
          </cell>
          <cell r="CS141">
            <v>0</v>
          </cell>
          <cell r="CT141" t="str">
            <v xml:space="preserve"> </v>
          </cell>
          <cell r="CU141" t="str">
            <v xml:space="preserve"> </v>
          </cell>
          <cell r="CV141" t="str">
            <v>1900</v>
          </cell>
          <cell r="CW141">
            <v>0</v>
          </cell>
          <cell r="CX141"/>
          <cell r="CY141"/>
          <cell r="CZ141">
            <v>8</v>
          </cell>
          <cell r="DA141" t="str">
            <v xml:space="preserve"> </v>
          </cell>
          <cell r="DB141" t="str">
            <v xml:space="preserve"> </v>
          </cell>
          <cell r="DC141" t="str">
            <v xml:space="preserve"> </v>
          </cell>
          <cell r="DD141" t="str">
            <v xml:space="preserve"> </v>
          </cell>
          <cell r="DE141" t="str">
            <v>1900</v>
          </cell>
          <cell r="DF141" t="str">
            <v xml:space="preserve"> 1900ed</v>
          </cell>
          <cell r="DG141" t="str">
            <v xml:space="preserve"> </v>
          </cell>
          <cell r="DH141" t="str">
            <v>1900ed</v>
          </cell>
          <cell r="DI141" t="str">
            <v>1900ec</v>
          </cell>
          <cell r="DJ141" t="str">
            <v>1900ap</v>
          </cell>
          <cell r="DK141" t="str">
            <v>1900ed</v>
          </cell>
          <cell r="DL141" t="str">
            <v xml:space="preserve"> </v>
          </cell>
          <cell r="DM141"/>
          <cell r="DN141" t="str">
            <v>1900</v>
          </cell>
          <cell r="DO141" t="str">
            <v xml:space="preserve"> </v>
          </cell>
          <cell r="DP141" t="str">
            <v>2010</v>
          </cell>
          <cell r="DQ141" t="str">
            <v xml:space="preserve"> </v>
          </cell>
          <cell r="DR141" t="str">
            <v xml:space="preserve">1900ec </v>
          </cell>
          <cell r="DS141" t="str">
            <v>1900</v>
          </cell>
          <cell r="DT141"/>
          <cell r="DU141" t="str">
            <v xml:space="preserve"> </v>
          </cell>
          <cell r="DV141" t="str">
            <v xml:space="preserve"> </v>
          </cell>
          <cell r="DW141" t="str">
            <v xml:space="preserve"> </v>
          </cell>
          <cell r="DX141" t="str">
            <v xml:space="preserve"> </v>
          </cell>
          <cell r="DY141" t="str">
            <v xml:space="preserve"> </v>
          </cell>
          <cell r="DZ141" t="str">
            <v xml:space="preserve"> </v>
          </cell>
          <cell r="EA141" t="str">
            <v xml:space="preserve"> </v>
          </cell>
          <cell r="EB141" t="str">
            <v xml:space="preserve"> </v>
          </cell>
          <cell r="EC141" t="str">
            <v xml:space="preserve"> </v>
          </cell>
          <cell r="ED141" t="str">
            <v xml:space="preserve"> </v>
          </cell>
          <cell r="EE141" t="str">
            <v xml:space="preserve"> </v>
          </cell>
          <cell r="EF141" t="str">
            <v xml:space="preserve"> </v>
          </cell>
          <cell r="EG141" t="str">
            <v xml:space="preserve"> </v>
          </cell>
          <cell r="EH141" t="str">
            <v xml:space="preserve"> </v>
          </cell>
          <cell r="EI141" t="str">
            <v xml:space="preserve"> </v>
          </cell>
          <cell r="EJ141" t="str">
            <v xml:space="preserve"> </v>
          </cell>
          <cell r="EK141" t="str">
            <v xml:space="preserve"> </v>
          </cell>
          <cell r="EL141" t="str">
            <v xml:space="preserve"> </v>
          </cell>
          <cell r="EM141"/>
          <cell r="EN141" t="str">
            <v xml:space="preserve"> </v>
          </cell>
          <cell r="EO141" t="str">
            <v xml:space="preserve"> </v>
          </cell>
          <cell r="EP141"/>
          <cell r="EQ141" t="str">
            <v xml:space="preserve"> </v>
          </cell>
          <cell r="ER141" t="str">
            <v xml:space="preserve"> </v>
          </cell>
          <cell r="ET141" t="str">
            <v>1900</v>
          </cell>
          <cell r="EV141" t="str">
            <v xml:space="preserve"> </v>
          </cell>
          <cell r="EY141" t="str">
            <v>1900-01</v>
          </cell>
          <cell r="FA141" t="str">
            <v>1900-01</v>
          </cell>
          <cell r="FC141">
            <v>0</v>
          </cell>
          <cell r="FD141">
            <v>0</v>
          </cell>
          <cell r="FG141" t="str">
            <v>0</v>
          </cell>
          <cell r="FJ141" t="str">
            <v>Chambre</v>
          </cell>
          <cell r="FK141" t="str">
            <v>studio</v>
          </cell>
          <cell r="FL141" t="str">
            <v>1CC</v>
          </cell>
          <cell r="FM141" t="str">
            <v>2CC</v>
          </cell>
          <cell r="FN141" t="str">
            <v>3CC</v>
          </cell>
          <cell r="FO141" t="str">
            <v>4CC</v>
          </cell>
          <cell r="FP141" t="str">
            <v>5CC</v>
          </cell>
          <cell r="FR141">
            <v>0</v>
          </cell>
          <cell r="FS141"/>
          <cell r="FT141"/>
          <cell r="FU141" t="str">
            <v>1900</v>
          </cell>
          <cell r="FV141">
            <v>0</v>
          </cell>
          <cell r="FW141"/>
        </row>
        <row r="142">
          <cell r="AL142">
            <v>0</v>
          </cell>
          <cell r="AP142" t="str">
            <v>0</v>
          </cell>
          <cell r="AQ142" t="str">
            <v xml:space="preserve"> </v>
          </cell>
          <cell r="AR142" t="str">
            <v xml:space="preserve"> </v>
          </cell>
          <cell r="AS142" t="str">
            <v xml:space="preserve"> </v>
          </cell>
          <cell r="AT142" t="str">
            <v xml:space="preserve"> </v>
          </cell>
          <cell r="AU142" t="str">
            <v xml:space="preserve"> </v>
          </cell>
          <cell r="AV142" t="str">
            <v xml:space="preserve"> </v>
          </cell>
          <cell r="AW142" t="str">
            <v xml:space="preserve"> </v>
          </cell>
          <cell r="AX142" t="str">
            <v xml:space="preserve"> </v>
          </cell>
          <cell r="AY142" t="str">
            <v xml:space="preserve"> </v>
          </cell>
          <cell r="AZ142" t="str">
            <v xml:space="preserve"> </v>
          </cell>
          <cell r="BA142" t="str">
            <v xml:space="preserve"> </v>
          </cell>
          <cell r="BB142" t="str">
            <v xml:space="preserve"> </v>
          </cell>
          <cell r="BC142" t="str">
            <v xml:space="preserve"> </v>
          </cell>
          <cell r="BD142" t="str">
            <v xml:space="preserve"> </v>
          </cell>
          <cell r="BE142" t="str">
            <v xml:space="preserve"> </v>
          </cell>
          <cell r="BF142" t="str">
            <v>Non engagé</v>
          </cell>
          <cell r="BG142" t="str">
            <v>Non engagé</v>
          </cell>
          <cell r="BH142" t="str">
            <v>Non engagé</v>
          </cell>
          <cell r="BI142" t="str">
            <v>Non engagé</v>
          </cell>
          <cell r="BJ142" t="str">
            <v>Non engagé</v>
          </cell>
          <cell r="BK142" t="str">
            <v>Non engagé</v>
          </cell>
          <cell r="BL142" t="str">
            <v>Non engagé</v>
          </cell>
          <cell r="BM142" t="str">
            <v>acl-</v>
          </cell>
          <cell r="BN142" t="str">
            <v>ACL-</v>
          </cell>
          <cell r="BO142" t="str">
            <v>ACL-</v>
          </cell>
          <cell r="BP142" t="str">
            <v>-</v>
          </cell>
          <cell r="BQ142" t="str">
            <v xml:space="preserve"> </v>
          </cell>
          <cell r="BR142" t="str">
            <v xml:space="preserve"> </v>
          </cell>
          <cell r="BS142" t="str">
            <v xml:space="preserve"> </v>
          </cell>
          <cell r="BT142" t="str">
            <v xml:space="preserve"> </v>
          </cell>
          <cell r="BU142" t="str">
            <v xml:space="preserve"> </v>
          </cell>
          <cell r="BV142" t="str">
            <v xml:space="preserve">Non engagé </v>
          </cell>
          <cell r="BW142" t="str">
            <v xml:space="preserve"> </v>
          </cell>
          <cell r="BX142" t="str">
            <v>0-</v>
          </cell>
          <cell r="BY142" t="str">
            <v>-</v>
          </cell>
          <cell r="BZ142" t="str">
            <v>2010</v>
          </cell>
          <cell r="CA142" t="str">
            <v>1900</v>
          </cell>
          <cell r="CB142" t="str">
            <v>-</v>
          </cell>
          <cell r="CC142" t="str">
            <v xml:space="preserve"> </v>
          </cell>
          <cell r="CD142" t="str">
            <v xml:space="preserve"> </v>
          </cell>
          <cell r="CE142">
            <v>0</v>
          </cell>
          <cell r="CF142" t="str">
            <v xml:space="preserve"> </v>
          </cell>
          <cell r="CG142" t="str">
            <v xml:space="preserve"> </v>
          </cell>
          <cell r="CH142" t="str">
            <v>0</v>
          </cell>
          <cell r="CI142"/>
          <cell r="CJ142" t="str">
            <v xml:space="preserve"> </v>
          </cell>
          <cell r="CK142"/>
          <cell r="CL142" t="str">
            <v>Non engagé</v>
          </cell>
          <cell r="CM142">
            <v>0</v>
          </cell>
          <cell r="CN142" t="str">
            <v xml:space="preserve"> </v>
          </cell>
          <cell r="CO142"/>
          <cell r="CP142"/>
          <cell r="CQ142"/>
          <cell r="CR142" t="str">
            <v xml:space="preserve"> </v>
          </cell>
          <cell r="CS142">
            <v>0</v>
          </cell>
          <cell r="CT142" t="str">
            <v xml:space="preserve"> </v>
          </cell>
          <cell r="CU142" t="str">
            <v xml:space="preserve"> </v>
          </cell>
          <cell r="CV142" t="str">
            <v>1900</v>
          </cell>
          <cell r="CW142">
            <v>0</v>
          </cell>
          <cell r="CX142"/>
          <cell r="CY142"/>
          <cell r="CZ142">
            <v>8</v>
          </cell>
          <cell r="DA142" t="str">
            <v xml:space="preserve"> </v>
          </cell>
          <cell r="DB142" t="str">
            <v xml:space="preserve"> </v>
          </cell>
          <cell r="DC142" t="str">
            <v xml:space="preserve"> </v>
          </cell>
          <cell r="DD142" t="str">
            <v xml:space="preserve"> </v>
          </cell>
          <cell r="DE142" t="str">
            <v>1900</v>
          </cell>
          <cell r="DF142" t="str">
            <v xml:space="preserve"> 1900ed</v>
          </cell>
          <cell r="DG142" t="str">
            <v xml:space="preserve"> </v>
          </cell>
          <cell r="DH142" t="str">
            <v>1900ed</v>
          </cell>
          <cell r="DI142" t="str">
            <v>1900ec</v>
          </cell>
          <cell r="DJ142" t="str">
            <v>1900ap</v>
          </cell>
          <cell r="DK142" t="str">
            <v>1900ed</v>
          </cell>
          <cell r="DL142" t="str">
            <v xml:space="preserve"> </v>
          </cell>
          <cell r="DM142"/>
          <cell r="DN142" t="str">
            <v>1900</v>
          </cell>
          <cell r="DO142" t="str">
            <v xml:space="preserve"> </v>
          </cell>
          <cell r="DP142" t="str">
            <v>2010</v>
          </cell>
          <cell r="DQ142" t="str">
            <v xml:space="preserve"> </v>
          </cell>
          <cell r="DR142" t="str">
            <v xml:space="preserve">1900ec </v>
          </cell>
          <cell r="DS142" t="str">
            <v>1900</v>
          </cell>
          <cell r="DT142"/>
          <cell r="DU142" t="str">
            <v xml:space="preserve"> </v>
          </cell>
          <cell r="DV142" t="str">
            <v xml:space="preserve"> </v>
          </cell>
          <cell r="DW142" t="str">
            <v xml:space="preserve"> </v>
          </cell>
          <cell r="DX142" t="str">
            <v xml:space="preserve"> </v>
          </cell>
          <cell r="DY142" t="str">
            <v xml:space="preserve"> </v>
          </cell>
          <cell r="DZ142" t="str">
            <v xml:space="preserve"> </v>
          </cell>
          <cell r="EA142" t="str">
            <v xml:space="preserve"> </v>
          </cell>
          <cell r="EB142" t="str">
            <v xml:space="preserve"> </v>
          </cell>
          <cell r="EC142" t="str">
            <v xml:space="preserve"> </v>
          </cell>
          <cell r="ED142" t="str">
            <v xml:space="preserve"> </v>
          </cell>
          <cell r="EE142" t="str">
            <v xml:space="preserve"> </v>
          </cell>
          <cell r="EF142" t="str">
            <v xml:space="preserve"> </v>
          </cell>
          <cell r="EG142" t="str">
            <v xml:space="preserve"> </v>
          </cell>
          <cell r="EH142" t="str">
            <v xml:space="preserve"> </v>
          </cell>
          <cell r="EI142" t="str">
            <v xml:space="preserve"> </v>
          </cell>
          <cell r="EJ142" t="str">
            <v xml:space="preserve"> </v>
          </cell>
          <cell r="EK142" t="str">
            <v xml:space="preserve"> </v>
          </cell>
          <cell r="EL142" t="str">
            <v xml:space="preserve"> </v>
          </cell>
          <cell r="EM142"/>
          <cell r="EN142" t="str">
            <v xml:space="preserve"> </v>
          </cell>
          <cell r="EO142" t="str">
            <v xml:space="preserve"> </v>
          </cell>
          <cell r="EP142"/>
          <cell r="EQ142" t="str">
            <v xml:space="preserve"> </v>
          </cell>
          <cell r="ER142" t="str">
            <v xml:space="preserve"> </v>
          </cell>
          <cell r="ET142" t="str">
            <v>1900</v>
          </cell>
          <cell r="EV142" t="str">
            <v xml:space="preserve"> </v>
          </cell>
          <cell r="EY142" t="str">
            <v>1900-01</v>
          </cell>
          <cell r="FA142" t="str">
            <v>1900-01</v>
          </cell>
          <cell r="FC142">
            <v>0</v>
          </cell>
          <cell r="FD142">
            <v>0</v>
          </cell>
          <cell r="FG142" t="str">
            <v>0</v>
          </cell>
          <cell r="FJ142" t="str">
            <v>Chambre</v>
          </cell>
          <cell r="FK142" t="str">
            <v>studio</v>
          </cell>
          <cell r="FL142" t="str">
            <v>1CC</v>
          </cell>
          <cell r="FM142" t="str">
            <v>2CC</v>
          </cell>
          <cell r="FN142" t="str">
            <v>3CC</v>
          </cell>
          <cell r="FO142" t="str">
            <v>4CC</v>
          </cell>
          <cell r="FP142" t="str">
            <v>5CC</v>
          </cell>
          <cell r="FR142">
            <v>0</v>
          </cell>
          <cell r="FS142"/>
          <cell r="FT142"/>
          <cell r="FU142" t="str">
            <v>1900</v>
          </cell>
          <cell r="FV142">
            <v>0</v>
          </cell>
          <cell r="FW142"/>
        </row>
        <row r="143">
          <cell r="AL143">
            <v>0</v>
          </cell>
          <cell r="AP143" t="str">
            <v>0</v>
          </cell>
          <cell r="AQ143" t="str">
            <v xml:space="preserve"> </v>
          </cell>
          <cell r="AR143" t="str">
            <v xml:space="preserve"> </v>
          </cell>
          <cell r="AS143" t="str">
            <v xml:space="preserve"> </v>
          </cell>
          <cell r="AT143" t="str">
            <v xml:space="preserve"> </v>
          </cell>
          <cell r="AU143" t="str">
            <v xml:space="preserve"> </v>
          </cell>
          <cell r="AV143" t="str">
            <v xml:space="preserve"> </v>
          </cell>
          <cell r="AW143" t="str">
            <v xml:space="preserve"> </v>
          </cell>
          <cell r="AX143" t="str">
            <v xml:space="preserve"> </v>
          </cell>
          <cell r="AY143" t="str">
            <v xml:space="preserve"> </v>
          </cell>
          <cell r="AZ143" t="str">
            <v xml:space="preserve"> </v>
          </cell>
          <cell r="BA143" t="str">
            <v xml:space="preserve"> </v>
          </cell>
          <cell r="BB143" t="str">
            <v xml:space="preserve"> </v>
          </cell>
          <cell r="BC143" t="str">
            <v xml:space="preserve"> </v>
          </cell>
          <cell r="BD143" t="str">
            <v xml:space="preserve"> </v>
          </cell>
          <cell r="BE143" t="str">
            <v xml:space="preserve"> </v>
          </cell>
          <cell r="BF143" t="str">
            <v>Non engagé</v>
          </cell>
          <cell r="BG143" t="str">
            <v>Non engagé</v>
          </cell>
          <cell r="BH143" t="str">
            <v>Non engagé</v>
          </cell>
          <cell r="BI143" t="str">
            <v>Non engagé</v>
          </cell>
          <cell r="BJ143" t="str">
            <v>Non engagé</v>
          </cell>
          <cell r="BK143" t="str">
            <v>Non engagé</v>
          </cell>
          <cell r="BL143" t="str">
            <v>Non engagé</v>
          </cell>
          <cell r="BM143" t="str">
            <v>acl-</v>
          </cell>
          <cell r="BN143" t="str">
            <v>ACL-</v>
          </cell>
          <cell r="BO143" t="str">
            <v>ACL-</v>
          </cell>
          <cell r="BP143" t="str">
            <v>-</v>
          </cell>
          <cell r="BQ143" t="str">
            <v xml:space="preserve"> </v>
          </cell>
          <cell r="BR143" t="str">
            <v xml:space="preserve"> </v>
          </cell>
          <cell r="BS143" t="str">
            <v xml:space="preserve"> </v>
          </cell>
          <cell r="BT143" t="str">
            <v xml:space="preserve"> </v>
          </cell>
          <cell r="BU143" t="str">
            <v xml:space="preserve"> </v>
          </cell>
          <cell r="BV143" t="str">
            <v xml:space="preserve">Non engagé </v>
          </cell>
          <cell r="BW143" t="str">
            <v xml:space="preserve"> </v>
          </cell>
          <cell r="BX143" t="str">
            <v>0-</v>
          </cell>
          <cell r="BY143" t="str">
            <v>-</v>
          </cell>
          <cell r="BZ143" t="str">
            <v>2010</v>
          </cell>
          <cell r="CA143" t="str">
            <v>1900</v>
          </cell>
          <cell r="CB143" t="str">
            <v>-</v>
          </cell>
          <cell r="CC143" t="str">
            <v xml:space="preserve"> </v>
          </cell>
          <cell r="CD143" t="str">
            <v xml:space="preserve"> </v>
          </cell>
          <cell r="CE143">
            <v>0</v>
          </cell>
          <cell r="CF143" t="str">
            <v xml:space="preserve"> </v>
          </cell>
          <cell r="CG143" t="str">
            <v xml:space="preserve"> </v>
          </cell>
          <cell r="CH143" t="str">
            <v>0</v>
          </cell>
          <cell r="CI143"/>
          <cell r="CJ143" t="str">
            <v xml:space="preserve"> </v>
          </cell>
          <cell r="CK143"/>
          <cell r="CL143" t="str">
            <v>Non engagé</v>
          </cell>
          <cell r="CM143">
            <v>0</v>
          </cell>
          <cell r="CN143" t="str">
            <v xml:space="preserve"> </v>
          </cell>
          <cell r="CO143"/>
          <cell r="CP143"/>
          <cell r="CQ143"/>
          <cell r="CR143" t="str">
            <v xml:space="preserve"> </v>
          </cell>
          <cell r="CS143">
            <v>0</v>
          </cell>
          <cell r="CT143" t="str">
            <v xml:space="preserve"> </v>
          </cell>
          <cell r="CU143" t="str">
            <v xml:space="preserve"> </v>
          </cell>
          <cell r="CV143" t="str">
            <v>1900</v>
          </cell>
          <cell r="CW143">
            <v>0</v>
          </cell>
          <cell r="CX143"/>
          <cell r="CY143"/>
          <cell r="CZ143">
            <v>8</v>
          </cell>
          <cell r="DA143" t="str">
            <v xml:space="preserve"> </v>
          </cell>
          <cell r="DB143" t="str">
            <v xml:space="preserve"> </v>
          </cell>
          <cell r="DC143" t="str">
            <v xml:space="preserve"> </v>
          </cell>
          <cell r="DD143" t="str">
            <v xml:space="preserve"> </v>
          </cell>
          <cell r="DE143" t="str">
            <v>1900</v>
          </cell>
          <cell r="DF143" t="str">
            <v xml:space="preserve"> 1900ed</v>
          </cell>
          <cell r="DG143" t="str">
            <v xml:space="preserve"> </v>
          </cell>
          <cell r="DH143" t="str">
            <v>1900ed</v>
          </cell>
          <cell r="DI143" t="str">
            <v>1900ec</v>
          </cell>
          <cell r="DJ143" t="str">
            <v>1900ap</v>
          </cell>
          <cell r="DK143" t="str">
            <v>1900ed</v>
          </cell>
          <cell r="DL143" t="str">
            <v xml:space="preserve"> </v>
          </cell>
          <cell r="DM143"/>
          <cell r="DN143" t="str">
            <v>1900</v>
          </cell>
          <cell r="DO143" t="str">
            <v xml:space="preserve"> </v>
          </cell>
          <cell r="DP143" t="str">
            <v>2010</v>
          </cell>
          <cell r="DQ143" t="str">
            <v xml:space="preserve"> </v>
          </cell>
          <cell r="DR143" t="str">
            <v xml:space="preserve">1900ec </v>
          </cell>
          <cell r="DS143" t="str">
            <v>1900</v>
          </cell>
          <cell r="DT143"/>
          <cell r="DU143" t="str">
            <v xml:space="preserve"> </v>
          </cell>
          <cell r="DV143" t="str">
            <v xml:space="preserve"> </v>
          </cell>
          <cell r="DW143" t="str">
            <v xml:space="preserve"> </v>
          </cell>
          <cell r="DX143" t="str">
            <v xml:space="preserve"> </v>
          </cell>
          <cell r="DY143" t="str">
            <v xml:space="preserve"> </v>
          </cell>
          <cell r="DZ143" t="str">
            <v xml:space="preserve"> </v>
          </cell>
          <cell r="EA143" t="str">
            <v xml:space="preserve"> </v>
          </cell>
          <cell r="EB143" t="str">
            <v xml:space="preserve"> </v>
          </cell>
          <cell r="EC143" t="str">
            <v xml:space="preserve"> </v>
          </cell>
          <cell r="ED143" t="str">
            <v xml:space="preserve"> </v>
          </cell>
          <cell r="EE143" t="str">
            <v xml:space="preserve"> </v>
          </cell>
          <cell r="EF143" t="str">
            <v xml:space="preserve"> </v>
          </cell>
          <cell r="EG143" t="str">
            <v xml:space="preserve"> </v>
          </cell>
          <cell r="EH143" t="str">
            <v xml:space="preserve"> </v>
          </cell>
          <cell r="EI143" t="str">
            <v xml:space="preserve"> </v>
          </cell>
          <cell r="EJ143" t="str">
            <v xml:space="preserve"> </v>
          </cell>
          <cell r="EK143" t="str">
            <v xml:space="preserve"> </v>
          </cell>
          <cell r="EL143" t="str">
            <v xml:space="preserve"> </v>
          </cell>
          <cell r="EM143"/>
          <cell r="EN143" t="str">
            <v xml:space="preserve"> </v>
          </cell>
          <cell r="EO143" t="str">
            <v xml:space="preserve"> </v>
          </cell>
          <cell r="EP143"/>
          <cell r="EQ143" t="str">
            <v xml:space="preserve"> </v>
          </cell>
          <cell r="ER143" t="str">
            <v xml:space="preserve"> </v>
          </cell>
          <cell r="ET143" t="str">
            <v>1900</v>
          </cell>
          <cell r="EV143" t="str">
            <v xml:space="preserve"> </v>
          </cell>
          <cell r="EY143" t="str">
            <v>1900-01</v>
          </cell>
          <cell r="FA143" t="str">
            <v>1900-01</v>
          </cell>
          <cell r="FC143">
            <v>0</v>
          </cell>
          <cell r="FD143">
            <v>0</v>
          </cell>
          <cell r="FG143" t="str">
            <v>0</v>
          </cell>
          <cell r="FJ143" t="str">
            <v>Chambre</v>
          </cell>
          <cell r="FK143" t="str">
            <v>studio</v>
          </cell>
          <cell r="FL143" t="str">
            <v>1CC</v>
          </cell>
          <cell r="FM143" t="str">
            <v>2CC</v>
          </cell>
          <cell r="FN143" t="str">
            <v>3CC</v>
          </cell>
          <cell r="FO143" t="str">
            <v>4CC</v>
          </cell>
          <cell r="FP143" t="str">
            <v>5CC</v>
          </cell>
          <cell r="FR143">
            <v>0</v>
          </cell>
          <cell r="FS143"/>
          <cell r="FT143"/>
          <cell r="FU143" t="str">
            <v>1900</v>
          </cell>
          <cell r="FV143">
            <v>0</v>
          </cell>
          <cell r="FW143"/>
        </row>
        <row r="144">
          <cell r="AL144">
            <v>0</v>
          </cell>
          <cell r="AP144" t="str">
            <v>0</v>
          </cell>
          <cell r="AQ144" t="str">
            <v xml:space="preserve"> </v>
          </cell>
          <cell r="AR144" t="str">
            <v xml:space="preserve"> </v>
          </cell>
          <cell r="AS144" t="str">
            <v xml:space="preserve"> </v>
          </cell>
          <cell r="AT144" t="str">
            <v xml:space="preserve"> </v>
          </cell>
          <cell r="AU144" t="str">
            <v xml:space="preserve"> </v>
          </cell>
          <cell r="AV144" t="str">
            <v xml:space="preserve"> </v>
          </cell>
          <cell r="AW144" t="str">
            <v xml:space="preserve"> </v>
          </cell>
          <cell r="AX144" t="str">
            <v xml:space="preserve"> </v>
          </cell>
          <cell r="AY144" t="str">
            <v xml:space="preserve"> </v>
          </cell>
          <cell r="AZ144" t="str">
            <v xml:space="preserve"> </v>
          </cell>
          <cell r="BA144" t="str">
            <v xml:space="preserve"> </v>
          </cell>
          <cell r="BB144" t="str">
            <v xml:space="preserve"> </v>
          </cell>
          <cell r="BC144" t="str">
            <v xml:space="preserve"> </v>
          </cell>
          <cell r="BD144" t="str">
            <v xml:space="preserve"> </v>
          </cell>
          <cell r="BE144" t="str">
            <v xml:space="preserve"> </v>
          </cell>
          <cell r="BF144" t="str">
            <v>Non engagé</v>
          </cell>
          <cell r="BG144" t="str">
            <v>Non engagé</v>
          </cell>
          <cell r="BH144" t="str">
            <v>Non engagé</v>
          </cell>
          <cell r="BI144" t="str">
            <v>Non engagé</v>
          </cell>
          <cell r="BJ144" t="str">
            <v>Non engagé</v>
          </cell>
          <cell r="BK144" t="str">
            <v>Non engagé</v>
          </cell>
          <cell r="BL144" t="str">
            <v>Non engagé</v>
          </cell>
          <cell r="BM144" t="str">
            <v>acl-</v>
          </cell>
          <cell r="BN144" t="str">
            <v>ACL-</v>
          </cell>
          <cell r="BO144" t="str">
            <v>ACL-</v>
          </cell>
          <cell r="BP144" t="str">
            <v>-</v>
          </cell>
          <cell r="BQ144" t="str">
            <v xml:space="preserve"> </v>
          </cell>
          <cell r="BR144" t="str">
            <v xml:space="preserve"> </v>
          </cell>
          <cell r="BS144" t="str">
            <v xml:space="preserve"> </v>
          </cell>
          <cell r="BT144" t="str">
            <v xml:space="preserve"> </v>
          </cell>
          <cell r="BU144" t="str">
            <v xml:space="preserve"> </v>
          </cell>
          <cell r="BV144" t="str">
            <v xml:space="preserve">Non engagé </v>
          </cell>
          <cell r="BW144" t="str">
            <v xml:space="preserve"> </v>
          </cell>
          <cell r="BX144" t="str">
            <v>0-</v>
          </cell>
          <cell r="BY144" t="str">
            <v>-</v>
          </cell>
          <cell r="BZ144" t="str">
            <v>2010</v>
          </cell>
          <cell r="CA144" t="str">
            <v>1900</v>
          </cell>
          <cell r="CB144" t="str">
            <v>-</v>
          </cell>
          <cell r="CC144" t="str">
            <v xml:space="preserve"> </v>
          </cell>
          <cell r="CD144" t="str">
            <v xml:space="preserve"> </v>
          </cell>
          <cell r="CE144">
            <v>0</v>
          </cell>
          <cell r="CF144" t="str">
            <v xml:space="preserve"> </v>
          </cell>
          <cell r="CG144" t="str">
            <v xml:space="preserve"> </v>
          </cell>
          <cell r="CH144" t="str">
            <v>0</v>
          </cell>
          <cell r="CI144"/>
          <cell r="CJ144" t="str">
            <v xml:space="preserve"> </v>
          </cell>
          <cell r="CK144"/>
          <cell r="CL144" t="str">
            <v>Non engagé</v>
          </cell>
          <cell r="CM144">
            <v>0</v>
          </cell>
          <cell r="CN144" t="str">
            <v xml:space="preserve"> </v>
          </cell>
          <cell r="CO144"/>
          <cell r="CP144"/>
          <cell r="CQ144"/>
          <cell r="CR144" t="str">
            <v xml:space="preserve"> </v>
          </cell>
          <cell r="CS144">
            <v>0</v>
          </cell>
          <cell r="CT144" t="str">
            <v xml:space="preserve"> </v>
          </cell>
          <cell r="CU144" t="str">
            <v xml:space="preserve"> </v>
          </cell>
          <cell r="CV144" t="str">
            <v>1900</v>
          </cell>
          <cell r="CW144">
            <v>0</v>
          </cell>
          <cell r="CX144"/>
          <cell r="CY144"/>
          <cell r="CZ144">
            <v>8</v>
          </cell>
          <cell r="DA144" t="str">
            <v xml:space="preserve"> </v>
          </cell>
          <cell r="DB144" t="str">
            <v xml:space="preserve"> </v>
          </cell>
          <cell r="DC144" t="str">
            <v xml:space="preserve"> </v>
          </cell>
          <cell r="DD144" t="str">
            <v xml:space="preserve"> </v>
          </cell>
          <cell r="DE144" t="str">
            <v>1900</v>
          </cell>
          <cell r="DF144" t="str">
            <v xml:space="preserve"> 1900ed</v>
          </cell>
          <cell r="DG144" t="str">
            <v xml:space="preserve"> </v>
          </cell>
          <cell r="DH144" t="str">
            <v>1900ed</v>
          </cell>
          <cell r="DI144" t="str">
            <v>1900ec</v>
          </cell>
          <cell r="DJ144" t="str">
            <v>1900ap</v>
          </cell>
          <cell r="DK144" t="str">
            <v>1900ed</v>
          </cell>
          <cell r="DL144" t="str">
            <v xml:space="preserve"> </v>
          </cell>
          <cell r="DM144"/>
          <cell r="DN144" t="str">
            <v>1900</v>
          </cell>
          <cell r="DO144" t="str">
            <v xml:space="preserve"> </v>
          </cell>
          <cell r="DP144" t="str">
            <v>2010</v>
          </cell>
          <cell r="DQ144" t="str">
            <v xml:space="preserve"> </v>
          </cell>
          <cell r="DR144" t="str">
            <v xml:space="preserve">1900ec </v>
          </cell>
          <cell r="DS144" t="str">
            <v>1900</v>
          </cell>
          <cell r="DT144"/>
          <cell r="DU144" t="str">
            <v xml:space="preserve"> </v>
          </cell>
          <cell r="DV144" t="str">
            <v xml:space="preserve"> </v>
          </cell>
          <cell r="DW144" t="str">
            <v xml:space="preserve"> </v>
          </cell>
          <cell r="DX144" t="str">
            <v xml:space="preserve"> </v>
          </cell>
          <cell r="DY144" t="str">
            <v xml:space="preserve"> </v>
          </cell>
          <cell r="DZ144" t="str">
            <v xml:space="preserve"> </v>
          </cell>
          <cell r="EA144" t="str">
            <v xml:space="preserve"> </v>
          </cell>
          <cell r="EB144" t="str">
            <v xml:space="preserve"> </v>
          </cell>
          <cell r="EC144" t="str">
            <v xml:space="preserve"> </v>
          </cell>
          <cell r="ED144" t="str">
            <v xml:space="preserve"> </v>
          </cell>
          <cell r="EE144" t="str">
            <v xml:space="preserve"> </v>
          </cell>
          <cell r="EF144" t="str">
            <v xml:space="preserve"> </v>
          </cell>
          <cell r="EG144" t="str">
            <v xml:space="preserve"> </v>
          </cell>
          <cell r="EH144" t="str">
            <v xml:space="preserve"> </v>
          </cell>
          <cell r="EI144" t="str">
            <v xml:space="preserve"> </v>
          </cell>
          <cell r="EJ144" t="str">
            <v xml:space="preserve"> </v>
          </cell>
          <cell r="EK144" t="str">
            <v xml:space="preserve"> </v>
          </cell>
          <cell r="EL144" t="str">
            <v xml:space="preserve"> </v>
          </cell>
          <cell r="EM144"/>
          <cell r="EN144" t="str">
            <v xml:space="preserve"> </v>
          </cell>
          <cell r="EO144" t="str">
            <v xml:space="preserve"> </v>
          </cell>
          <cell r="EP144"/>
          <cell r="EQ144" t="str">
            <v xml:space="preserve"> </v>
          </cell>
          <cell r="ER144" t="str">
            <v xml:space="preserve"> </v>
          </cell>
          <cell r="ET144" t="str">
            <v>1900</v>
          </cell>
          <cell r="EV144" t="str">
            <v xml:space="preserve"> </v>
          </cell>
          <cell r="EY144" t="str">
            <v>1900-01</v>
          </cell>
          <cell r="FA144" t="str">
            <v>1900-01</v>
          </cell>
          <cell r="FC144">
            <v>0</v>
          </cell>
          <cell r="FD144">
            <v>0</v>
          </cell>
          <cell r="FG144" t="str">
            <v>0</v>
          </cell>
          <cell r="FJ144" t="str">
            <v>Chambre</v>
          </cell>
          <cell r="FK144" t="str">
            <v>studio</v>
          </cell>
          <cell r="FL144" t="str">
            <v>1CC</v>
          </cell>
          <cell r="FM144" t="str">
            <v>2CC</v>
          </cell>
          <cell r="FN144" t="str">
            <v>3CC</v>
          </cell>
          <cell r="FO144" t="str">
            <v>4CC</v>
          </cell>
          <cell r="FP144" t="str">
            <v>5CC</v>
          </cell>
          <cell r="FR144">
            <v>0</v>
          </cell>
          <cell r="FS144"/>
          <cell r="FT144"/>
          <cell r="FU144" t="str">
            <v>1900</v>
          </cell>
          <cell r="FV144">
            <v>0</v>
          </cell>
          <cell r="FW144"/>
        </row>
        <row r="145">
          <cell r="AL145">
            <v>0</v>
          </cell>
          <cell r="AP145" t="str">
            <v>0</v>
          </cell>
          <cell r="AQ145" t="str">
            <v xml:space="preserve"> </v>
          </cell>
          <cell r="AR145" t="str">
            <v xml:space="preserve"> </v>
          </cell>
          <cell r="AS145" t="str">
            <v xml:space="preserve"> </v>
          </cell>
          <cell r="AT145" t="str">
            <v xml:space="preserve"> </v>
          </cell>
          <cell r="AU145" t="str">
            <v xml:space="preserve"> </v>
          </cell>
          <cell r="AV145" t="str">
            <v xml:space="preserve"> </v>
          </cell>
          <cell r="AW145" t="str">
            <v xml:space="preserve"> </v>
          </cell>
          <cell r="AX145" t="str">
            <v xml:space="preserve"> </v>
          </cell>
          <cell r="AY145" t="str">
            <v xml:space="preserve"> </v>
          </cell>
          <cell r="AZ145" t="str">
            <v xml:space="preserve"> </v>
          </cell>
          <cell r="BA145" t="str">
            <v xml:space="preserve"> </v>
          </cell>
          <cell r="BB145" t="str">
            <v xml:space="preserve"> </v>
          </cell>
          <cell r="BC145" t="str">
            <v xml:space="preserve"> </v>
          </cell>
          <cell r="BD145" t="str">
            <v xml:space="preserve"> </v>
          </cell>
          <cell r="BE145" t="str">
            <v xml:space="preserve"> </v>
          </cell>
          <cell r="BF145" t="str">
            <v>Non engagé</v>
          </cell>
          <cell r="BG145" t="str">
            <v>Non engagé</v>
          </cell>
          <cell r="BH145" t="str">
            <v>Non engagé</v>
          </cell>
          <cell r="BI145" t="str">
            <v>Non engagé</v>
          </cell>
          <cell r="BJ145" t="str">
            <v>Non engagé</v>
          </cell>
          <cell r="BK145" t="str">
            <v>Non engagé</v>
          </cell>
          <cell r="BL145" t="str">
            <v>Non engagé</v>
          </cell>
          <cell r="BM145" t="str">
            <v>acl-</v>
          </cell>
          <cell r="BN145" t="str">
            <v>ACL-</v>
          </cell>
          <cell r="BO145" t="str">
            <v>ACL-</v>
          </cell>
          <cell r="BP145" t="str">
            <v>-</v>
          </cell>
          <cell r="BQ145" t="str">
            <v xml:space="preserve"> </v>
          </cell>
          <cell r="BR145" t="str">
            <v xml:space="preserve"> </v>
          </cell>
          <cell r="BS145" t="str">
            <v xml:space="preserve"> </v>
          </cell>
          <cell r="BT145" t="str">
            <v xml:space="preserve"> </v>
          </cell>
          <cell r="BU145" t="str">
            <v xml:space="preserve"> </v>
          </cell>
          <cell r="BV145" t="str">
            <v xml:space="preserve">Non engagé </v>
          </cell>
          <cell r="BW145" t="str">
            <v xml:space="preserve"> </v>
          </cell>
          <cell r="BX145" t="str">
            <v>0-</v>
          </cell>
          <cell r="BY145" t="str">
            <v>-</v>
          </cell>
          <cell r="BZ145" t="str">
            <v>2010</v>
          </cell>
          <cell r="CA145" t="str">
            <v>1900</v>
          </cell>
          <cell r="CB145" t="str">
            <v>-</v>
          </cell>
          <cell r="CC145" t="str">
            <v xml:space="preserve"> </v>
          </cell>
          <cell r="CD145" t="str">
            <v xml:space="preserve"> </v>
          </cell>
          <cell r="CE145">
            <v>0</v>
          </cell>
          <cell r="CF145" t="str">
            <v xml:space="preserve"> </v>
          </cell>
          <cell r="CG145" t="str">
            <v xml:space="preserve"> </v>
          </cell>
          <cell r="CH145" t="str">
            <v>0</v>
          </cell>
          <cell r="CI145"/>
          <cell r="CJ145" t="str">
            <v xml:space="preserve"> </v>
          </cell>
          <cell r="CK145"/>
          <cell r="CL145" t="str">
            <v>Non engagé</v>
          </cell>
          <cell r="CM145">
            <v>0</v>
          </cell>
          <cell r="CN145" t="str">
            <v xml:space="preserve"> </v>
          </cell>
          <cell r="CO145"/>
          <cell r="CP145"/>
          <cell r="CQ145"/>
          <cell r="CR145" t="str">
            <v xml:space="preserve"> </v>
          </cell>
          <cell r="CS145">
            <v>0</v>
          </cell>
          <cell r="CT145" t="str">
            <v xml:space="preserve"> </v>
          </cell>
          <cell r="CU145" t="str">
            <v xml:space="preserve"> </v>
          </cell>
          <cell r="CV145" t="str">
            <v>1900</v>
          </cell>
          <cell r="CW145">
            <v>0</v>
          </cell>
          <cell r="CX145"/>
          <cell r="CY145"/>
          <cell r="CZ145">
            <v>8</v>
          </cell>
          <cell r="DA145" t="str">
            <v xml:space="preserve"> </v>
          </cell>
          <cell r="DB145" t="str">
            <v xml:space="preserve"> </v>
          </cell>
          <cell r="DC145" t="str">
            <v xml:space="preserve"> </v>
          </cell>
          <cell r="DD145" t="str">
            <v xml:space="preserve"> </v>
          </cell>
          <cell r="DE145" t="str">
            <v>1900</v>
          </cell>
          <cell r="DF145" t="str">
            <v xml:space="preserve"> 1900ed</v>
          </cell>
          <cell r="DG145" t="str">
            <v xml:space="preserve"> </v>
          </cell>
          <cell r="DH145" t="str">
            <v>1900ed</v>
          </cell>
          <cell r="DI145" t="str">
            <v>1900ec</v>
          </cell>
          <cell r="DJ145" t="str">
            <v>1900ap</v>
          </cell>
          <cell r="DK145" t="str">
            <v>1900ed</v>
          </cell>
          <cell r="DL145" t="str">
            <v xml:space="preserve"> </v>
          </cell>
          <cell r="DM145"/>
          <cell r="DN145" t="str">
            <v>1900</v>
          </cell>
          <cell r="DO145" t="str">
            <v xml:space="preserve"> </v>
          </cell>
          <cell r="DP145" t="str">
            <v>2010</v>
          </cell>
          <cell r="DQ145" t="str">
            <v xml:space="preserve"> </v>
          </cell>
          <cell r="DR145" t="str">
            <v xml:space="preserve">1900ec </v>
          </cell>
          <cell r="DS145" t="str">
            <v>1900</v>
          </cell>
          <cell r="DT145"/>
          <cell r="DU145" t="str">
            <v xml:space="preserve"> </v>
          </cell>
          <cell r="DV145" t="str">
            <v xml:space="preserve"> </v>
          </cell>
          <cell r="DW145" t="str">
            <v xml:space="preserve"> </v>
          </cell>
          <cell r="DX145" t="str">
            <v xml:space="preserve"> </v>
          </cell>
          <cell r="DY145" t="str">
            <v xml:space="preserve"> </v>
          </cell>
          <cell r="DZ145" t="str">
            <v xml:space="preserve"> </v>
          </cell>
          <cell r="EA145" t="str">
            <v xml:space="preserve"> </v>
          </cell>
          <cell r="EB145" t="str">
            <v xml:space="preserve"> </v>
          </cell>
          <cell r="EC145" t="str">
            <v xml:space="preserve"> </v>
          </cell>
          <cell r="ED145" t="str">
            <v xml:space="preserve"> </v>
          </cell>
          <cell r="EE145" t="str">
            <v xml:space="preserve"> </v>
          </cell>
          <cell r="EF145" t="str">
            <v xml:space="preserve"> </v>
          </cell>
          <cell r="EG145" t="str">
            <v xml:space="preserve"> </v>
          </cell>
          <cell r="EH145" t="str">
            <v xml:space="preserve"> </v>
          </cell>
          <cell r="EI145" t="str">
            <v xml:space="preserve"> </v>
          </cell>
          <cell r="EJ145" t="str">
            <v xml:space="preserve"> </v>
          </cell>
          <cell r="EK145" t="str">
            <v xml:space="preserve"> </v>
          </cell>
          <cell r="EL145" t="str">
            <v xml:space="preserve"> </v>
          </cell>
          <cell r="EM145"/>
          <cell r="EN145" t="str">
            <v xml:space="preserve"> </v>
          </cell>
          <cell r="EO145" t="str">
            <v xml:space="preserve"> </v>
          </cell>
          <cell r="EP145"/>
          <cell r="EQ145" t="str">
            <v xml:space="preserve"> </v>
          </cell>
          <cell r="ER145" t="str">
            <v xml:space="preserve"> </v>
          </cell>
          <cell r="ET145" t="str">
            <v>1900</v>
          </cell>
          <cell r="EV145" t="str">
            <v xml:space="preserve"> </v>
          </cell>
          <cell r="EY145" t="str">
            <v>1900-01</v>
          </cell>
          <cell r="FA145" t="str">
            <v>1900-01</v>
          </cell>
          <cell r="FC145">
            <v>0</v>
          </cell>
          <cell r="FD145">
            <v>0</v>
          </cell>
          <cell r="FG145" t="str">
            <v>0</v>
          </cell>
          <cell r="FJ145" t="str">
            <v>Chambre</v>
          </cell>
          <cell r="FK145" t="str">
            <v>studio</v>
          </cell>
          <cell r="FL145" t="str">
            <v>1CC</v>
          </cell>
          <cell r="FM145" t="str">
            <v>2CC</v>
          </cell>
          <cell r="FN145" t="str">
            <v>3CC</v>
          </cell>
          <cell r="FO145" t="str">
            <v>4CC</v>
          </cell>
          <cell r="FP145" t="str">
            <v>5CC</v>
          </cell>
          <cell r="FR145">
            <v>0</v>
          </cell>
          <cell r="FS145"/>
          <cell r="FT145"/>
          <cell r="FU145" t="str">
            <v>1900</v>
          </cell>
          <cell r="FV145">
            <v>0</v>
          </cell>
          <cell r="FW145"/>
        </row>
        <row r="146">
          <cell r="AL146">
            <v>0</v>
          </cell>
          <cell r="AP146" t="str">
            <v>0</v>
          </cell>
          <cell r="AQ146" t="str">
            <v xml:space="preserve"> </v>
          </cell>
          <cell r="AR146" t="str">
            <v xml:space="preserve"> </v>
          </cell>
          <cell r="AS146" t="str">
            <v xml:space="preserve"> </v>
          </cell>
          <cell r="AT146" t="str">
            <v xml:space="preserve"> </v>
          </cell>
          <cell r="AU146" t="str">
            <v xml:space="preserve"> </v>
          </cell>
          <cell r="AV146" t="str">
            <v xml:space="preserve"> </v>
          </cell>
          <cell r="AW146" t="str">
            <v xml:space="preserve"> </v>
          </cell>
          <cell r="AX146" t="str">
            <v xml:space="preserve"> </v>
          </cell>
          <cell r="AY146" t="str">
            <v xml:space="preserve"> </v>
          </cell>
          <cell r="AZ146" t="str">
            <v xml:space="preserve"> </v>
          </cell>
          <cell r="BA146" t="str">
            <v xml:space="preserve"> </v>
          </cell>
          <cell r="BB146" t="str">
            <v xml:space="preserve"> </v>
          </cell>
          <cell r="BC146" t="str">
            <v xml:space="preserve"> </v>
          </cell>
          <cell r="BD146" t="str">
            <v xml:space="preserve"> </v>
          </cell>
          <cell r="BE146" t="str">
            <v xml:space="preserve"> </v>
          </cell>
          <cell r="BF146" t="str">
            <v>Non engagé</v>
          </cell>
          <cell r="BG146" t="str">
            <v>Non engagé</v>
          </cell>
          <cell r="BH146" t="str">
            <v>Non engagé</v>
          </cell>
          <cell r="BI146" t="str">
            <v>Non engagé</v>
          </cell>
          <cell r="BJ146" t="str">
            <v>Non engagé</v>
          </cell>
          <cell r="BK146" t="str">
            <v>Non engagé</v>
          </cell>
          <cell r="BL146" t="str">
            <v>Non engagé</v>
          </cell>
          <cell r="BM146" t="str">
            <v>acl-</v>
          </cell>
          <cell r="BN146" t="str">
            <v>ACL-</v>
          </cell>
          <cell r="BO146" t="str">
            <v>ACL-</v>
          </cell>
          <cell r="BP146" t="str">
            <v>-</v>
          </cell>
          <cell r="BQ146" t="str">
            <v xml:space="preserve"> </v>
          </cell>
          <cell r="BR146" t="str">
            <v xml:space="preserve"> </v>
          </cell>
          <cell r="BS146" t="str">
            <v xml:space="preserve"> </v>
          </cell>
          <cell r="BT146" t="str">
            <v xml:space="preserve"> </v>
          </cell>
          <cell r="BU146" t="str">
            <v xml:space="preserve"> </v>
          </cell>
          <cell r="BV146" t="str">
            <v xml:space="preserve">Non engagé </v>
          </cell>
          <cell r="BW146" t="str">
            <v xml:space="preserve"> </v>
          </cell>
          <cell r="BX146" t="str">
            <v>0-</v>
          </cell>
          <cell r="BY146" t="str">
            <v>-</v>
          </cell>
          <cell r="BZ146" t="str">
            <v>2010</v>
          </cell>
          <cell r="CA146" t="str">
            <v>1900</v>
          </cell>
          <cell r="CB146" t="str">
            <v>-</v>
          </cell>
          <cell r="CC146" t="str">
            <v xml:space="preserve"> </v>
          </cell>
          <cell r="CD146" t="str">
            <v xml:space="preserve"> </v>
          </cell>
          <cell r="CE146">
            <v>0</v>
          </cell>
          <cell r="CF146" t="str">
            <v xml:space="preserve"> </v>
          </cell>
          <cell r="CG146" t="str">
            <v xml:space="preserve"> </v>
          </cell>
          <cell r="CH146" t="str">
            <v>0</v>
          </cell>
          <cell r="CI146"/>
          <cell r="CJ146" t="str">
            <v xml:space="preserve"> </v>
          </cell>
          <cell r="CK146"/>
          <cell r="CL146" t="str">
            <v>Non engagé</v>
          </cell>
          <cell r="CM146">
            <v>0</v>
          </cell>
          <cell r="CN146" t="str">
            <v xml:space="preserve"> </v>
          </cell>
          <cell r="CO146"/>
          <cell r="CP146"/>
          <cell r="CQ146"/>
          <cell r="CR146" t="str">
            <v xml:space="preserve"> </v>
          </cell>
          <cell r="CS146">
            <v>0</v>
          </cell>
          <cell r="CT146" t="str">
            <v xml:space="preserve"> </v>
          </cell>
          <cell r="CU146" t="str">
            <v xml:space="preserve"> </v>
          </cell>
          <cell r="CV146" t="str">
            <v>1900</v>
          </cell>
          <cell r="CW146">
            <v>0</v>
          </cell>
          <cell r="CX146"/>
          <cell r="CY146"/>
          <cell r="CZ146">
            <v>8</v>
          </cell>
          <cell r="DA146" t="str">
            <v xml:space="preserve"> </v>
          </cell>
          <cell r="DB146" t="str">
            <v xml:space="preserve"> </v>
          </cell>
          <cell r="DC146" t="str">
            <v xml:space="preserve"> </v>
          </cell>
          <cell r="DD146" t="str">
            <v xml:space="preserve"> </v>
          </cell>
          <cell r="DE146" t="str">
            <v>1900</v>
          </cell>
          <cell r="DF146" t="str">
            <v xml:space="preserve"> 1900ed</v>
          </cell>
          <cell r="DG146" t="str">
            <v xml:space="preserve"> </v>
          </cell>
          <cell r="DH146" t="str">
            <v>1900ed</v>
          </cell>
          <cell r="DI146" t="str">
            <v>1900ec</v>
          </cell>
          <cell r="DJ146" t="str">
            <v>1900ap</v>
          </cell>
          <cell r="DK146" t="str">
            <v>1900ed</v>
          </cell>
          <cell r="DL146" t="str">
            <v xml:space="preserve"> </v>
          </cell>
          <cell r="DM146"/>
          <cell r="DN146" t="str">
            <v>1900</v>
          </cell>
          <cell r="DO146" t="str">
            <v xml:space="preserve"> </v>
          </cell>
          <cell r="DP146" t="str">
            <v>2010</v>
          </cell>
          <cell r="DQ146" t="str">
            <v xml:space="preserve"> </v>
          </cell>
          <cell r="DR146" t="str">
            <v xml:space="preserve">1900ec </v>
          </cell>
          <cell r="DS146" t="str">
            <v>1900</v>
          </cell>
          <cell r="DT146"/>
          <cell r="DU146" t="str">
            <v xml:space="preserve"> </v>
          </cell>
          <cell r="DV146" t="str">
            <v xml:space="preserve"> </v>
          </cell>
          <cell r="DW146" t="str">
            <v xml:space="preserve"> </v>
          </cell>
          <cell r="DX146" t="str">
            <v xml:space="preserve"> </v>
          </cell>
          <cell r="DY146" t="str">
            <v xml:space="preserve"> </v>
          </cell>
          <cell r="DZ146" t="str">
            <v xml:space="preserve"> </v>
          </cell>
          <cell r="EA146" t="str">
            <v xml:space="preserve"> </v>
          </cell>
          <cell r="EB146" t="str">
            <v xml:space="preserve"> </v>
          </cell>
          <cell r="EC146" t="str">
            <v xml:space="preserve"> </v>
          </cell>
          <cell r="ED146" t="str">
            <v xml:space="preserve"> </v>
          </cell>
          <cell r="EE146" t="str">
            <v xml:space="preserve"> </v>
          </cell>
          <cell r="EF146" t="str">
            <v xml:space="preserve"> </v>
          </cell>
          <cell r="EG146" t="str">
            <v xml:space="preserve"> </v>
          </cell>
          <cell r="EH146" t="str">
            <v xml:space="preserve"> </v>
          </cell>
          <cell r="EI146" t="str">
            <v xml:space="preserve"> </v>
          </cell>
          <cell r="EJ146" t="str">
            <v xml:space="preserve"> </v>
          </cell>
          <cell r="EK146" t="str">
            <v xml:space="preserve"> </v>
          </cell>
          <cell r="EL146" t="str">
            <v xml:space="preserve"> </v>
          </cell>
          <cell r="EM146"/>
          <cell r="EN146" t="str">
            <v xml:space="preserve"> </v>
          </cell>
          <cell r="EO146" t="str">
            <v xml:space="preserve"> </v>
          </cell>
          <cell r="EP146"/>
          <cell r="EQ146" t="str">
            <v xml:space="preserve"> </v>
          </cell>
          <cell r="ER146" t="str">
            <v xml:space="preserve"> </v>
          </cell>
          <cell r="ET146" t="str">
            <v>1900</v>
          </cell>
          <cell r="EV146" t="str">
            <v xml:space="preserve"> </v>
          </cell>
          <cell r="EY146" t="str">
            <v>1900-01</v>
          </cell>
          <cell r="FA146" t="str">
            <v>1900-01</v>
          </cell>
          <cell r="FC146">
            <v>0</v>
          </cell>
          <cell r="FD146">
            <v>0</v>
          </cell>
          <cell r="FG146" t="str">
            <v>0</v>
          </cell>
          <cell r="FJ146" t="str">
            <v>Chambre</v>
          </cell>
          <cell r="FK146" t="str">
            <v>studio</v>
          </cell>
          <cell r="FL146" t="str">
            <v>1CC</v>
          </cell>
          <cell r="FM146" t="str">
            <v>2CC</v>
          </cell>
          <cell r="FN146" t="str">
            <v>3CC</v>
          </cell>
          <cell r="FO146" t="str">
            <v>4CC</v>
          </cell>
          <cell r="FP146" t="str">
            <v>5CC</v>
          </cell>
          <cell r="FR146">
            <v>0</v>
          </cell>
          <cell r="FS146"/>
          <cell r="FT146"/>
          <cell r="FU146" t="str">
            <v>1900</v>
          </cell>
          <cell r="FV146">
            <v>0</v>
          </cell>
          <cell r="FW146"/>
        </row>
        <row r="147">
          <cell r="AL147">
            <v>0</v>
          </cell>
          <cell r="AP147" t="str">
            <v>0</v>
          </cell>
          <cell r="AQ147" t="str">
            <v xml:space="preserve"> </v>
          </cell>
          <cell r="AR147" t="str">
            <v xml:space="preserve"> </v>
          </cell>
          <cell r="AS147" t="str">
            <v xml:space="preserve"> </v>
          </cell>
          <cell r="AT147" t="str">
            <v xml:space="preserve"> </v>
          </cell>
          <cell r="AU147" t="str">
            <v xml:space="preserve"> </v>
          </cell>
          <cell r="AV147" t="str">
            <v xml:space="preserve"> </v>
          </cell>
          <cell r="AW147" t="str">
            <v xml:space="preserve"> </v>
          </cell>
          <cell r="AX147" t="str">
            <v xml:space="preserve"> </v>
          </cell>
          <cell r="AY147" t="str">
            <v xml:space="preserve"> </v>
          </cell>
          <cell r="AZ147" t="str">
            <v xml:space="preserve"> </v>
          </cell>
          <cell r="BA147" t="str">
            <v xml:space="preserve"> </v>
          </cell>
          <cell r="BB147" t="str">
            <v xml:space="preserve"> </v>
          </cell>
          <cell r="BC147" t="str">
            <v xml:space="preserve"> </v>
          </cell>
          <cell r="BD147" t="str">
            <v xml:space="preserve"> </v>
          </cell>
          <cell r="BE147" t="str">
            <v xml:space="preserve"> </v>
          </cell>
          <cell r="BF147" t="str">
            <v>Non engagé</v>
          </cell>
          <cell r="BG147" t="str">
            <v>Non engagé</v>
          </cell>
          <cell r="BH147" t="str">
            <v>Non engagé</v>
          </cell>
          <cell r="BI147" t="str">
            <v>Non engagé</v>
          </cell>
          <cell r="BJ147" t="str">
            <v>Non engagé</v>
          </cell>
          <cell r="BK147" t="str">
            <v>Non engagé</v>
          </cell>
          <cell r="BL147" t="str">
            <v>Non engagé</v>
          </cell>
          <cell r="BM147" t="str">
            <v>acl-</v>
          </cell>
          <cell r="BN147" t="str">
            <v>ACL-</v>
          </cell>
          <cell r="BO147" t="str">
            <v>ACL-</v>
          </cell>
          <cell r="BP147" t="str">
            <v>-</v>
          </cell>
          <cell r="BQ147" t="str">
            <v xml:space="preserve"> </v>
          </cell>
          <cell r="BR147" t="str">
            <v xml:space="preserve"> </v>
          </cell>
          <cell r="BS147" t="str">
            <v xml:space="preserve"> </v>
          </cell>
          <cell r="BT147" t="str">
            <v xml:space="preserve"> </v>
          </cell>
          <cell r="BU147" t="str">
            <v xml:space="preserve"> </v>
          </cell>
          <cell r="BV147" t="str">
            <v xml:space="preserve">Non engagé </v>
          </cell>
          <cell r="BW147" t="str">
            <v xml:space="preserve"> </v>
          </cell>
          <cell r="BX147" t="str">
            <v>0-</v>
          </cell>
          <cell r="BY147" t="str">
            <v>-</v>
          </cell>
          <cell r="BZ147" t="str">
            <v>2010</v>
          </cell>
          <cell r="CA147" t="str">
            <v>1900</v>
          </cell>
          <cell r="CB147" t="str">
            <v>-</v>
          </cell>
          <cell r="CC147" t="str">
            <v xml:space="preserve"> </v>
          </cell>
          <cell r="CD147" t="str">
            <v xml:space="preserve"> </v>
          </cell>
          <cell r="CE147">
            <v>0</v>
          </cell>
          <cell r="CF147" t="str">
            <v xml:space="preserve"> </v>
          </cell>
          <cell r="CG147" t="str">
            <v xml:space="preserve"> </v>
          </cell>
          <cell r="CH147" t="str">
            <v>0</v>
          </cell>
          <cell r="CI147"/>
          <cell r="CJ147" t="str">
            <v xml:space="preserve"> </v>
          </cell>
          <cell r="CK147"/>
          <cell r="CL147" t="str">
            <v>Non engagé</v>
          </cell>
          <cell r="CM147">
            <v>0</v>
          </cell>
          <cell r="CN147" t="str">
            <v xml:space="preserve"> </v>
          </cell>
          <cell r="CO147"/>
          <cell r="CP147"/>
          <cell r="CQ147"/>
          <cell r="CR147" t="str">
            <v xml:space="preserve"> </v>
          </cell>
          <cell r="CS147">
            <v>0</v>
          </cell>
          <cell r="CT147" t="str">
            <v xml:space="preserve"> </v>
          </cell>
          <cell r="CU147" t="str">
            <v xml:space="preserve"> </v>
          </cell>
          <cell r="CV147" t="str">
            <v>1900</v>
          </cell>
          <cell r="CW147">
            <v>0</v>
          </cell>
          <cell r="CX147"/>
          <cell r="CY147"/>
          <cell r="CZ147">
            <v>8</v>
          </cell>
          <cell r="DA147" t="str">
            <v xml:space="preserve"> </v>
          </cell>
          <cell r="DB147" t="str">
            <v xml:space="preserve"> </v>
          </cell>
          <cell r="DC147" t="str">
            <v xml:space="preserve"> </v>
          </cell>
          <cell r="DD147" t="str">
            <v xml:space="preserve"> </v>
          </cell>
          <cell r="DE147" t="str">
            <v>1900</v>
          </cell>
          <cell r="DF147" t="str">
            <v xml:space="preserve"> 1900ed</v>
          </cell>
          <cell r="DG147" t="str">
            <v xml:space="preserve"> </v>
          </cell>
          <cell r="DH147" t="str">
            <v>1900ed</v>
          </cell>
          <cell r="DI147" t="str">
            <v>1900ec</v>
          </cell>
          <cell r="DJ147" t="str">
            <v>1900ap</v>
          </cell>
          <cell r="DK147" t="str">
            <v>1900ed</v>
          </cell>
          <cell r="DL147" t="str">
            <v xml:space="preserve"> </v>
          </cell>
          <cell r="DM147"/>
          <cell r="DN147" t="str">
            <v>1900</v>
          </cell>
          <cell r="DO147" t="str">
            <v xml:space="preserve"> </v>
          </cell>
          <cell r="DP147" t="str">
            <v>2010</v>
          </cell>
          <cell r="DQ147" t="str">
            <v xml:space="preserve"> </v>
          </cell>
          <cell r="DR147" t="str">
            <v xml:space="preserve">1900ec </v>
          </cell>
          <cell r="DS147" t="str">
            <v>1900</v>
          </cell>
          <cell r="DT147"/>
          <cell r="DU147" t="str">
            <v xml:space="preserve"> </v>
          </cell>
          <cell r="DV147" t="str">
            <v xml:space="preserve"> </v>
          </cell>
          <cell r="DW147" t="str">
            <v xml:space="preserve"> </v>
          </cell>
          <cell r="DX147" t="str">
            <v xml:space="preserve"> </v>
          </cell>
          <cell r="DY147" t="str">
            <v xml:space="preserve"> </v>
          </cell>
          <cell r="DZ147" t="str">
            <v xml:space="preserve"> </v>
          </cell>
          <cell r="EA147" t="str">
            <v xml:space="preserve"> </v>
          </cell>
          <cell r="EB147" t="str">
            <v xml:space="preserve"> </v>
          </cell>
          <cell r="EC147" t="str">
            <v xml:space="preserve"> </v>
          </cell>
          <cell r="ED147" t="str">
            <v xml:space="preserve"> </v>
          </cell>
          <cell r="EE147" t="str">
            <v xml:space="preserve"> </v>
          </cell>
          <cell r="EF147" t="str">
            <v xml:space="preserve"> </v>
          </cell>
          <cell r="EG147" t="str">
            <v xml:space="preserve"> </v>
          </cell>
          <cell r="EH147" t="str">
            <v xml:space="preserve"> </v>
          </cell>
          <cell r="EI147" t="str">
            <v xml:space="preserve"> </v>
          </cell>
          <cell r="EJ147" t="str">
            <v xml:space="preserve"> </v>
          </cell>
          <cell r="EK147" t="str">
            <v xml:space="preserve"> </v>
          </cell>
          <cell r="EL147" t="str">
            <v xml:space="preserve"> </v>
          </cell>
          <cell r="EM147"/>
          <cell r="EN147" t="str">
            <v xml:space="preserve"> </v>
          </cell>
          <cell r="EO147" t="str">
            <v xml:space="preserve"> </v>
          </cell>
          <cell r="EP147"/>
          <cell r="EQ147" t="str">
            <v xml:space="preserve"> </v>
          </cell>
          <cell r="ER147" t="str">
            <v xml:space="preserve"> </v>
          </cell>
          <cell r="ET147" t="str">
            <v>1900</v>
          </cell>
          <cell r="EV147" t="str">
            <v xml:space="preserve"> </v>
          </cell>
          <cell r="EY147" t="str">
            <v>1900-01</v>
          </cell>
          <cell r="FA147" t="str">
            <v>1900-01</v>
          </cell>
          <cell r="FC147">
            <v>0</v>
          </cell>
          <cell r="FD147">
            <v>0</v>
          </cell>
          <cell r="FG147" t="str">
            <v>0</v>
          </cell>
          <cell r="FJ147" t="str">
            <v>Chambre</v>
          </cell>
          <cell r="FK147" t="str">
            <v>studio</v>
          </cell>
          <cell r="FL147" t="str">
            <v>1CC</v>
          </cell>
          <cell r="FM147" t="str">
            <v>2CC</v>
          </cell>
          <cell r="FN147" t="str">
            <v>3CC</v>
          </cell>
          <cell r="FO147" t="str">
            <v>4CC</v>
          </cell>
          <cell r="FP147" t="str">
            <v>5CC</v>
          </cell>
          <cell r="FR147">
            <v>0</v>
          </cell>
          <cell r="FS147"/>
          <cell r="FT147"/>
          <cell r="FU147" t="str">
            <v>1900</v>
          </cell>
          <cell r="FV147">
            <v>0</v>
          </cell>
          <cell r="FW147"/>
        </row>
        <row r="148">
          <cell r="AL148">
            <v>0</v>
          </cell>
          <cell r="AP148" t="str">
            <v>0</v>
          </cell>
          <cell r="AQ148" t="str">
            <v xml:space="preserve"> </v>
          </cell>
          <cell r="AR148" t="str">
            <v xml:space="preserve"> </v>
          </cell>
          <cell r="AS148" t="str">
            <v xml:space="preserve"> </v>
          </cell>
          <cell r="AT148" t="str">
            <v xml:space="preserve"> </v>
          </cell>
          <cell r="AU148" t="str">
            <v xml:space="preserve"> </v>
          </cell>
          <cell r="AV148" t="str">
            <v xml:space="preserve"> </v>
          </cell>
          <cell r="AW148" t="str">
            <v xml:space="preserve"> </v>
          </cell>
          <cell r="AX148" t="str">
            <v xml:space="preserve"> </v>
          </cell>
          <cell r="AY148" t="str">
            <v xml:space="preserve"> </v>
          </cell>
          <cell r="AZ148" t="str">
            <v xml:space="preserve"> </v>
          </cell>
          <cell r="BA148" t="str">
            <v xml:space="preserve"> </v>
          </cell>
          <cell r="BB148" t="str">
            <v xml:space="preserve"> </v>
          </cell>
          <cell r="BC148" t="str">
            <v xml:space="preserve"> </v>
          </cell>
          <cell r="BD148" t="str">
            <v xml:space="preserve"> </v>
          </cell>
          <cell r="BE148" t="str">
            <v xml:space="preserve"> </v>
          </cell>
          <cell r="BF148" t="str">
            <v>Non engagé</v>
          </cell>
          <cell r="BG148" t="str">
            <v>Non engagé</v>
          </cell>
          <cell r="BH148" t="str">
            <v>Non engagé</v>
          </cell>
          <cell r="BI148" t="str">
            <v>Non engagé</v>
          </cell>
          <cell r="BJ148" t="str">
            <v>Non engagé</v>
          </cell>
          <cell r="BK148" t="str">
            <v>Non engagé</v>
          </cell>
          <cell r="BL148" t="str">
            <v>Non engagé</v>
          </cell>
          <cell r="BM148" t="str">
            <v>acl-</v>
          </cell>
          <cell r="BN148" t="str">
            <v>ACL-</v>
          </cell>
          <cell r="BO148" t="str">
            <v>ACL-</v>
          </cell>
          <cell r="BP148" t="str">
            <v>-</v>
          </cell>
          <cell r="BQ148" t="str">
            <v xml:space="preserve"> </v>
          </cell>
          <cell r="BR148" t="str">
            <v xml:space="preserve"> </v>
          </cell>
          <cell r="BS148" t="str">
            <v xml:space="preserve"> </v>
          </cell>
          <cell r="BT148" t="str">
            <v xml:space="preserve"> </v>
          </cell>
          <cell r="BU148" t="str">
            <v xml:space="preserve"> </v>
          </cell>
          <cell r="BV148" t="str">
            <v xml:space="preserve">Non engagé </v>
          </cell>
          <cell r="BW148" t="str">
            <v xml:space="preserve"> </v>
          </cell>
          <cell r="BX148" t="str">
            <v>0-</v>
          </cell>
          <cell r="BY148" t="str">
            <v>-</v>
          </cell>
          <cell r="BZ148" t="str">
            <v>2010</v>
          </cell>
          <cell r="CA148" t="str">
            <v>1900</v>
          </cell>
          <cell r="CB148" t="str">
            <v>-</v>
          </cell>
          <cell r="CC148" t="str">
            <v xml:space="preserve"> </v>
          </cell>
          <cell r="CD148" t="str">
            <v xml:space="preserve"> </v>
          </cell>
          <cell r="CE148">
            <v>0</v>
          </cell>
          <cell r="CF148" t="str">
            <v xml:space="preserve"> </v>
          </cell>
          <cell r="CG148" t="str">
            <v xml:space="preserve"> </v>
          </cell>
          <cell r="CH148" t="str">
            <v>0</v>
          </cell>
          <cell r="CI148"/>
          <cell r="CJ148" t="str">
            <v xml:space="preserve"> </v>
          </cell>
          <cell r="CK148"/>
          <cell r="CL148" t="str">
            <v>Non engagé</v>
          </cell>
          <cell r="CM148">
            <v>0</v>
          </cell>
          <cell r="CN148" t="str">
            <v xml:space="preserve"> </v>
          </cell>
          <cell r="CO148"/>
          <cell r="CP148"/>
          <cell r="CQ148"/>
          <cell r="CR148" t="str">
            <v xml:space="preserve"> </v>
          </cell>
          <cell r="CS148">
            <v>0</v>
          </cell>
          <cell r="CT148" t="str">
            <v xml:space="preserve"> </v>
          </cell>
          <cell r="CU148" t="str">
            <v xml:space="preserve"> </v>
          </cell>
          <cell r="CV148" t="str">
            <v>1900</v>
          </cell>
          <cell r="CW148">
            <v>0</v>
          </cell>
          <cell r="CX148"/>
          <cell r="CY148"/>
          <cell r="CZ148">
            <v>8</v>
          </cell>
          <cell r="DA148" t="str">
            <v xml:space="preserve"> </v>
          </cell>
          <cell r="DB148" t="str">
            <v xml:space="preserve"> </v>
          </cell>
          <cell r="DC148" t="str">
            <v xml:space="preserve"> </v>
          </cell>
          <cell r="DD148" t="str">
            <v xml:space="preserve"> </v>
          </cell>
          <cell r="DE148" t="str">
            <v>1900</v>
          </cell>
          <cell r="DF148" t="str">
            <v xml:space="preserve"> 1900ed</v>
          </cell>
          <cell r="DG148" t="str">
            <v xml:space="preserve"> </v>
          </cell>
          <cell r="DH148" t="str">
            <v>1900ed</v>
          </cell>
          <cell r="DI148" t="str">
            <v>1900ec</v>
          </cell>
          <cell r="DJ148" t="str">
            <v>1900ap</v>
          </cell>
          <cell r="DK148" t="str">
            <v>1900ed</v>
          </cell>
          <cell r="DL148" t="str">
            <v xml:space="preserve"> </v>
          </cell>
          <cell r="DM148"/>
          <cell r="DN148" t="str">
            <v>1900</v>
          </cell>
          <cell r="DO148" t="str">
            <v xml:space="preserve"> </v>
          </cell>
          <cell r="DP148" t="str">
            <v>2010</v>
          </cell>
          <cell r="DQ148" t="str">
            <v xml:space="preserve"> </v>
          </cell>
          <cell r="DR148" t="str">
            <v xml:space="preserve">1900ec </v>
          </cell>
          <cell r="DS148" t="str">
            <v>1900</v>
          </cell>
          <cell r="DT148"/>
          <cell r="DU148" t="str">
            <v xml:space="preserve"> </v>
          </cell>
          <cell r="DV148" t="str">
            <v xml:space="preserve"> </v>
          </cell>
          <cell r="DW148" t="str">
            <v xml:space="preserve"> </v>
          </cell>
          <cell r="DX148" t="str">
            <v xml:space="preserve"> </v>
          </cell>
          <cell r="DY148" t="str">
            <v xml:space="preserve"> </v>
          </cell>
          <cell r="DZ148" t="str">
            <v xml:space="preserve"> </v>
          </cell>
          <cell r="EA148" t="str">
            <v xml:space="preserve"> </v>
          </cell>
          <cell r="EB148" t="str">
            <v xml:space="preserve"> </v>
          </cell>
          <cell r="EC148" t="str">
            <v xml:space="preserve"> </v>
          </cell>
          <cell r="ED148" t="str">
            <v xml:space="preserve"> </v>
          </cell>
          <cell r="EE148" t="str">
            <v xml:space="preserve"> </v>
          </cell>
          <cell r="EF148" t="str">
            <v xml:space="preserve"> </v>
          </cell>
          <cell r="EG148" t="str">
            <v xml:space="preserve"> </v>
          </cell>
          <cell r="EH148" t="str">
            <v xml:space="preserve"> </v>
          </cell>
          <cell r="EI148" t="str">
            <v xml:space="preserve"> </v>
          </cell>
          <cell r="EJ148" t="str">
            <v xml:space="preserve"> </v>
          </cell>
          <cell r="EK148" t="str">
            <v xml:space="preserve"> </v>
          </cell>
          <cell r="EL148" t="str">
            <v xml:space="preserve"> </v>
          </cell>
          <cell r="EM148"/>
          <cell r="EN148" t="str">
            <v xml:space="preserve"> </v>
          </cell>
          <cell r="EO148" t="str">
            <v xml:space="preserve"> </v>
          </cell>
          <cell r="EP148"/>
          <cell r="EQ148" t="str">
            <v xml:space="preserve"> </v>
          </cell>
          <cell r="ER148" t="str">
            <v xml:space="preserve"> </v>
          </cell>
          <cell r="ET148" t="str">
            <v>1900</v>
          </cell>
          <cell r="EV148" t="str">
            <v xml:space="preserve"> </v>
          </cell>
          <cell r="EY148" t="str">
            <v>1900-01</v>
          </cell>
          <cell r="FA148" t="str">
            <v>1900-01</v>
          </cell>
          <cell r="FC148">
            <v>0</v>
          </cell>
          <cell r="FD148">
            <v>0</v>
          </cell>
          <cell r="FG148" t="str">
            <v>0</v>
          </cell>
          <cell r="FJ148" t="str">
            <v>Chambre</v>
          </cell>
          <cell r="FK148" t="str">
            <v>studio</v>
          </cell>
          <cell r="FL148" t="str">
            <v>1CC</v>
          </cell>
          <cell r="FM148" t="str">
            <v>2CC</v>
          </cell>
          <cell r="FN148" t="str">
            <v>3CC</v>
          </cell>
          <cell r="FO148" t="str">
            <v>4CC</v>
          </cell>
          <cell r="FP148" t="str">
            <v>5CC</v>
          </cell>
          <cell r="FR148">
            <v>0</v>
          </cell>
          <cell r="FS148"/>
          <cell r="FT148"/>
          <cell r="FU148" t="str">
            <v>1900</v>
          </cell>
          <cell r="FV148">
            <v>0</v>
          </cell>
          <cell r="FW148"/>
        </row>
        <row r="149">
          <cell r="AL149">
            <v>0</v>
          </cell>
          <cell r="AP149" t="str">
            <v>0</v>
          </cell>
          <cell r="AQ149" t="str">
            <v xml:space="preserve"> </v>
          </cell>
          <cell r="AR149" t="str">
            <v xml:space="preserve"> </v>
          </cell>
          <cell r="AS149" t="str">
            <v xml:space="preserve"> </v>
          </cell>
          <cell r="AT149" t="str">
            <v xml:space="preserve"> </v>
          </cell>
          <cell r="AU149" t="str">
            <v xml:space="preserve"> </v>
          </cell>
          <cell r="AV149" t="str">
            <v xml:space="preserve"> </v>
          </cell>
          <cell r="AW149" t="str">
            <v xml:space="preserve"> </v>
          </cell>
          <cell r="AX149" t="str">
            <v xml:space="preserve"> </v>
          </cell>
          <cell r="AY149" t="str">
            <v xml:space="preserve"> </v>
          </cell>
          <cell r="AZ149" t="str">
            <v xml:space="preserve"> </v>
          </cell>
          <cell r="BA149" t="str">
            <v xml:space="preserve"> </v>
          </cell>
          <cell r="BB149" t="str">
            <v xml:space="preserve"> </v>
          </cell>
          <cell r="BC149" t="str">
            <v xml:space="preserve"> </v>
          </cell>
          <cell r="BD149" t="str">
            <v xml:space="preserve"> </v>
          </cell>
          <cell r="BE149" t="str">
            <v xml:space="preserve"> </v>
          </cell>
          <cell r="BF149" t="str">
            <v>Non engagé</v>
          </cell>
          <cell r="BG149" t="str">
            <v>Non engagé</v>
          </cell>
          <cell r="BH149" t="str">
            <v>Non engagé</v>
          </cell>
          <cell r="BI149" t="str">
            <v>Non engagé</v>
          </cell>
          <cell r="BJ149" t="str">
            <v>Non engagé</v>
          </cell>
          <cell r="BK149" t="str">
            <v>Non engagé</v>
          </cell>
          <cell r="BL149" t="str">
            <v>Non engagé</v>
          </cell>
          <cell r="BM149" t="str">
            <v>acl-</v>
          </cell>
          <cell r="BN149" t="str">
            <v>ACL-</v>
          </cell>
          <cell r="BO149" t="str">
            <v>ACL-</v>
          </cell>
          <cell r="BP149" t="str">
            <v>-</v>
          </cell>
          <cell r="BQ149" t="str">
            <v xml:space="preserve"> </v>
          </cell>
          <cell r="BR149" t="str">
            <v xml:space="preserve"> </v>
          </cell>
          <cell r="BS149" t="str">
            <v xml:space="preserve"> </v>
          </cell>
          <cell r="BT149" t="str">
            <v xml:space="preserve"> </v>
          </cell>
          <cell r="BU149" t="str">
            <v xml:space="preserve"> </v>
          </cell>
          <cell r="BV149" t="str">
            <v xml:space="preserve">Non engagé </v>
          </cell>
          <cell r="BW149" t="str">
            <v xml:space="preserve"> </v>
          </cell>
          <cell r="BX149" t="str">
            <v>0-</v>
          </cell>
          <cell r="BY149" t="str">
            <v>-</v>
          </cell>
          <cell r="BZ149" t="str">
            <v>2010</v>
          </cell>
          <cell r="CA149" t="str">
            <v>1900</v>
          </cell>
          <cell r="CB149" t="str">
            <v>-</v>
          </cell>
          <cell r="CC149" t="str">
            <v xml:space="preserve"> </v>
          </cell>
          <cell r="CD149" t="str">
            <v xml:space="preserve"> </v>
          </cell>
          <cell r="CE149">
            <v>0</v>
          </cell>
          <cell r="CF149" t="str">
            <v xml:space="preserve"> </v>
          </cell>
          <cell r="CG149" t="str">
            <v xml:space="preserve"> </v>
          </cell>
          <cell r="CH149" t="str">
            <v>0</v>
          </cell>
          <cell r="CI149"/>
          <cell r="CJ149" t="str">
            <v xml:space="preserve"> </v>
          </cell>
          <cell r="CK149"/>
          <cell r="CL149" t="str">
            <v>Non engagé</v>
          </cell>
          <cell r="CM149">
            <v>0</v>
          </cell>
          <cell r="CN149" t="str">
            <v xml:space="preserve"> </v>
          </cell>
          <cell r="CO149"/>
          <cell r="CP149"/>
          <cell r="CQ149"/>
          <cell r="CR149" t="str">
            <v xml:space="preserve"> </v>
          </cell>
          <cell r="CS149">
            <v>0</v>
          </cell>
          <cell r="CT149" t="str">
            <v xml:space="preserve"> </v>
          </cell>
          <cell r="CU149" t="str">
            <v xml:space="preserve"> </v>
          </cell>
          <cell r="CV149" t="str">
            <v>1900</v>
          </cell>
          <cell r="CW149">
            <v>0</v>
          </cell>
          <cell r="CX149"/>
          <cell r="CY149"/>
          <cell r="CZ149">
            <v>8</v>
          </cell>
          <cell r="DA149" t="str">
            <v xml:space="preserve"> </v>
          </cell>
          <cell r="DB149" t="str">
            <v xml:space="preserve"> </v>
          </cell>
          <cell r="DC149" t="str">
            <v xml:space="preserve"> </v>
          </cell>
          <cell r="DD149" t="str">
            <v xml:space="preserve"> </v>
          </cell>
          <cell r="DE149" t="str">
            <v>1900</v>
          </cell>
          <cell r="DF149" t="str">
            <v xml:space="preserve"> 1900ed</v>
          </cell>
          <cell r="DG149" t="str">
            <v xml:space="preserve"> </v>
          </cell>
          <cell r="DH149" t="str">
            <v>1900ed</v>
          </cell>
          <cell r="DI149" t="str">
            <v>1900ec</v>
          </cell>
          <cell r="DJ149" t="str">
            <v>1900ap</v>
          </cell>
          <cell r="DK149" t="str">
            <v>1900ed</v>
          </cell>
          <cell r="DL149" t="str">
            <v xml:space="preserve"> </v>
          </cell>
          <cell r="DM149"/>
          <cell r="DN149" t="str">
            <v>1900</v>
          </cell>
          <cell r="DO149" t="str">
            <v xml:space="preserve"> </v>
          </cell>
          <cell r="DP149" t="str">
            <v>2010</v>
          </cell>
          <cell r="DQ149" t="str">
            <v xml:space="preserve"> </v>
          </cell>
          <cell r="DR149" t="str">
            <v xml:space="preserve">1900ec </v>
          </cell>
          <cell r="DS149" t="str">
            <v>1900</v>
          </cell>
          <cell r="DT149"/>
          <cell r="DU149" t="str">
            <v xml:space="preserve"> </v>
          </cell>
          <cell r="DV149" t="str">
            <v xml:space="preserve"> </v>
          </cell>
          <cell r="DW149" t="str">
            <v xml:space="preserve"> </v>
          </cell>
          <cell r="DX149" t="str">
            <v xml:space="preserve"> </v>
          </cell>
          <cell r="DY149" t="str">
            <v xml:space="preserve"> </v>
          </cell>
          <cell r="DZ149" t="str">
            <v xml:space="preserve"> </v>
          </cell>
          <cell r="EA149" t="str">
            <v xml:space="preserve"> </v>
          </cell>
          <cell r="EB149" t="str">
            <v xml:space="preserve"> </v>
          </cell>
          <cell r="EC149" t="str">
            <v xml:space="preserve"> </v>
          </cell>
          <cell r="ED149" t="str">
            <v xml:space="preserve"> </v>
          </cell>
          <cell r="EE149" t="str">
            <v xml:space="preserve"> </v>
          </cell>
          <cell r="EF149" t="str">
            <v xml:space="preserve"> </v>
          </cell>
          <cell r="EG149" t="str">
            <v xml:space="preserve"> </v>
          </cell>
          <cell r="EH149" t="str">
            <v xml:space="preserve"> </v>
          </cell>
          <cell r="EI149" t="str">
            <v xml:space="preserve"> </v>
          </cell>
          <cell r="EJ149" t="str">
            <v xml:space="preserve"> </v>
          </cell>
          <cell r="EK149" t="str">
            <v xml:space="preserve"> </v>
          </cell>
          <cell r="EL149" t="str">
            <v xml:space="preserve"> </v>
          </cell>
          <cell r="EM149"/>
          <cell r="EN149" t="str">
            <v xml:space="preserve"> </v>
          </cell>
          <cell r="EO149" t="str">
            <v xml:space="preserve"> </v>
          </cell>
          <cell r="EP149"/>
          <cell r="EQ149" t="str">
            <v xml:space="preserve"> </v>
          </cell>
          <cell r="ER149" t="str">
            <v xml:space="preserve"> </v>
          </cell>
          <cell r="ET149" t="str">
            <v>1900</v>
          </cell>
          <cell r="EV149" t="str">
            <v xml:space="preserve"> </v>
          </cell>
          <cell r="EY149" t="str">
            <v>1900-01</v>
          </cell>
          <cell r="FA149" t="str">
            <v>1900-01</v>
          </cell>
          <cell r="FC149">
            <v>0</v>
          </cell>
          <cell r="FD149">
            <v>0</v>
          </cell>
          <cell r="FG149" t="str">
            <v>0</v>
          </cell>
          <cell r="FJ149" t="str">
            <v>Chambre</v>
          </cell>
          <cell r="FK149" t="str">
            <v>studio</v>
          </cell>
          <cell r="FL149" t="str">
            <v>1CC</v>
          </cell>
          <cell r="FM149" t="str">
            <v>2CC</v>
          </cell>
          <cell r="FN149" t="str">
            <v>3CC</v>
          </cell>
          <cell r="FO149" t="str">
            <v>4CC</v>
          </cell>
          <cell r="FP149" t="str">
            <v>5CC</v>
          </cell>
          <cell r="FR149">
            <v>0</v>
          </cell>
          <cell r="FS149"/>
          <cell r="FT149"/>
          <cell r="FU149" t="str">
            <v>1900</v>
          </cell>
          <cell r="FV149">
            <v>0</v>
          </cell>
          <cell r="FW149"/>
        </row>
        <row r="150">
          <cell r="AL150">
            <v>0</v>
          </cell>
          <cell r="AP150" t="str">
            <v>0</v>
          </cell>
          <cell r="AQ150" t="str">
            <v xml:space="preserve"> </v>
          </cell>
          <cell r="AR150" t="str">
            <v xml:space="preserve"> </v>
          </cell>
          <cell r="AS150" t="str">
            <v xml:space="preserve"> </v>
          </cell>
          <cell r="AT150" t="str">
            <v xml:space="preserve"> </v>
          </cell>
          <cell r="AU150" t="str">
            <v xml:space="preserve"> </v>
          </cell>
          <cell r="AV150" t="str">
            <v xml:space="preserve"> </v>
          </cell>
          <cell r="AW150" t="str">
            <v xml:space="preserve"> </v>
          </cell>
          <cell r="AX150" t="str">
            <v xml:space="preserve"> </v>
          </cell>
          <cell r="AY150" t="str">
            <v xml:space="preserve"> </v>
          </cell>
          <cell r="AZ150" t="str">
            <v xml:space="preserve"> </v>
          </cell>
          <cell r="BA150" t="str">
            <v xml:space="preserve"> </v>
          </cell>
          <cell r="BB150" t="str">
            <v xml:space="preserve"> </v>
          </cell>
          <cell r="BC150" t="str">
            <v xml:space="preserve"> </v>
          </cell>
          <cell r="BD150" t="str">
            <v xml:space="preserve"> </v>
          </cell>
          <cell r="BE150" t="str">
            <v xml:space="preserve"> </v>
          </cell>
          <cell r="BF150" t="str">
            <v>Non engagé</v>
          </cell>
          <cell r="BG150" t="str">
            <v>Non engagé</v>
          </cell>
          <cell r="BH150" t="str">
            <v>Non engagé</v>
          </cell>
          <cell r="BI150" t="str">
            <v>Non engagé</v>
          </cell>
          <cell r="BJ150" t="str">
            <v>Non engagé</v>
          </cell>
          <cell r="BK150" t="str">
            <v>Non engagé</v>
          </cell>
          <cell r="BL150" t="str">
            <v>Non engagé</v>
          </cell>
          <cell r="BM150" t="str">
            <v>acl-</v>
          </cell>
          <cell r="BN150" t="str">
            <v>ACL-</v>
          </cell>
          <cell r="BO150" t="str">
            <v>ACL-</v>
          </cell>
          <cell r="BP150" t="str">
            <v>-</v>
          </cell>
          <cell r="BQ150" t="str">
            <v xml:space="preserve"> </v>
          </cell>
          <cell r="BR150" t="str">
            <v xml:space="preserve"> </v>
          </cell>
          <cell r="BS150" t="str">
            <v xml:space="preserve"> </v>
          </cell>
          <cell r="BT150" t="str">
            <v xml:space="preserve"> </v>
          </cell>
          <cell r="BU150" t="str">
            <v xml:space="preserve"> </v>
          </cell>
          <cell r="BV150" t="str">
            <v xml:space="preserve">Non engagé </v>
          </cell>
          <cell r="BW150" t="str">
            <v xml:space="preserve"> </v>
          </cell>
          <cell r="BX150" t="str">
            <v>0-</v>
          </cell>
          <cell r="BY150" t="str">
            <v>-</v>
          </cell>
          <cell r="BZ150" t="str">
            <v>2010</v>
          </cell>
          <cell r="CA150" t="str">
            <v>1900</v>
          </cell>
          <cell r="CB150" t="str">
            <v>-</v>
          </cell>
          <cell r="CC150" t="str">
            <v xml:space="preserve"> </v>
          </cell>
          <cell r="CD150" t="str">
            <v xml:space="preserve"> </v>
          </cell>
          <cell r="CE150">
            <v>0</v>
          </cell>
          <cell r="CF150" t="str">
            <v xml:space="preserve"> </v>
          </cell>
          <cell r="CG150" t="str">
            <v xml:space="preserve"> </v>
          </cell>
          <cell r="CH150" t="str">
            <v>0</v>
          </cell>
          <cell r="CI150"/>
          <cell r="CJ150" t="str">
            <v xml:space="preserve"> </v>
          </cell>
          <cell r="CK150"/>
          <cell r="CL150" t="str">
            <v>Non engagé</v>
          </cell>
          <cell r="CM150">
            <v>0</v>
          </cell>
          <cell r="CN150" t="str">
            <v xml:space="preserve"> </v>
          </cell>
          <cell r="CO150"/>
          <cell r="CP150"/>
          <cell r="CQ150"/>
          <cell r="CR150" t="str">
            <v xml:space="preserve"> </v>
          </cell>
          <cell r="CS150">
            <v>0</v>
          </cell>
          <cell r="CT150" t="str">
            <v xml:space="preserve"> </v>
          </cell>
          <cell r="CU150" t="str">
            <v xml:space="preserve"> </v>
          </cell>
          <cell r="CV150" t="str">
            <v>1900</v>
          </cell>
          <cell r="CW150">
            <v>0</v>
          </cell>
          <cell r="CX150"/>
          <cell r="CY150"/>
          <cell r="CZ150">
            <v>8</v>
          </cell>
          <cell r="DA150" t="str">
            <v xml:space="preserve"> </v>
          </cell>
          <cell r="DB150" t="str">
            <v xml:space="preserve"> </v>
          </cell>
          <cell r="DC150" t="str">
            <v xml:space="preserve"> </v>
          </cell>
          <cell r="DD150" t="str">
            <v xml:space="preserve"> </v>
          </cell>
          <cell r="DE150" t="str">
            <v>1900</v>
          </cell>
          <cell r="DF150" t="str">
            <v xml:space="preserve"> 1900ed</v>
          </cell>
          <cell r="DG150" t="str">
            <v xml:space="preserve"> </v>
          </cell>
          <cell r="DH150" t="str">
            <v>1900ed</v>
          </cell>
          <cell r="DI150" t="str">
            <v>1900ec</v>
          </cell>
          <cell r="DJ150" t="str">
            <v>1900ap</v>
          </cell>
          <cell r="DK150" t="str">
            <v>1900ed</v>
          </cell>
          <cell r="DL150" t="str">
            <v xml:space="preserve"> </v>
          </cell>
          <cell r="DM150"/>
          <cell r="DN150" t="str">
            <v>1900</v>
          </cell>
          <cell r="DO150" t="str">
            <v xml:space="preserve"> </v>
          </cell>
          <cell r="DP150" t="str">
            <v>2010</v>
          </cell>
          <cell r="DQ150" t="str">
            <v xml:space="preserve"> </v>
          </cell>
          <cell r="DR150" t="str">
            <v xml:space="preserve">1900ec </v>
          </cell>
          <cell r="DS150" t="str">
            <v>1900</v>
          </cell>
          <cell r="DT150"/>
          <cell r="DU150" t="str">
            <v xml:space="preserve"> </v>
          </cell>
          <cell r="DV150" t="str">
            <v xml:space="preserve"> </v>
          </cell>
          <cell r="DW150" t="str">
            <v xml:space="preserve"> </v>
          </cell>
          <cell r="DX150" t="str">
            <v xml:space="preserve"> </v>
          </cell>
          <cell r="DY150" t="str">
            <v xml:space="preserve"> </v>
          </cell>
          <cell r="DZ150" t="str">
            <v xml:space="preserve"> </v>
          </cell>
          <cell r="EA150" t="str">
            <v xml:space="preserve"> </v>
          </cell>
          <cell r="EB150" t="str">
            <v xml:space="preserve"> </v>
          </cell>
          <cell r="EC150" t="str">
            <v xml:space="preserve"> </v>
          </cell>
          <cell r="ED150" t="str">
            <v xml:space="preserve"> </v>
          </cell>
          <cell r="EE150" t="str">
            <v xml:space="preserve"> </v>
          </cell>
          <cell r="EF150" t="str">
            <v xml:space="preserve"> </v>
          </cell>
          <cell r="EG150" t="str">
            <v xml:space="preserve"> </v>
          </cell>
          <cell r="EH150" t="str">
            <v xml:space="preserve"> </v>
          </cell>
          <cell r="EI150" t="str">
            <v xml:space="preserve"> </v>
          </cell>
          <cell r="EJ150" t="str">
            <v xml:space="preserve"> </v>
          </cell>
          <cell r="EK150" t="str">
            <v xml:space="preserve"> </v>
          </cell>
          <cell r="EL150" t="str">
            <v xml:space="preserve"> </v>
          </cell>
          <cell r="EM150"/>
          <cell r="EN150" t="str">
            <v xml:space="preserve"> </v>
          </cell>
          <cell r="EO150" t="str">
            <v xml:space="preserve"> </v>
          </cell>
          <cell r="EP150"/>
          <cell r="EQ150" t="str">
            <v xml:space="preserve"> </v>
          </cell>
          <cell r="ER150" t="str">
            <v xml:space="preserve"> </v>
          </cell>
          <cell r="ET150" t="str">
            <v>1900</v>
          </cell>
        </row>
        <row r="151">
          <cell r="AL151">
            <v>0</v>
          </cell>
          <cell r="AP151" t="str">
            <v>0</v>
          </cell>
          <cell r="AQ151" t="str">
            <v xml:space="preserve"> </v>
          </cell>
          <cell r="AR151" t="str">
            <v xml:space="preserve"> </v>
          </cell>
          <cell r="AS151" t="str">
            <v xml:space="preserve"> </v>
          </cell>
          <cell r="AT151" t="str">
            <v xml:space="preserve"> </v>
          </cell>
          <cell r="AU151" t="str">
            <v xml:space="preserve"> </v>
          </cell>
          <cell r="AV151" t="str">
            <v xml:space="preserve"> </v>
          </cell>
          <cell r="AW151" t="str">
            <v xml:space="preserve"> </v>
          </cell>
          <cell r="AX151" t="str">
            <v xml:space="preserve"> </v>
          </cell>
          <cell r="AY151" t="str">
            <v xml:space="preserve"> </v>
          </cell>
          <cell r="AZ151" t="str">
            <v xml:space="preserve"> </v>
          </cell>
          <cell r="BA151" t="str">
            <v xml:space="preserve"> </v>
          </cell>
          <cell r="BB151" t="str">
            <v xml:space="preserve"> </v>
          </cell>
          <cell r="BC151" t="str">
            <v xml:space="preserve"> </v>
          </cell>
          <cell r="BD151" t="str">
            <v xml:space="preserve"> </v>
          </cell>
          <cell r="BE151" t="str">
            <v xml:space="preserve"> </v>
          </cell>
          <cell r="BF151" t="str">
            <v>Non engagé</v>
          </cell>
          <cell r="BG151" t="str">
            <v>Non engagé</v>
          </cell>
          <cell r="BH151" t="str">
            <v>Non engagé</v>
          </cell>
          <cell r="BI151" t="str">
            <v>Non engagé</v>
          </cell>
          <cell r="BJ151" t="str">
            <v>Non engagé</v>
          </cell>
          <cell r="BK151" t="str">
            <v>Non engagé</v>
          </cell>
          <cell r="BL151" t="str">
            <v>Non engagé</v>
          </cell>
          <cell r="BM151" t="str">
            <v>acl-</v>
          </cell>
          <cell r="BN151" t="str">
            <v>ACL-</v>
          </cell>
          <cell r="BO151" t="str">
            <v>ACL-</v>
          </cell>
          <cell r="BP151" t="str">
            <v>-</v>
          </cell>
          <cell r="BQ151" t="str">
            <v xml:space="preserve"> </v>
          </cell>
          <cell r="BR151" t="str">
            <v xml:space="preserve"> </v>
          </cell>
          <cell r="BS151" t="str">
            <v xml:space="preserve"> </v>
          </cell>
          <cell r="BT151" t="str">
            <v xml:space="preserve"> </v>
          </cell>
          <cell r="BU151" t="str">
            <v xml:space="preserve"> </v>
          </cell>
          <cell r="BV151" t="str">
            <v xml:space="preserve">Non engagé </v>
          </cell>
          <cell r="BW151" t="str">
            <v xml:space="preserve"> </v>
          </cell>
          <cell r="BX151" t="str">
            <v>0-</v>
          </cell>
          <cell r="BY151" t="str">
            <v>-</v>
          </cell>
          <cell r="BZ151" t="str">
            <v>2010</v>
          </cell>
          <cell r="CA151" t="str">
            <v>1900</v>
          </cell>
          <cell r="CB151" t="str">
            <v>-</v>
          </cell>
          <cell r="CC151" t="str">
            <v xml:space="preserve"> </v>
          </cell>
          <cell r="CD151" t="str">
            <v xml:space="preserve"> </v>
          </cell>
          <cell r="CE151">
            <v>0</v>
          </cell>
          <cell r="CF151" t="str">
            <v xml:space="preserve"> </v>
          </cell>
          <cell r="CG151" t="str">
            <v xml:space="preserve"> </v>
          </cell>
          <cell r="CH151" t="str">
            <v>0</v>
          </cell>
          <cell r="CI151"/>
          <cell r="CJ151" t="str">
            <v xml:space="preserve"> </v>
          </cell>
          <cell r="CK151"/>
          <cell r="CL151" t="str">
            <v>Non engagé</v>
          </cell>
          <cell r="CM151">
            <v>0</v>
          </cell>
          <cell r="CN151" t="str">
            <v xml:space="preserve"> </v>
          </cell>
          <cell r="CO151"/>
          <cell r="CP151"/>
          <cell r="CQ151"/>
          <cell r="CR151" t="str">
            <v xml:space="preserve"> </v>
          </cell>
          <cell r="CS151">
            <v>0</v>
          </cell>
          <cell r="CT151" t="str">
            <v xml:space="preserve"> </v>
          </cell>
          <cell r="CU151" t="str">
            <v xml:space="preserve"> </v>
          </cell>
          <cell r="CV151" t="str">
            <v>1900</v>
          </cell>
          <cell r="CW151">
            <v>0</v>
          </cell>
          <cell r="CX151"/>
          <cell r="CY151"/>
          <cell r="CZ151">
            <v>8</v>
          </cell>
          <cell r="DA151" t="str">
            <v xml:space="preserve"> </v>
          </cell>
          <cell r="DB151" t="str">
            <v xml:space="preserve"> </v>
          </cell>
          <cell r="DC151" t="str">
            <v xml:space="preserve"> </v>
          </cell>
          <cell r="DD151" t="str">
            <v xml:space="preserve"> </v>
          </cell>
          <cell r="DE151" t="str">
            <v>1900</v>
          </cell>
          <cell r="DF151" t="str">
            <v xml:space="preserve"> 1900ed</v>
          </cell>
          <cell r="DG151" t="str">
            <v xml:space="preserve"> </v>
          </cell>
          <cell r="DH151" t="str">
            <v>1900ed</v>
          </cell>
          <cell r="DI151" t="str">
            <v>1900ec</v>
          </cell>
          <cell r="DJ151" t="str">
            <v>1900ap</v>
          </cell>
          <cell r="DK151" t="str">
            <v>1900ed</v>
          </cell>
          <cell r="DL151" t="str">
            <v xml:space="preserve"> </v>
          </cell>
          <cell r="DM151"/>
          <cell r="DN151" t="str">
            <v>1900</v>
          </cell>
          <cell r="DO151" t="str">
            <v xml:space="preserve"> </v>
          </cell>
          <cell r="DP151" t="str">
            <v>2010</v>
          </cell>
          <cell r="DQ151" t="str">
            <v xml:space="preserve"> </v>
          </cell>
          <cell r="DR151" t="str">
            <v xml:space="preserve">1900ec </v>
          </cell>
          <cell r="DS151" t="str">
            <v>1900</v>
          </cell>
          <cell r="DT151"/>
          <cell r="DU151" t="str">
            <v xml:space="preserve"> </v>
          </cell>
          <cell r="DV151" t="str">
            <v xml:space="preserve"> </v>
          </cell>
          <cell r="DW151" t="str">
            <v xml:space="preserve"> </v>
          </cell>
          <cell r="DX151" t="str">
            <v xml:space="preserve"> </v>
          </cell>
          <cell r="DY151" t="str">
            <v xml:space="preserve"> </v>
          </cell>
          <cell r="DZ151" t="str">
            <v xml:space="preserve"> </v>
          </cell>
          <cell r="EA151" t="str">
            <v xml:space="preserve"> </v>
          </cell>
          <cell r="EB151" t="str">
            <v xml:space="preserve"> </v>
          </cell>
          <cell r="EC151" t="str">
            <v xml:space="preserve"> </v>
          </cell>
          <cell r="ED151" t="str">
            <v xml:space="preserve"> </v>
          </cell>
          <cell r="EE151" t="str">
            <v xml:space="preserve"> </v>
          </cell>
          <cell r="EF151" t="str">
            <v xml:space="preserve"> </v>
          </cell>
          <cell r="EG151" t="str">
            <v xml:space="preserve"> </v>
          </cell>
          <cell r="EH151" t="str">
            <v xml:space="preserve"> </v>
          </cell>
          <cell r="EI151" t="str">
            <v xml:space="preserve"> </v>
          </cell>
          <cell r="EJ151" t="str">
            <v xml:space="preserve"> </v>
          </cell>
          <cell r="EK151" t="str">
            <v xml:space="preserve"> </v>
          </cell>
          <cell r="EL151" t="str">
            <v xml:space="preserve"> </v>
          </cell>
          <cell r="EM151"/>
          <cell r="EN151" t="str">
            <v xml:space="preserve"> </v>
          </cell>
          <cell r="EO151" t="str">
            <v xml:space="preserve"> </v>
          </cell>
          <cell r="EP151"/>
          <cell r="EQ151" t="str">
            <v xml:space="preserve"> </v>
          </cell>
          <cell r="ER151" t="str">
            <v xml:space="preserve"> </v>
          </cell>
          <cell r="ET151" t="str">
            <v>1900</v>
          </cell>
        </row>
        <row r="152">
          <cell r="AL152">
            <v>0</v>
          </cell>
          <cell r="AP152" t="str">
            <v>0</v>
          </cell>
          <cell r="AQ152" t="str">
            <v xml:space="preserve"> </v>
          </cell>
          <cell r="AR152" t="str">
            <v xml:space="preserve"> </v>
          </cell>
          <cell r="AS152" t="str">
            <v xml:space="preserve"> </v>
          </cell>
          <cell r="AT152" t="str">
            <v xml:space="preserve"> </v>
          </cell>
          <cell r="AU152" t="str">
            <v xml:space="preserve"> </v>
          </cell>
          <cell r="AV152" t="str">
            <v xml:space="preserve"> </v>
          </cell>
          <cell r="AW152" t="str">
            <v xml:space="preserve"> </v>
          </cell>
          <cell r="AX152" t="str">
            <v xml:space="preserve"> </v>
          </cell>
          <cell r="AY152" t="str">
            <v xml:space="preserve"> </v>
          </cell>
          <cell r="AZ152" t="str">
            <v xml:space="preserve"> </v>
          </cell>
          <cell r="BA152" t="str">
            <v xml:space="preserve"> </v>
          </cell>
          <cell r="BB152" t="str">
            <v xml:space="preserve"> </v>
          </cell>
          <cell r="BC152" t="str">
            <v xml:space="preserve"> </v>
          </cell>
          <cell r="BD152" t="str">
            <v xml:space="preserve"> </v>
          </cell>
          <cell r="BE152" t="str">
            <v xml:space="preserve"> </v>
          </cell>
          <cell r="BF152" t="str">
            <v>Non engagé</v>
          </cell>
          <cell r="BG152" t="str">
            <v>Non engagé</v>
          </cell>
          <cell r="BH152" t="str">
            <v>Non engagé</v>
          </cell>
          <cell r="BI152" t="str">
            <v>Non engagé</v>
          </cell>
          <cell r="BJ152" t="str">
            <v>Non engagé</v>
          </cell>
          <cell r="BK152" t="str">
            <v>Non engagé</v>
          </cell>
          <cell r="BL152" t="str">
            <v>Non engagé</v>
          </cell>
          <cell r="BM152" t="str">
            <v>acl-</v>
          </cell>
          <cell r="BN152" t="str">
            <v>ACL-</v>
          </cell>
          <cell r="BO152" t="str">
            <v>ACL-</v>
          </cell>
          <cell r="BP152" t="str">
            <v>-</v>
          </cell>
          <cell r="BQ152" t="str">
            <v xml:space="preserve"> </v>
          </cell>
          <cell r="BR152" t="str">
            <v xml:space="preserve"> </v>
          </cell>
          <cell r="BS152" t="str">
            <v xml:space="preserve"> </v>
          </cell>
          <cell r="BT152" t="str">
            <v xml:space="preserve"> </v>
          </cell>
          <cell r="BU152" t="str">
            <v xml:space="preserve"> </v>
          </cell>
          <cell r="BV152" t="str">
            <v xml:space="preserve">Non engagé </v>
          </cell>
          <cell r="BW152" t="str">
            <v xml:space="preserve"> </v>
          </cell>
          <cell r="BX152" t="str">
            <v>0-</v>
          </cell>
          <cell r="BY152" t="str">
            <v>-</v>
          </cell>
          <cell r="BZ152" t="str">
            <v>2010</v>
          </cell>
          <cell r="CA152" t="str">
            <v>1900</v>
          </cell>
          <cell r="CB152" t="str">
            <v>-</v>
          </cell>
          <cell r="CC152" t="str">
            <v xml:space="preserve"> </v>
          </cell>
          <cell r="CD152" t="str">
            <v xml:space="preserve"> </v>
          </cell>
          <cell r="CE152">
            <v>0</v>
          </cell>
          <cell r="CF152" t="str">
            <v xml:space="preserve"> </v>
          </cell>
          <cell r="CG152" t="str">
            <v xml:space="preserve"> </v>
          </cell>
          <cell r="CH152" t="str">
            <v>0</v>
          </cell>
          <cell r="CI152"/>
          <cell r="CJ152" t="str">
            <v xml:space="preserve"> </v>
          </cell>
          <cell r="CK152"/>
          <cell r="CL152" t="str">
            <v>Non engagé</v>
          </cell>
          <cell r="CM152">
            <v>0</v>
          </cell>
          <cell r="CN152" t="str">
            <v xml:space="preserve"> </v>
          </cell>
          <cell r="CO152"/>
          <cell r="CP152"/>
          <cell r="CQ152"/>
          <cell r="CR152" t="str">
            <v xml:space="preserve"> </v>
          </cell>
          <cell r="CS152">
            <v>0</v>
          </cell>
          <cell r="CT152" t="str">
            <v xml:space="preserve"> </v>
          </cell>
          <cell r="CU152" t="str">
            <v xml:space="preserve"> </v>
          </cell>
          <cell r="CV152" t="str">
            <v>1900</v>
          </cell>
          <cell r="CW152">
            <v>0</v>
          </cell>
          <cell r="CX152"/>
          <cell r="CY152"/>
          <cell r="CZ152">
            <v>8</v>
          </cell>
          <cell r="DA152" t="str">
            <v xml:space="preserve"> </v>
          </cell>
          <cell r="DB152" t="str">
            <v xml:space="preserve"> </v>
          </cell>
          <cell r="DC152" t="str">
            <v xml:space="preserve"> </v>
          </cell>
          <cell r="DD152" t="str">
            <v xml:space="preserve"> </v>
          </cell>
          <cell r="DE152" t="str">
            <v>1900</v>
          </cell>
          <cell r="DF152" t="str">
            <v xml:space="preserve"> 1900ed</v>
          </cell>
          <cell r="DG152" t="str">
            <v xml:space="preserve"> </v>
          </cell>
          <cell r="DH152" t="str">
            <v>1900ed</v>
          </cell>
          <cell r="DI152" t="str">
            <v>1900ec</v>
          </cell>
          <cell r="DJ152" t="str">
            <v>1900ap</v>
          </cell>
          <cell r="DK152" t="str">
            <v>1900ed</v>
          </cell>
          <cell r="DL152" t="str">
            <v xml:space="preserve"> </v>
          </cell>
          <cell r="DM152"/>
          <cell r="DN152" t="str">
            <v>1900</v>
          </cell>
          <cell r="DO152" t="str">
            <v xml:space="preserve"> </v>
          </cell>
          <cell r="DP152" t="str">
            <v>2010</v>
          </cell>
          <cell r="DQ152" t="str">
            <v xml:space="preserve"> </v>
          </cell>
          <cell r="DR152" t="str">
            <v xml:space="preserve">1900ec </v>
          </cell>
          <cell r="DS152" t="str">
            <v>1900</v>
          </cell>
          <cell r="DT152"/>
          <cell r="DU152" t="str">
            <v xml:space="preserve"> </v>
          </cell>
          <cell r="DV152" t="str">
            <v xml:space="preserve"> </v>
          </cell>
          <cell r="DW152" t="str">
            <v xml:space="preserve"> </v>
          </cell>
          <cell r="DX152" t="str">
            <v xml:space="preserve"> </v>
          </cell>
          <cell r="DY152" t="str">
            <v xml:space="preserve"> </v>
          </cell>
          <cell r="DZ152" t="str">
            <v xml:space="preserve"> </v>
          </cell>
          <cell r="EA152" t="str">
            <v xml:space="preserve"> </v>
          </cell>
          <cell r="EB152" t="str">
            <v xml:space="preserve"> </v>
          </cell>
          <cell r="EC152" t="str">
            <v xml:space="preserve"> </v>
          </cell>
          <cell r="ED152" t="str">
            <v xml:space="preserve"> </v>
          </cell>
          <cell r="EE152" t="str">
            <v xml:space="preserve"> </v>
          </cell>
          <cell r="EF152" t="str">
            <v xml:space="preserve"> </v>
          </cell>
          <cell r="EG152" t="str">
            <v xml:space="preserve"> </v>
          </cell>
          <cell r="EH152" t="str">
            <v xml:space="preserve"> </v>
          </cell>
          <cell r="EI152" t="str">
            <v xml:space="preserve"> </v>
          </cell>
          <cell r="EJ152" t="str">
            <v xml:space="preserve"> </v>
          </cell>
          <cell r="EK152" t="str">
            <v xml:space="preserve"> </v>
          </cell>
          <cell r="EL152" t="str">
            <v xml:space="preserve"> </v>
          </cell>
          <cell r="EM152"/>
          <cell r="EN152" t="str">
            <v xml:space="preserve"> </v>
          </cell>
          <cell r="EO152" t="str">
            <v xml:space="preserve"> </v>
          </cell>
          <cell r="EP152"/>
          <cell r="EQ152" t="str">
            <v xml:space="preserve"> </v>
          </cell>
          <cell r="ER152" t="str">
            <v xml:space="preserve"> </v>
          </cell>
          <cell r="ET152" t="str">
            <v>1900</v>
          </cell>
        </row>
        <row r="153">
          <cell r="AL153">
            <v>0</v>
          </cell>
          <cell r="AP153" t="str">
            <v>0</v>
          </cell>
          <cell r="AQ153" t="str">
            <v xml:space="preserve"> </v>
          </cell>
          <cell r="AR153" t="str">
            <v xml:space="preserve"> </v>
          </cell>
          <cell r="AS153" t="str">
            <v xml:space="preserve"> </v>
          </cell>
          <cell r="AT153" t="str">
            <v xml:space="preserve"> </v>
          </cell>
          <cell r="AU153" t="str">
            <v xml:space="preserve"> </v>
          </cell>
          <cell r="AV153" t="str">
            <v xml:space="preserve"> </v>
          </cell>
          <cell r="AW153" t="str">
            <v xml:space="preserve"> </v>
          </cell>
          <cell r="AX153" t="str">
            <v xml:space="preserve"> </v>
          </cell>
          <cell r="AY153" t="str">
            <v xml:space="preserve"> </v>
          </cell>
          <cell r="AZ153" t="str">
            <v xml:space="preserve"> </v>
          </cell>
          <cell r="BA153" t="str">
            <v xml:space="preserve"> </v>
          </cell>
          <cell r="BB153" t="str">
            <v xml:space="preserve"> </v>
          </cell>
          <cell r="BC153" t="str">
            <v xml:space="preserve"> </v>
          </cell>
          <cell r="BD153" t="str">
            <v xml:space="preserve"> </v>
          </cell>
          <cell r="BE153" t="str">
            <v xml:space="preserve"> </v>
          </cell>
          <cell r="BF153" t="str">
            <v>Non engagé</v>
          </cell>
          <cell r="BG153" t="str">
            <v>Non engagé</v>
          </cell>
          <cell r="BH153" t="str">
            <v>Non engagé</v>
          </cell>
          <cell r="BI153" t="str">
            <v>Non engagé</v>
          </cell>
          <cell r="BJ153" t="str">
            <v>Non engagé</v>
          </cell>
          <cell r="BK153" t="str">
            <v>Non engagé</v>
          </cell>
          <cell r="BL153" t="str">
            <v>Non engagé</v>
          </cell>
          <cell r="BM153" t="str">
            <v>acl-</v>
          </cell>
          <cell r="BN153" t="str">
            <v>ACL-</v>
          </cell>
          <cell r="BO153" t="str">
            <v>ACL-</v>
          </cell>
          <cell r="BP153" t="str">
            <v>-</v>
          </cell>
          <cell r="BQ153" t="str">
            <v xml:space="preserve"> </v>
          </cell>
          <cell r="BR153" t="str">
            <v xml:space="preserve"> </v>
          </cell>
          <cell r="BS153" t="str">
            <v xml:space="preserve"> </v>
          </cell>
          <cell r="BT153" t="str">
            <v xml:space="preserve"> </v>
          </cell>
          <cell r="BU153" t="str">
            <v xml:space="preserve"> </v>
          </cell>
          <cell r="BV153" t="str">
            <v xml:space="preserve">Non engagé </v>
          </cell>
          <cell r="BW153" t="str">
            <v xml:space="preserve"> </v>
          </cell>
          <cell r="BX153" t="str">
            <v>0-</v>
          </cell>
          <cell r="BY153" t="str">
            <v>-</v>
          </cell>
          <cell r="BZ153" t="str">
            <v>2010</v>
          </cell>
          <cell r="CA153" t="str">
            <v>1900</v>
          </cell>
          <cell r="CB153" t="str">
            <v>-</v>
          </cell>
          <cell r="CC153" t="str">
            <v xml:space="preserve"> </v>
          </cell>
          <cell r="CD153" t="str">
            <v xml:space="preserve"> </v>
          </cell>
          <cell r="CE153">
            <v>0</v>
          </cell>
          <cell r="CF153" t="str">
            <v xml:space="preserve"> </v>
          </cell>
          <cell r="CG153" t="str">
            <v xml:space="preserve"> </v>
          </cell>
          <cell r="CH153" t="str">
            <v>0</v>
          </cell>
          <cell r="CI153"/>
          <cell r="CJ153" t="str">
            <v xml:space="preserve"> </v>
          </cell>
          <cell r="CK153"/>
          <cell r="CL153" t="str">
            <v>Non engagé</v>
          </cell>
          <cell r="CM153">
            <v>0</v>
          </cell>
          <cell r="CN153" t="str">
            <v xml:space="preserve"> </v>
          </cell>
          <cell r="CO153"/>
          <cell r="CP153"/>
          <cell r="CQ153"/>
          <cell r="CR153" t="str">
            <v xml:space="preserve"> </v>
          </cell>
          <cell r="CS153">
            <v>0</v>
          </cell>
          <cell r="CT153" t="str">
            <v xml:space="preserve"> </v>
          </cell>
          <cell r="CU153" t="str">
            <v xml:space="preserve"> </v>
          </cell>
          <cell r="CV153" t="str">
            <v>1900</v>
          </cell>
          <cell r="CW153">
            <v>0</v>
          </cell>
          <cell r="CX153"/>
          <cell r="CY153"/>
          <cell r="CZ153">
            <v>8</v>
          </cell>
          <cell r="DA153" t="str">
            <v xml:space="preserve"> </v>
          </cell>
          <cell r="DB153" t="str">
            <v xml:space="preserve"> </v>
          </cell>
          <cell r="DC153" t="str">
            <v xml:space="preserve"> </v>
          </cell>
          <cell r="DD153" t="str">
            <v xml:space="preserve"> </v>
          </cell>
          <cell r="DE153" t="str">
            <v>1900</v>
          </cell>
          <cell r="DF153" t="str">
            <v xml:space="preserve"> 1900ed</v>
          </cell>
          <cell r="DG153" t="str">
            <v xml:space="preserve"> </v>
          </cell>
          <cell r="DH153" t="str">
            <v>1900ed</v>
          </cell>
          <cell r="DI153" t="str">
            <v>1900ec</v>
          </cell>
          <cell r="DJ153" t="str">
            <v>1900ap</v>
          </cell>
          <cell r="DK153" t="str">
            <v>1900ed</v>
          </cell>
          <cell r="DL153" t="str">
            <v xml:space="preserve"> </v>
          </cell>
          <cell r="DM153"/>
          <cell r="DN153" t="str">
            <v>1900</v>
          </cell>
          <cell r="DO153" t="str">
            <v xml:space="preserve"> </v>
          </cell>
          <cell r="DP153" t="str">
            <v>2010</v>
          </cell>
          <cell r="DQ153" t="str">
            <v xml:space="preserve"> </v>
          </cell>
          <cell r="DR153" t="str">
            <v xml:space="preserve">1900ec </v>
          </cell>
          <cell r="DS153" t="str">
            <v>1900</v>
          </cell>
          <cell r="DT153"/>
          <cell r="DU153" t="str">
            <v xml:space="preserve"> </v>
          </cell>
          <cell r="DV153" t="str">
            <v xml:space="preserve"> </v>
          </cell>
          <cell r="DW153" t="str">
            <v xml:space="preserve"> </v>
          </cell>
          <cell r="DX153" t="str">
            <v xml:space="preserve"> </v>
          </cell>
          <cell r="DY153" t="str">
            <v xml:space="preserve"> </v>
          </cell>
          <cell r="DZ153" t="str">
            <v xml:space="preserve"> </v>
          </cell>
          <cell r="EA153" t="str">
            <v xml:space="preserve"> </v>
          </cell>
          <cell r="EB153" t="str">
            <v xml:space="preserve"> </v>
          </cell>
          <cell r="EC153" t="str">
            <v xml:space="preserve"> </v>
          </cell>
          <cell r="ED153" t="str">
            <v xml:space="preserve"> </v>
          </cell>
          <cell r="EE153" t="str">
            <v xml:space="preserve"> </v>
          </cell>
          <cell r="EF153" t="str">
            <v xml:space="preserve"> </v>
          </cell>
          <cell r="EG153" t="str">
            <v xml:space="preserve"> </v>
          </cell>
          <cell r="EH153" t="str">
            <v xml:space="preserve"> </v>
          </cell>
          <cell r="EI153" t="str">
            <v xml:space="preserve"> </v>
          </cell>
          <cell r="EJ153" t="str">
            <v xml:space="preserve"> </v>
          </cell>
          <cell r="EK153" t="str">
            <v xml:space="preserve"> </v>
          </cell>
          <cell r="EL153" t="str">
            <v xml:space="preserve"> </v>
          </cell>
          <cell r="EM153"/>
          <cell r="EN153" t="str">
            <v xml:space="preserve"> </v>
          </cell>
          <cell r="EO153" t="str">
            <v xml:space="preserve"> </v>
          </cell>
          <cell r="EP153"/>
          <cell r="EQ153" t="str">
            <v xml:space="preserve"> </v>
          </cell>
          <cell r="ER153" t="str">
            <v xml:space="preserve"> </v>
          </cell>
          <cell r="ET153" t="str">
            <v>1900</v>
          </cell>
        </row>
        <row r="154">
          <cell r="AL154">
            <v>0</v>
          </cell>
          <cell r="AP154" t="str">
            <v>0</v>
          </cell>
          <cell r="AQ154" t="str">
            <v xml:space="preserve"> </v>
          </cell>
          <cell r="AR154" t="str">
            <v xml:space="preserve"> </v>
          </cell>
          <cell r="AS154" t="str">
            <v xml:space="preserve"> </v>
          </cell>
          <cell r="AT154" t="str">
            <v xml:space="preserve"> </v>
          </cell>
          <cell r="AU154" t="str">
            <v xml:space="preserve"> </v>
          </cell>
          <cell r="AV154" t="str">
            <v xml:space="preserve"> </v>
          </cell>
          <cell r="AW154" t="str">
            <v xml:space="preserve"> </v>
          </cell>
          <cell r="AX154" t="str">
            <v xml:space="preserve"> </v>
          </cell>
          <cell r="AY154" t="str">
            <v xml:space="preserve"> </v>
          </cell>
          <cell r="AZ154" t="str">
            <v xml:space="preserve"> </v>
          </cell>
          <cell r="BA154" t="str">
            <v xml:space="preserve"> </v>
          </cell>
          <cell r="BB154" t="str">
            <v xml:space="preserve"> </v>
          </cell>
          <cell r="BC154" t="str">
            <v xml:space="preserve"> </v>
          </cell>
          <cell r="BD154" t="str">
            <v xml:space="preserve"> </v>
          </cell>
          <cell r="BE154" t="str">
            <v xml:space="preserve"> </v>
          </cell>
          <cell r="BF154" t="str">
            <v>Non engagé</v>
          </cell>
          <cell r="BG154" t="str">
            <v>Non engagé</v>
          </cell>
          <cell r="BH154" t="str">
            <v>Non engagé</v>
          </cell>
          <cell r="BI154" t="str">
            <v>Non engagé</v>
          </cell>
          <cell r="BJ154" t="str">
            <v>Non engagé</v>
          </cell>
          <cell r="BK154" t="str">
            <v>Non engagé</v>
          </cell>
          <cell r="BL154" t="str">
            <v>Non engagé</v>
          </cell>
          <cell r="BM154" t="str">
            <v>acl-</v>
          </cell>
          <cell r="BN154" t="str">
            <v>ACL-</v>
          </cell>
          <cell r="BO154" t="str">
            <v>ACL-</v>
          </cell>
          <cell r="BP154" t="str">
            <v>-</v>
          </cell>
          <cell r="BQ154" t="str">
            <v xml:space="preserve"> </v>
          </cell>
          <cell r="BR154" t="str">
            <v xml:space="preserve"> </v>
          </cell>
          <cell r="BS154" t="str">
            <v xml:space="preserve"> </v>
          </cell>
          <cell r="BT154" t="str">
            <v xml:space="preserve"> </v>
          </cell>
          <cell r="BU154" t="str">
            <v xml:space="preserve"> </v>
          </cell>
          <cell r="BV154" t="str">
            <v xml:space="preserve">Non engagé </v>
          </cell>
          <cell r="BW154" t="str">
            <v xml:space="preserve"> </v>
          </cell>
          <cell r="BX154" t="str">
            <v>0-</v>
          </cell>
          <cell r="BY154" t="str">
            <v>-</v>
          </cell>
          <cell r="BZ154" t="str">
            <v>2010</v>
          </cell>
          <cell r="CA154" t="str">
            <v>1900</v>
          </cell>
          <cell r="CB154" t="str">
            <v>-</v>
          </cell>
          <cell r="CC154" t="str">
            <v xml:space="preserve"> </v>
          </cell>
          <cell r="CD154" t="str">
            <v xml:space="preserve"> </v>
          </cell>
          <cell r="CE154">
            <v>0</v>
          </cell>
          <cell r="CF154" t="str">
            <v xml:space="preserve"> </v>
          </cell>
          <cell r="CG154" t="str">
            <v xml:space="preserve"> </v>
          </cell>
          <cell r="CH154" t="str">
            <v>0</v>
          </cell>
          <cell r="CI154"/>
          <cell r="CJ154" t="str">
            <v xml:space="preserve"> </v>
          </cell>
          <cell r="CK154"/>
          <cell r="CL154" t="str">
            <v>Non engagé</v>
          </cell>
          <cell r="CM154">
            <v>0</v>
          </cell>
          <cell r="CN154" t="str">
            <v xml:space="preserve"> </v>
          </cell>
          <cell r="CO154"/>
          <cell r="CP154"/>
          <cell r="CQ154"/>
          <cell r="CR154" t="str">
            <v xml:space="preserve"> </v>
          </cell>
          <cell r="CS154">
            <v>0</v>
          </cell>
          <cell r="CT154" t="str">
            <v xml:space="preserve"> </v>
          </cell>
          <cell r="CU154" t="str">
            <v xml:space="preserve"> </v>
          </cell>
          <cell r="CV154" t="str">
            <v>1900</v>
          </cell>
          <cell r="CW154">
            <v>0</v>
          </cell>
          <cell r="CX154"/>
          <cell r="CY154"/>
          <cell r="CZ154">
            <v>8</v>
          </cell>
          <cell r="DA154" t="str">
            <v xml:space="preserve"> </v>
          </cell>
          <cell r="DB154" t="str">
            <v xml:space="preserve"> </v>
          </cell>
          <cell r="DC154" t="str">
            <v xml:space="preserve"> </v>
          </cell>
          <cell r="DD154" t="str">
            <v xml:space="preserve"> </v>
          </cell>
          <cell r="DE154" t="str">
            <v>1900</v>
          </cell>
          <cell r="DF154" t="str">
            <v xml:space="preserve"> 1900ed</v>
          </cell>
          <cell r="DG154" t="str">
            <v xml:space="preserve"> </v>
          </cell>
          <cell r="DH154" t="str">
            <v>1900ed</v>
          </cell>
          <cell r="DI154" t="str">
            <v>1900ec</v>
          </cell>
          <cell r="DJ154" t="str">
            <v>1900ap</v>
          </cell>
          <cell r="DK154" t="str">
            <v>1900ed</v>
          </cell>
          <cell r="DL154" t="str">
            <v xml:space="preserve"> </v>
          </cell>
          <cell r="DM154"/>
          <cell r="DN154" t="str">
            <v>1900</v>
          </cell>
          <cell r="DO154" t="str">
            <v xml:space="preserve"> </v>
          </cell>
          <cell r="DP154" t="str">
            <v>2010</v>
          </cell>
          <cell r="DQ154" t="str">
            <v xml:space="preserve"> </v>
          </cell>
          <cell r="DR154" t="str">
            <v xml:space="preserve">1900ec </v>
          </cell>
          <cell r="DS154" t="str">
            <v>1900</v>
          </cell>
          <cell r="DT154"/>
          <cell r="DU154" t="str">
            <v xml:space="preserve"> </v>
          </cell>
          <cell r="DV154" t="str">
            <v xml:space="preserve"> </v>
          </cell>
          <cell r="DW154" t="str">
            <v xml:space="preserve"> </v>
          </cell>
          <cell r="DX154" t="str">
            <v xml:space="preserve"> </v>
          </cell>
          <cell r="DY154" t="str">
            <v xml:space="preserve"> </v>
          </cell>
          <cell r="DZ154" t="str">
            <v xml:space="preserve"> </v>
          </cell>
          <cell r="EA154" t="str">
            <v xml:space="preserve"> </v>
          </cell>
          <cell r="EB154" t="str">
            <v xml:space="preserve"> </v>
          </cell>
          <cell r="EC154" t="str">
            <v xml:space="preserve"> </v>
          </cell>
          <cell r="ED154" t="str">
            <v xml:space="preserve"> </v>
          </cell>
          <cell r="EE154" t="str">
            <v xml:space="preserve"> </v>
          </cell>
          <cell r="EF154" t="str">
            <v xml:space="preserve"> </v>
          </cell>
          <cell r="EG154" t="str">
            <v xml:space="preserve"> </v>
          </cell>
          <cell r="EH154" t="str">
            <v xml:space="preserve"> </v>
          </cell>
          <cell r="EI154" t="str">
            <v xml:space="preserve"> </v>
          </cell>
          <cell r="EJ154" t="str">
            <v xml:space="preserve"> </v>
          </cell>
          <cell r="EK154" t="str">
            <v xml:space="preserve"> </v>
          </cell>
          <cell r="EL154" t="str">
            <v xml:space="preserve"> </v>
          </cell>
          <cell r="EM154"/>
          <cell r="EN154" t="str">
            <v xml:space="preserve"> </v>
          </cell>
          <cell r="EO154" t="str">
            <v xml:space="preserve"> </v>
          </cell>
          <cell r="EP154"/>
          <cell r="EQ154" t="str">
            <v xml:space="preserve"> </v>
          </cell>
          <cell r="ER154" t="str">
            <v xml:space="preserve"> </v>
          </cell>
          <cell r="ET154" t="str">
            <v>1900</v>
          </cell>
        </row>
        <row r="155">
          <cell r="AL155">
            <v>0</v>
          </cell>
          <cell r="AP155" t="str">
            <v>0</v>
          </cell>
          <cell r="AQ155" t="str">
            <v xml:space="preserve"> </v>
          </cell>
          <cell r="AR155" t="str">
            <v xml:space="preserve"> </v>
          </cell>
          <cell r="AS155" t="str">
            <v xml:space="preserve"> </v>
          </cell>
          <cell r="AT155" t="str">
            <v xml:space="preserve"> </v>
          </cell>
          <cell r="AU155" t="str">
            <v xml:space="preserve"> </v>
          </cell>
          <cell r="AV155" t="str">
            <v xml:space="preserve"> </v>
          </cell>
          <cell r="AW155" t="str">
            <v xml:space="preserve"> </v>
          </cell>
          <cell r="AX155" t="str">
            <v xml:space="preserve"> </v>
          </cell>
          <cell r="AY155" t="str">
            <v xml:space="preserve"> </v>
          </cell>
          <cell r="AZ155" t="str">
            <v xml:space="preserve"> </v>
          </cell>
          <cell r="BA155" t="str">
            <v xml:space="preserve"> </v>
          </cell>
          <cell r="BB155" t="str">
            <v xml:space="preserve"> </v>
          </cell>
          <cell r="BC155" t="str">
            <v xml:space="preserve"> </v>
          </cell>
          <cell r="BD155" t="str">
            <v xml:space="preserve"> </v>
          </cell>
          <cell r="BE155" t="str">
            <v xml:space="preserve"> </v>
          </cell>
          <cell r="BF155" t="str">
            <v>Non engagé</v>
          </cell>
          <cell r="BG155" t="str">
            <v>Non engagé</v>
          </cell>
          <cell r="BH155" t="str">
            <v>Non engagé</v>
          </cell>
          <cell r="BI155" t="str">
            <v>Non engagé</v>
          </cell>
          <cell r="BJ155" t="str">
            <v>Non engagé</v>
          </cell>
          <cell r="BK155" t="str">
            <v>Non engagé</v>
          </cell>
          <cell r="BL155" t="str">
            <v>Non engagé</v>
          </cell>
          <cell r="BM155" t="str">
            <v>acl-</v>
          </cell>
          <cell r="BN155" t="str">
            <v>ACL-</v>
          </cell>
          <cell r="BO155" t="str">
            <v>ACL-</v>
          </cell>
          <cell r="BP155" t="str">
            <v>-</v>
          </cell>
          <cell r="BQ155" t="str">
            <v xml:space="preserve"> </v>
          </cell>
          <cell r="BR155" t="str">
            <v xml:space="preserve"> </v>
          </cell>
          <cell r="BS155" t="str">
            <v xml:space="preserve"> </v>
          </cell>
          <cell r="BT155" t="str">
            <v xml:space="preserve"> </v>
          </cell>
          <cell r="BU155" t="str">
            <v xml:space="preserve"> </v>
          </cell>
          <cell r="BV155" t="str">
            <v xml:space="preserve">Non engagé </v>
          </cell>
          <cell r="BW155" t="str">
            <v xml:space="preserve"> </v>
          </cell>
          <cell r="BX155" t="str">
            <v>0-</v>
          </cell>
          <cell r="BY155" t="str">
            <v>-</v>
          </cell>
          <cell r="BZ155" t="str">
            <v>2010</v>
          </cell>
          <cell r="CA155" t="str">
            <v>1900</v>
          </cell>
          <cell r="CB155" t="str">
            <v>-</v>
          </cell>
          <cell r="CC155" t="str">
            <v xml:space="preserve"> </v>
          </cell>
          <cell r="CD155" t="str">
            <v xml:space="preserve"> </v>
          </cell>
          <cell r="CE155">
            <v>0</v>
          </cell>
          <cell r="CF155" t="str">
            <v xml:space="preserve"> </v>
          </cell>
          <cell r="CG155" t="str">
            <v xml:space="preserve"> </v>
          </cell>
          <cell r="CH155" t="str">
            <v>0</v>
          </cell>
          <cell r="CI155"/>
          <cell r="CJ155" t="str">
            <v xml:space="preserve"> </v>
          </cell>
          <cell r="CK155"/>
          <cell r="CL155" t="str">
            <v>Non engagé</v>
          </cell>
          <cell r="CM155">
            <v>0</v>
          </cell>
          <cell r="CN155" t="str">
            <v xml:space="preserve"> </v>
          </cell>
          <cell r="CO155"/>
          <cell r="CP155"/>
          <cell r="CQ155"/>
          <cell r="CR155" t="str">
            <v xml:space="preserve"> </v>
          </cell>
          <cell r="CS155">
            <v>0</v>
          </cell>
          <cell r="CT155" t="str">
            <v xml:space="preserve"> </v>
          </cell>
          <cell r="CU155" t="str">
            <v xml:space="preserve"> </v>
          </cell>
          <cell r="CV155" t="str">
            <v>1900</v>
          </cell>
          <cell r="CW155">
            <v>0</v>
          </cell>
          <cell r="CX155"/>
          <cell r="CY155"/>
          <cell r="CZ155">
            <v>8</v>
          </cell>
          <cell r="DA155" t="str">
            <v xml:space="preserve"> </v>
          </cell>
          <cell r="DB155" t="str">
            <v xml:space="preserve"> </v>
          </cell>
          <cell r="DC155" t="str">
            <v xml:space="preserve"> </v>
          </cell>
          <cell r="DD155" t="str">
            <v xml:space="preserve"> </v>
          </cell>
          <cell r="DE155" t="str">
            <v>1900</v>
          </cell>
          <cell r="DF155" t="str">
            <v xml:space="preserve"> 1900ed</v>
          </cell>
          <cell r="DG155" t="str">
            <v xml:space="preserve"> </v>
          </cell>
          <cell r="DH155" t="str">
            <v>1900ed</v>
          </cell>
          <cell r="DI155" t="str">
            <v>1900ec</v>
          </cell>
          <cell r="DJ155" t="str">
            <v>1900ap</v>
          </cell>
          <cell r="DK155" t="str">
            <v>1900ed</v>
          </cell>
          <cell r="DL155" t="str">
            <v xml:space="preserve"> </v>
          </cell>
          <cell r="DM155"/>
          <cell r="DN155" t="str">
            <v>1900</v>
          </cell>
          <cell r="DO155" t="str">
            <v xml:space="preserve"> </v>
          </cell>
          <cell r="DP155" t="str">
            <v>2010</v>
          </cell>
          <cell r="DQ155" t="str">
            <v xml:space="preserve"> </v>
          </cell>
          <cell r="DR155" t="str">
            <v xml:space="preserve">1900ec </v>
          </cell>
          <cell r="DS155" t="str">
            <v>1900</v>
          </cell>
          <cell r="DT155"/>
          <cell r="DU155" t="str">
            <v xml:space="preserve"> </v>
          </cell>
          <cell r="DV155" t="str">
            <v xml:space="preserve"> </v>
          </cell>
          <cell r="DW155" t="str">
            <v xml:space="preserve"> </v>
          </cell>
          <cell r="DX155" t="str">
            <v xml:space="preserve"> </v>
          </cell>
          <cell r="DY155" t="str">
            <v xml:space="preserve"> </v>
          </cell>
          <cell r="DZ155" t="str">
            <v xml:space="preserve"> </v>
          </cell>
          <cell r="EA155" t="str">
            <v xml:space="preserve"> </v>
          </cell>
          <cell r="EB155" t="str">
            <v xml:space="preserve"> </v>
          </cell>
          <cell r="EC155" t="str">
            <v xml:space="preserve"> </v>
          </cell>
          <cell r="ED155" t="str">
            <v xml:space="preserve"> </v>
          </cell>
          <cell r="EE155" t="str">
            <v xml:space="preserve"> </v>
          </cell>
          <cell r="EF155" t="str">
            <v xml:space="preserve"> </v>
          </cell>
          <cell r="EG155" t="str">
            <v xml:space="preserve"> </v>
          </cell>
          <cell r="EH155" t="str">
            <v xml:space="preserve"> </v>
          </cell>
          <cell r="EI155" t="str">
            <v xml:space="preserve"> </v>
          </cell>
          <cell r="EJ155" t="str">
            <v xml:space="preserve"> </v>
          </cell>
          <cell r="EK155" t="str">
            <v xml:space="preserve"> </v>
          </cell>
          <cell r="EL155" t="str">
            <v xml:space="preserve"> </v>
          </cell>
          <cell r="EM155"/>
          <cell r="EN155" t="str">
            <v xml:space="preserve"> </v>
          </cell>
          <cell r="EO155" t="str">
            <v xml:space="preserve"> </v>
          </cell>
          <cell r="EP155"/>
          <cell r="EQ155" t="str">
            <v xml:space="preserve"> </v>
          </cell>
          <cell r="ER155" t="str">
            <v xml:space="preserve"> </v>
          </cell>
          <cell r="ET155" t="str">
            <v>1900</v>
          </cell>
        </row>
        <row r="156">
          <cell r="AL156">
            <v>0</v>
          </cell>
          <cell r="AP156" t="str">
            <v>0</v>
          </cell>
          <cell r="AQ156" t="str">
            <v xml:space="preserve"> </v>
          </cell>
          <cell r="AR156" t="str">
            <v xml:space="preserve"> </v>
          </cell>
          <cell r="AS156" t="str">
            <v xml:space="preserve"> </v>
          </cell>
          <cell r="AT156" t="str">
            <v xml:space="preserve"> </v>
          </cell>
          <cell r="AU156" t="str">
            <v xml:space="preserve"> </v>
          </cell>
          <cell r="AV156" t="str">
            <v xml:space="preserve"> </v>
          </cell>
          <cell r="AW156" t="str">
            <v xml:space="preserve"> </v>
          </cell>
          <cell r="AX156" t="str">
            <v xml:space="preserve"> </v>
          </cell>
          <cell r="AY156" t="str">
            <v xml:space="preserve"> </v>
          </cell>
          <cell r="AZ156" t="str">
            <v xml:space="preserve"> </v>
          </cell>
          <cell r="BA156" t="str">
            <v xml:space="preserve"> </v>
          </cell>
          <cell r="BB156" t="str">
            <v xml:space="preserve"> </v>
          </cell>
          <cell r="BC156" t="str">
            <v xml:space="preserve"> </v>
          </cell>
          <cell r="BD156" t="str">
            <v xml:space="preserve"> </v>
          </cell>
          <cell r="BE156" t="str">
            <v xml:space="preserve"> </v>
          </cell>
          <cell r="BF156" t="str">
            <v>Non engagé</v>
          </cell>
          <cell r="BG156" t="str">
            <v>Non engagé</v>
          </cell>
          <cell r="BH156" t="str">
            <v>Non engagé</v>
          </cell>
          <cell r="BI156" t="str">
            <v>Non engagé</v>
          </cell>
          <cell r="BJ156" t="str">
            <v>Non engagé</v>
          </cell>
          <cell r="BK156" t="str">
            <v>Non engagé</v>
          </cell>
          <cell r="BL156" t="str">
            <v>Non engagé</v>
          </cell>
          <cell r="BM156" t="str">
            <v>acl-</v>
          </cell>
          <cell r="BN156" t="str">
            <v>ACL-</v>
          </cell>
          <cell r="BO156" t="str">
            <v>ACL-</v>
          </cell>
          <cell r="BP156" t="str">
            <v>-</v>
          </cell>
          <cell r="BQ156" t="str">
            <v xml:space="preserve"> </v>
          </cell>
          <cell r="BR156" t="str">
            <v xml:space="preserve"> </v>
          </cell>
          <cell r="BS156" t="str">
            <v xml:space="preserve"> </v>
          </cell>
          <cell r="BT156" t="str">
            <v xml:space="preserve"> </v>
          </cell>
          <cell r="BU156" t="str">
            <v xml:space="preserve"> </v>
          </cell>
          <cell r="BV156" t="str">
            <v xml:space="preserve">Non engagé </v>
          </cell>
          <cell r="BW156" t="str">
            <v xml:space="preserve"> </v>
          </cell>
          <cell r="BX156" t="str">
            <v>0-</v>
          </cell>
          <cell r="BY156" t="str">
            <v>-</v>
          </cell>
          <cell r="BZ156" t="str">
            <v>2010</v>
          </cell>
          <cell r="CA156" t="str">
            <v>1900</v>
          </cell>
          <cell r="CB156" t="str">
            <v>-</v>
          </cell>
          <cell r="CC156" t="str">
            <v xml:space="preserve"> </v>
          </cell>
          <cell r="CD156" t="str">
            <v xml:space="preserve"> </v>
          </cell>
          <cell r="CE156">
            <v>0</v>
          </cell>
          <cell r="CF156" t="str">
            <v xml:space="preserve"> </v>
          </cell>
          <cell r="CG156" t="str">
            <v xml:space="preserve"> </v>
          </cell>
          <cell r="CH156" t="str">
            <v>0</v>
          </cell>
          <cell r="CI156"/>
          <cell r="CJ156" t="str">
            <v xml:space="preserve"> </v>
          </cell>
          <cell r="CK156"/>
          <cell r="CL156" t="str">
            <v>Non engagé</v>
          </cell>
          <cell r="CM156">
            <v>0</v>
          </cell>
          <cell r="CN156" t="str">
            <v xml:space="preserve"> </v>
          </cell>
          <cell r="CO156"/>
          <cell r="CP156"/>
          <cell r="CQ156"/>
          <cell r="CR156" t="str">
            <v xml:space="preserve"> </v>
          </cell>
          <cell r="CS156">
            <v>0</v>
          </cell>
          <cell r="CT156" t="str">
            <v xml:space="preserve"> </v>
          </cell>
          <cell r="CU156" t="str">
            <v xml:space="preserve"> </v>
          </cell>
          <cell r="CV156" t="str">
            <v>1900</v>
          </cell>
          <cell r="CW156">
            <v>0</v>
          </cell>
          <cell r="CX156"/>
          <cell r="CY156"/>
          <cell r="CZ156">
            <v>8</v>
          </cell>
          <cell r="DA156" t="str">
            <v xml:space="preserve"> </v>
          </cell>
          <cell r="DB156" t="str">
            <v xml:space="preserve"> </v>
          </cell>
          <cell r="DC156" t="str">
            <v xml:space="preserve"> </v>
          </cell>
          <cell r="DD156" t="str">
            <v xml:space="preserve"> </v>
          </cell>
          <cell r="DE156" t="str">
            <v>1900</v>
          </cell>
          <cell r="DF156" t="str">
            <v xml:space="preserve"> 1900ed</v>
          </cell>
          <cell r="DG156" t="str">
            <v xml:space="preserve"> </v>
          </cell>
          <cell r="DH156" t="str">
            <v>1900ed</v>
          </cell>
          <cell r="DI156" t="str">
            <v>1900ec</v>
          </cell>
          <cell r="DJ156" t="str">
            <v>1900ap</v>
          </cell>
          <cell r="DK156" t="str">
            <v>1900ed</v>
          </cell>
          <cell r="DL156" t="str">
            <v xml:space="preserve"> </v>
          </cell>
          <cell r="DM156"/>
          <cell r="DN156" t="str">
            <v>1900</v>
          </cell>
          <cell r="DO156" t="str">
            <v xml:space="preserve"> </v>
          </cell>
          <cell r="DP156" t="str">
            <v>2010</v>
          </cell>
          <cell r="DQ156" t="str">
            <v xml:space="preserve"> </v>
          </cell>
          <cell r="DR156" t="str">
            <v xml:space="preserve">1900ec </v>
          </cell>
          <cell r="DS156" t="str">
            <v>1900</v>
          </cell>
          <cell r="DT156"/>
          <cell r="DU156" t="str">
            <v xml:space="preserve"> </v>
          </cell>
          <cell r="DV156" t="str">
            <v xml:space="preserve"> </v>
          </cell>
          <cell r="DW156" t="str">
            <v xml:space="preserve"> </v>
          </cell>
          <cell r="DX156" t="str">
            <v xml:space="preserve"> </v>
          </cell>
          <cell r="DY156" t="str">
            <v xml:space="preserve"> </v>
          </cell>
          <cell r="DZ156" t="str">
            <v xml:space="preserve"> </v>
          </cell>
          <cell r="EA156" t="str">
            <v xml:space="preserve"> </v>
          </cell>
          <cell r="EB156" t="str">
            <v xml:space="preserve"> </v>
          </cell>
          <cell r="EC156" t="str">
            <v xml:space="preserve"> </v>
          </cell>
          <cell r="ED156" t="str">
            <v xml:space="preserve"> </v>
          </cell>
          <cell r="EE156" t="str">
            <v xml:space="preserve"> </v>
          </cell>
          <cell r="EF156" t="str">
            <v xml:space="preserve"> </v>
          </cell>
          <cell r="EG156" t="str">
            <v xml:space="preserve"> </v>
          </cell>
          <cell r="EH156" t="str">
            <v xml:space="preserve"> </v>
          </cell>
          <cell r="EI156" t="str">
            <v xml:space="preserve"> </v>
          </cell>
          <cell r="EJ156" t="str">
            <v xml:space="preserve"> </v>
          </cell>
          <cell r="EK156" t="str">
            <v xml:space="preserve"> </v>
          </cell>
          <cell r="EL156" t="str">
            <v xml:space="preserve"> </v>
          </cell>
          <cell r="EM156"/>
          <cell r="EN156" t="str">
            <v xml:space="preserve"> </v>
          </cell>
          <cell r="EO156" t="str">
            <v xml:space="preserve"> </v>
          </cell>
          <cell r="EP156"/>
          <cell r="EQ156" t="str">
            <v xml:space="preserve"> </v>
          </cell>
          <cell r="ER156" t="str">
            <v xml:space="preserve"> </v>
          </cell>
          <cell r="ET156" t="str">
            <v>1900</v>
          </cell>
        </row>
        <row r="157">
          <cell r="AL157">
            <v>0</v>
          </cell>
          <cell r="AP157" t="str">
            <v>0</v>
          </cell>
          <cell r="AQ157" t="str">
            <v xml:space="preserve"> </v>
          </cell>
          <cell r="AR157" t="str">
            <v xml:space="preserve"> </v>
          </cell>
          <cell r="AS157" t="str">
            <v xml:space="preserve"> </v>
          </cell>
          <cell r="AT157" t="str">
            <v xml:space="preserve"> </v>
          </cell>
          <cell r="AU157" t="str">
            <v xml:space="preserve"> </v>
          </cell>
          <cell r="AV157" t="str">
            <v xml:space="preserve"> </v>
          </cell>
          <cell r="AW157" t="str">
            <v xml:space="preserve"> </v>
          </cell>
          <cell r="AX157" t="str">
            <v xml:space="preserve"> </v>
          </cell>
          <cell r="AY157" t="str">
            <v xml:space="preserve"> </v>
          </cell>
          <cell r="AZ157" t="str">
            <v xml:space="preserve"> </v>
          </cell>
          <cell r="BA157" t="str">
            <v xml:space="preserve"> </v>
          </cell>
          <cell r="BB157" t="str">
            <v xml:space="preserve"> </v>
          </cell>
          <cell r="BC157" t="str">
            <v xml:space="preserve"> </v>
          </cell>
          <cell r="BD157" t="str">
            <v xml:space="preserve"> </v>
          </cell>
          <cell r="BE157" t="str">
            <v xml:space="preserve"> </v>
          </cell>
          <cell r="BF157" t="str">
            <v>Non engagé</v>
          </cell>
          <cell r="BG157" t="str">
            <v>Non engagé</v>
          </cell>
          <cell r="BH157" t="str">
            <v>Non engagé</v>
          </cell>
          <cell r="BI157" t="str">
            <v>Non engagé</v>
          </cell>
          <cell r="BJ157" t="str">
            <v>Non engagé</v>
          </cell>
          <cell r="BK157" t="str">
            <v>Non engagé</v>
          </cell>
          <cell r="BL157" t="str">
            <v>Non engagé</v>
          </cell>
          <cell r="BM157" t="str">
            <v>acl-</v>
          </cell>
          <cell r="BN157" t="str">
            <v>ACL-</v>
          </cell>
          <cell r="BO157" t="str">
            <v>ACL-</v>
          </cell>
          <cell r="BP157" t="str">
            <v>-</v>
          </cell>
          <cell r="BQ157" t="str">
            <v xml:space="preserve"> </v>
          </cell>
          <cell r="BR157" t="str">
            <v xml:space="preserve"> </v>
          </cell>
          <cell r="BS157" t="str">
            <v xml:space="preserve"> </v>
          </cell>
          <cell r="BT157" t="str">
            <v xml:space="preserve"> </v>
          </cell>
          <cell r="BU157" t="str">
            <v xml:space="preserve"> </v>
          </cell>
          <cell r="BV157" t="str">
            <v xml:space="preserve">Non engagé </v>
          </cell>
          <cell r="BW157" t="str">
            <v xml:space="preserve"> </v>
          </cell>
          <cell r="BX157" t="str">
            <v>0-</v>
          </cell>
          <cell r="BY157" t="str">
            <v>-</v>
          </cell>
          <cell r="BZ157" t="str">
            <v>2010</v>
          </cell>
          <cell r="CA157" t="str">
            <v>1900</v>
          </cell>
          <cell r="CB157" t="str">
            <v>-</v>
          </cell>
          <cell r="CC157" t="str">
            <v xml:space="preserve"> </v>
          </cell>
          <cell r="CD157" t="str">
            <v xml:space="preserve"> </v>
          </cell>
          <cell r="CE157">
            <v>0</v>
          </cell>
          <cell r="CF157" t="str">
            <v xml:space="preserve"> </v>
          </cell>
          <cell r="CG157" t="str">
            <v xml:space="preserve"> </v>
          </cell>
          <cell r="CH157" t="str">
            <v>0</v>
          </cell>
          <cell r="CI157"/>
          <cell r="CJ157" t="str">
            <v xml:space="preserve"> </v>
          </cell>
          <cell r="CK157"/>
          <cell r="CL157" t="str">
            <v>Non engagé</v>
          </cell>
          <cell r="CM157">
            <v>0</v>
          </cell>
          <cell r="CN157" t="str">
            <v xml:space="preserve"> </v>
          </cell>
          <cell r="CO157"/>
          <cell r="CP157"/>
          <cell r="CQ157"/>
          <cell r="CR157" t="str">
            <v xml:space="preserve"> </v>
          </cell>
          <cell r="CS157">
            <v>0</v>
          </cell>
          <cell r="CT157" t="str">
            <v xml:space="preserve"> </v>
          </cell>
          <cell r="CU157" t="str">
            <v xml:space="preserve"> </v>
          </cell>
          <cell r="CV157" t="str">
            <v>1900</v>
          </cell>
          <cell r="CW157">
            <v>0</v>
          </cell>
          <cell r="CX157"/>
          <cell r="CY157"/>
          <cell r="CZ157">
            <v>8</v>
          </cell>
          <cell r="DA157" t="str">
            <v xml:space="preserve"> </v>
          </cell>
          <cell r="DB157" t="str">
            <v xml:space="preserve"> </v>
          </cell>
          <cell r="DC157" t="str">
            <v xml:space="preserve"> </v>
          </cell>
          <cell r="DD157" t="str">
            <v xml:space="preserve"> </v>
          </cell>
          <cell r="DE157" t="str">
            <v>1900</v>
          </cell>
          <cell r="DF157" t="str">
            <v xml:space="preserve"> 1900ed</v>
          </cell>
          <cell r="DG157" t="str">
            <v xml:space="preserve"> </v>
          </cell>
          <cell r="DH157" t="str">
            <v>1900ed</v>
          </cell>
          <cell r="DI157" t="str">
            <v>1900ec</v>
          </cell>
          <cell r="DJ157" t="str">
            <v>1900ap</v>
          </cell>
          <cell r="DK157" t="str">
            <v>1900ed</v>
          </cell>
          <cell r="DL157" t="str">
            <v xml:space="preserve"> </v>
          </cell>
          <cell r="DM157"/>
          <cell r="DN157" t="str">
            <v>1900</v>
          </cell>
          <cell r="DO157" t="str">
            <v xml:space="preserve"> </v>
          </cell>
          <cell r="DP157" t="str">
            <v>2010</v>
          </cell>
          <cell r="DQ157" t="str">
            <v xml:space="preserve"> </v>
          </cell>
          <cell r="DR157" t="str">
            <v xml:space="preserve">1900ec </v>
          </cell>
          <cell r="DS157" t="str">
            <v>1900</v>
          </cell>
          <cell r="DT157"/>
          <cell r="DU157" t="str">
            <v xml:space="preserve"> </v>
          </cell>
          <cell r="DV157" t="str">
            <v xml:space="preserve"> </v>
          </cell>
          <cell r="DW157" t="str">
            <v xml:space="preserve"> </v>
          </cell>
          <cell r="DX157" t="str">
            <v xml:space="preserve"> </v>
          </cell>
          <cell r="DY157" t="str">
            <v xml:space="preserve"> </v>
          </cell>
          <cell r="DZ157" t="str">
            <v xml:space="preserve"> </v>
          </cell>
          <cell r="EA157" t="str">
            <v xml:space="preserve"> </v>
          </cell>
          <cell r="EB157" t="str">
            <v xml:space="preserve"> </v>
          </cell>
          <cell r="EC157" t="str">
            <v xml:space="preserve"> </v>
          </cell>
          <cell r="ED157" t="str">
            <v xml:space="preserve"> </v>
          </cell>
          <cell r="EE157" t="str">
            <v xml:space="preserve"> </v>
          </cell>
          <cell r="EF157" t="str">
            <v xml:space="preserve"> </v>
          </cell>
          <cell r="EG157" t="str">
            <v xml:space="preserve"> </v>
          </cell>
          <cell r="EH157" t="str">
            <v xml:space="preserve"> </v>
          </cell>
          <cell r="EI157" t="str">
            <v xml:space="preserve"> </v>
          </cell>
          <cell r="EJ157" t="str">
            <v xml:space="preserve"> </v>
          </cell>
          <cell r="EK157" t="str">
            <v xml:space="preserve"> </v>
          </cell>
          <cell r="EL157" t="str">
            <v xml:space="preserve"> </v>
          </cell>
          <cell r="EM157"/>
          <cell r="EN157" t="str">
            <v xml:space="preserve"> </v>
          </cell>
          <cell r="EO157" t="str">
            <v xml:space="preserve"> </v>
          </cell>
          <cell r="EP157"/>
          <cell r="EQ157" t="str">
            <v xml:space="preserve"> </v>
          </cell>
          <cell r="ER157" t="str">
            <v xml:space="preserve"> </v>
          </cell>
          <cell r="ET157" t="str">
            <v>1900</v>
          </cell>
        </row>
        <row r="158">
          <cell r="AL158">
            <v>0</v>
          </cell>
          <cell r="AP158" t="str">
            <v>0</v>
          </cell>
          <cell r="AQ158" t="str">
            <v xml:space="preserve"> </v>
          </cell>
          <cell r="AR158" t="str">
            <v xml:space="preserve"> </v>
          </cell>
          <cell r="AS158" t="str">
            <v xml:space="preserve"> </v>
          </cell>
          <cell r="AT158" t="str">
            <v xml:space="preserve"> </v>
          </cell>
          <cell r="AU158" t="str">
            <v xml:space="preserve"> </v>
          </cell>
          <cell r="AV158" t="str">
            <v xml:space="preserve"> </v>
          </cell>
          <cell r="AW158" t="str">
            <v xml:space="preserve"> </v>
          </cell>
          <cell r="AX158" t="str">
            <v xml:space="preserve"> </v>
          </cell>
          <cell r="AY158" t="str">
            <v xml:space="preserve"> </v>
          </cell>
          <cell r="AZ158" t="str">
            <v xml:space="preserve"> </v>
          </cell>
          <cell r="BA158" t="str">
            <v xml:space="preserve"> </v>
          </cell>
          <cell r="BB158" t="str">
            <v xml:space="preserve"> </v>
          </cell>
          <cell r="BC158" t="str">
            <v xml:space="preserve"> </v>
          </cell>
          <cell r="BD158" t="str">
            <v xml:space="preserve"> </v>
          </cell>
          <cell r="BE158" t="str">
            <v xml:space="preserve"> </v>
          </cell>
          <cell r="BF158" t="str">
            <v>Non engagé</v>
          </cell>
          <cell r="BG158" t="str">
            <v>Non engagé</v>
          </cell>
          <cell r="BH158" t="str">
            <v>Non engagé</v>
          </cell>
          <cell r="BI158" t="str">
            <v>Non engagé</v>
          </cell>
          <cell r="BJ158" t="str">
            <v>Non engagé</v>
          </cell>
          <cell r="BK158" t="str">
            <v>Non engagé</v>
          </cell>
          <cell r="BL158" t="str">
            <v>Non engagé</v>
          </cell>
          <cell r="BM158" t="str">
            <v>acl-</v>
          </cell>
          <cell r="BN158" t="str">
            <v>ACL-</v>
          </cell>
          <cell r="BO158" t="str">
            <v>ACL-</v>
          </cell>
          <cell r="BP158" t="str">
            <v>-</v>
          </cell>
          <cell r="BQ158" t="str">
            <v xml:space="preserve"> </v>
          </cell>
          <cell r="BR158" t="str">
            <v xml:space="preserve"> </v>
          </cell>
          <cell r="BS158" t="str">
            <v xml:space="preserve"> </v>
          </cell>
          <cell r="BT158" t="str">
            <v xml:space="preserve"> </v>
          </cell>
          <cell r="BU158" t="str">
            <v xml:space="preserve"> </v>
          </cell>
          <cell r="BV158" t="str">
            <v xml:space="preserve">Non engagé </v>
          </cell>
          <cell r="BW158" t="str">
            <v xml:space="preserve"> </v>
          </cell>
          <cell r="BX158" t="str">
            <v>0-</v>
          </cell>
          <cell r="BY158" t="str">
            <v>-</v>
          </cell>
          <cell r="BZ158" t="str">
            <v>2010</v>
          </cell>
          <cell r="CA158" t="str">
            <v>1900</v>
          </cell>
          <cell r="CB158" t="str">
            <v>-</v>
          </cell>
          <cell r="CC158" t="str">
            <v xml:space="preserve"> </v>
          </cell>
          <cell r="CD158" t="str">
            <v xml:space="preserve"> </v>
          </cell>
          <cell r="CE158">
            <v>0</v>
          </cell>
          <cell r="CF158" t="str">
            <v xml:space="preserve"> </v>
          </cell>
          <cell r="CG158" t="str">
            <v xml:space="preserve"> </v>
          </cell>
          <cell r="CH158" t="str">
            <v>0</v>
          </cell>
          <cell r="CI158"/>
          <cell r="CJ158" t="str">
            <v xml:space="preserve"> </v>
          </cell>
          <cell r="CK158"/>
          <cell r="CL158" t="str">
            <v>Non engagé</v>
          </cell>
          <cell r="CM158">
            <v>0</v>
          </cell>
          <cell r="CN158" t="str">
            <v xml:space="preserve"> </v>
          </cell>
          <cell r="CO158"/>
          <cell r="CP158"/>
          <cell r="CQ158"/>
          <cell r="CR158" t="str">
            <v xml:space="preserve"> </v>
          </cell>
          <cell r="CS158">
            <v>0</v>
          </cell>
          <cell r="CT158" t="str">
            <v xml:space="preserve"> </v>
          </cell>
          <cell r="CU158" t="str">
            <v xml:space="preserve"> </v>
          </cell>
          <cell r="CV158" t="str">
            <v>1900</v>
          </cell>
          <cell r="CW158">
            <v>0</v>
          </cell>
          <cell r="CX158"/>
          <cell r="CY158"/>
          <cell r="CZ158">
            <v>8</v>
          </cell>
          <cell r="DA158" t="str">
            <v xml:space="preserve"> </v>
          </cell>
          <cell r="DB158" t="str">
            <v xml:space="preserve"> </v>
          </cell>
          <cell r="DC158" t="str">
            <v xml:space="preserve"> </v>
          </cell>
          <cell r="DD158" t="str">
            <v xml:space="preserve"> </v>
          </cell>
          <cell r="DE158" t="str">
            <v>1900</v>
          </cell>
          <cell r="DF158" t="str">
            <v xml:space="preserve"> 1900ed</v>
          </cell>
          <cell r="DG158" t="str">
            <v xml:space="preserve"> </v>
          </cell>
          <cell r="DH158" t="str">
            <v>1900ed</v>
          </cell>
          <cell r="DI158" t="str">
            <v>1900ec</v>
          </cell>
          <cell r="DJ158" t="str">
            <v>1900ap</v>
          </cell>
          <cell r="DK158" t="str">
            <v>1900ed</v>
          </cell>
          <cell r="DL158" t="str">
            <v xml:space="preserve"> </v>
          </cell>
          <cell r="DM158"/>
          <cell r="DN158" t="str">
            <v>1900</v>
          </cell>
          <cell r="DO158" t="str">
            <v xml:space="preserve"> </v>
          </cell>
          <cell r="DP158" t="str">
            <v>2010</v>
          </cell>
          <cell r="DQ158" t="str">
            <v xml:space="preserve"> </v>
          </cell>
          <cell r="DR158" t="str">
            <v xml:space="preserve">1900ec </v>
          </cell>
          <cell r="DS158" t="str">
            <v>1900</v>
          </cell>
          <cell r="DT158"/>
          <cell r="DU158" t="str">
            <v xml:space="preserve"> </v>
          </cell>
          <cell r="DV158" t="str">
            <v xml:space="preserve"> </v>
          </cell>
          <cell r="DW158" t="str">
            <v xml:space="preserve"> </v>
          </cell>
          <cell r="DX158" t="str">
            <v xml:space="preserve"> </v>
          </cell>
          <cell r="DY158" t="str">
            <v xml:space="preserve"> </v>
          </cell>
          <cell r="DZ158" t="str">
            <v xml:space="preserve"> </v>
          </cell>
          <cell r="EA158" t="str">
            <v xml:space="preserve"> </v>
          </cell>
          <cell r="EB158" t="str">
            <v xml:space="preserve"> </v>
          </cell>
          <cell r="EC158" t="str">
            <v xml:space="preserve"> </v>
          </cell>
          <cell r="ED158" t="str">
            <v xml:space="preserve"> </v>
          </cell>
          <cell r="EE158" t="str">
            <v xml:space="preserve"> </v>
          </cell>
          <cell r="EF158" t="str">
            <v xml:space="preserve"> </v>
          </cell>
          <cell r="EG158" t="str">
            <v xml:space="preserve"> </v>
          </cell>
          <cell r="EH158" t="str">
            <v xml:space="preserve"> </v>
          </cell>
          <cell r="EI158" t="str">
            <v xml:space="preserve"> </v>
          </cell>
          <cell r="EJ158" t="str">
            <v xml:space="preserve"> </v>
          </cell>
          <cell r="EK158" t="str">
            <v xml:space="preserve"> </v>
          </cell>
          <cell r="EL158" t="str">
            <v xml:space="preserve"> </v>
          </cell>
          <cell r="EM158"/>
          <cell r="EN158" t="str">
            <v xml:space="preserve"> </v>
          </cell>
          <cell r="EO158" t="str">
            <v xml:space="preserve"> </v>
          </cell>
          <cell r="EP158"/>
          <cell r="EQ158" t="str">
            <v xml:space="preserve"> </v>
          </cell>
          <cell r="ER158" t="str">
            <v xml:space="preserve"> </v>
          </cell>
          <cell r="ET158" t="str">
            <v>1900</v>
          </cell>
        </row>
        <row r="159">
          <cell r="AL159">
            <v>0</v>
          </cell>
          <cell r="AP159" t="str">
            <v>0</v>
          </cell>
          <cell r="AQ159" t="str">
            <v xml:space="preserve"> </v>
          </cell>
          <cell r="AR159" t="str">
            <v xml:space="preserve"> </v>
          </cell>
          <cell r="AS159" t="str">
            <v xml:space="preserve"> </v>
          </cell>
          <cell r="AT159" t="str">
            <v xml:space="preserve"> </v>
          </cell>
          <cell r="AU159" t="str">
            <v xml:space="preserve"> </v>
          </cell>
          <cell r="AV159" t="str">
            <v xml:space="preserve"> </v>
          </cell>
          <cell r="AW159" t="str">
            <v xml:space="preserve"> </v>
          </cell>
          <cell r="AX159" t="str">
            <v xml:space="preserve"> </v>
          </cell>
          <cell r="AY159" t="str">
            <v xml:space="preserve"> </v>
          </cell>
          <cell r="AZ159" t="str">
            <v xml:space="preserve"> </v>
          </cell>
          <cell r="BA159" t="str">
            <v xml:space="preserve"> </v>
          </cell>
          <cell r="BB159" t="str">
            <v xml:space="preserve"> </v>
          </cell>
          <cell r="BC159" t="str">
            <v xml:space="preserve"> </v>
          </cell>
          <cell r="BD159" t="str">
            <v xml:space="preserve"> </v>
          </cell>
          <cell r="BE159" t="str">
            <v xml:space="preserve"> </v>
          </cell>
          <cell r="BF159" t="str">
            <v>Non engagé</v>
          </cell>
          <cell r="BG159" t="str">
            <v>Non engagé</v>
          </cell>
          <cell r="BH159" t="str">
            <v>Non engagé</v>
          </cell>
          <cell r="BI159" t="str">
            <v>Non engagé</v>
          </cell>
          <cell r="BJ159" t="str">
            <v>Non engagé</v>
          </cell>
          <cell r="BK159" t="str">
            <v>Non engagé</v>
          </cell>
          <cell r="BL159" t="str">
            <v>Non engagé</v>
          </cell>
          <cell r="BM159" t="str">
            <v>acl-</v>
          </cell>
          <cell r="BN159" t="str">
            <v>ACL-</v>
          </cell>
          <cell r="BO159" t="str">
            <v>ACL-</v>
          </cell>
          <cell r="BP159" t="str">
            <v>-</v>
          </cell>
          <cell r="BQ159" t="str">
            <v xml:space="preserve"> </v>
          </cell>
          <cell r="BR159" t="str">
            <v xml:space="preserve"> </v>
          </cell>
          <cell r="BS159" t="str">
            <v xml:space="preserve"> </v>
          </cell>
          <cell r="BT159" t="str">
            <v xml:space="preserve"> </v>
          </cell>
          <cell r="BU159" t="str">
            <v xml:space="preserve"> </v>
          </cell>
          <cell r="BV159" t="str">
            <v xml:space="preserve">Non engagé </v>
          </cell>
          <cell r="BW159" t="str">
            <v xml:space="preserve"> </v>
          </cell>
          <cell r="BX159" t="str">
            <v>0-</v>
          </cell>
          <cell r="BY159" t="str">
            <v>-</v>
          </cell>
          <cell r="BZ159" t="str">
            <v>2010</v>
          </cell>
          <cell r="CA159" t="str">
            <v>1900</v>
          </cell>
          <cell r="CB159" t="str">
            <v>-</v>
          </cell>
          <cell r="CC159" t="str">
            <v xml:space="preserve"> </v>
          </cell>
          <cell r="CD159" t="str">
            <v xml:space="preserve"> </v>
          </cell>
          <cell r="CE159">
            <v>0</v>
          </cell>
          <cell r="CF159" t="str">
            <v xml:space="preserve"> </v>
          </cell>
          <cell r="CG159" t="str">
            <v xml:space="preserve"> </v>
          </cell>
          <cell r="CH159" t="str">
            <v>0</v>
          </cell>
          <cell r="CI159"/>
          <cell r="CJ159" t="str">
            <v xml:space="preserve"> </v>
          </cell>
          <cell r="CK159"/>
          <cell r="CL159" t="str">
            <v>Non engagé</v>
          </cell>
          <cell r="CM159">
            <v>0</v>
          </cell>
          <cell r="CN159" t="str">
            <v xml:space="preserve"> </v>
          </cell>
          <cell r="CO159"/>
          <cell r="CP159"/>
          <cell r="CQ159"/>
          <cell r="CR159" t="str">
            <v xml:space="preserve"> </v>
          </cell>
          <cell r="CS159">
            <v>0</v>
          </cell>
          <cell r="CT159" t="str">
            <v xml:space="preserve"> </v>
          </cell>
          <cell r="CU159" t="str">
            <v xml:space="preserve"> </v>
          </cell>
          <cell r="CV159" t="str">
            <v>1900</v>
          </cell>
          <cell r="CW159">
            <v>0</v>
          </cell>
          <cell r="CX159"/>
          <cell r="CY159"/>
          <cell r="CZ159">
            <v>8</v>
          </cell>
          <cell r="DA159" t="str">
            <v xml:space="preserve"> </v>
          </cell>
          <cell r="DB159" t="str">
            <v xml:space="preserve"> </v>
          </cell>
          <cell r="DC159" t="str">
            <v xml:space="preserve"> </v>
          </cell>
          <cell r="DD159" t="str">
            <v xml:space="preserve"> </v>
          </cell>
          <cell r="DE159" t="str">
            <v>1900</v>
          </cell>
          <cell r="DF159" t="str">
            <v xml:space="preserve"> 1900ed</v>
          </cell>
          <cell r="DG159" t="str">
            <v xml:space="preserve"> </v>
          </cell>
          <cell r="DH159" t="str">
            <v>1900ed</v>
          </cell>
          <cell r="DI159" t="str">
            <v>1900ec</v>
          </cell>
          <cell r="DJ159" t="str">
            <v>1900ap</v>
          </cell>
          <cell r="DK159" t="str">
            <v>1900ed</v>
          </cell>
          <cell r="DL159" t="str">
            <v xml:space="preserve"> </v>
          </cell>
          <cell r="DM159"/>
          <cell r="DN159" t="str">
            <v>1900</v>
          </cell>
          <cell r="DO159" t="str">
            <v xml:space="preserve"> </v>
          </cell>
          <cell r="DP159" t="str">
            <v>2010</v>
          </cell>
          <cell r="DQ159" t="str">
            <v xml:space="preserve"> </v>
          </cell>
          <cell r="DR159" t="str">
            <v xml:space="preserve">1900ec </v>
          </cell>
          <cell r="DS159" t="str">
            <v>1900</v>
          </cell>
          <cell r="DT159"/>
          <cell r="DU159" t="str">
            <v xml:space="preserve"> </v>
          </cell>
          <cell r="DV159" t="str">
            <v xml:space="preserve"> </v>
          </cell>
          <cell r="DW159" t="str">
            <v xml:space="preserve"> </v>
          </cell>
          <cell r="DX159" t="str">
            <v xml:space="preserve"> </v>
          </cell>
          <cell r="DY159" t="str">
            <v xml:space="preserve"> </v>
          </cell>
          <cell r="DZ159" t="str">
            <v xml:space="preserve"> </v>
          </cell>
          <cell r="EA159" t="str">
            <v xml:space="preserve"> </v>
          </cell>
          <cell r="EB159" t="str">
            <v xml:space="preserve"> </v>
          </cell>
          <cell r="EC159" t="str">
            <v xml:space="preserve"> </v>
          </cell>
          <cell r="ED159" t="str">
            <v xml:space="preserve"> </v>
          </cell>
          <cell r="EE159" t="str">
            <v xml:space="preserve"> </v>
          </cell>
          <cell r="EF159" t="str">
            <v xml:space="preserve"> </v>
          </cell>
          <cell r="EG159" t="str">
            <v xml:space="preserve"> </v>
          </cell>
          <cell r="EH159" t="str">
            <v xml:space="preserve"> </v>
          </cell>
          <cell r="EI159" t="str">
            <v xml:space="preserve"> </v>
          </cell>
          <cell r="EJ159" t="str">
            <v xml:space="preserve"> </v>
          </cell>
          <cell r="EK159" t="str">
            <v xml:space="preserve"> </v>
          </cell>
          <cell r="EL159" t="str">
            <v xml:space="preserve"> </v>
          </cell>
          <cell r="EM159"/>
          <cell r="EN159" t="str">
            <v xml:space="preserve"> </v>
          </cell>
          <cell r="EO159" t="str">
            <v xml:space="preserve"> </v>
          </cell>
          <cell r="EP159"/>
          <cell r="EQ159" t="str">
            <v xml:space="preserve"> </v>
          </cell>
          <cell r="ER159" t="str">
            <v xml:space="preserve"> </v>
          </cell>
          <cell r="ET159" t="str">
            <v>1900</v>
          </cell>
        </row>
        <row r="160">
          <cell r="AL160">
            <v>0</v>
          </cell>
          <cell r="AP160" t="str">
            <v>0</v>
          </cell>
          <cell r="AQ160" t="str">
            <v xml:space="preserve"> </v>
          </cell>
          <cell r="AR160" t="str">
            <v xml:space="preserve"> </v>
          </cell>
          <cell r="AS160" t="str">
            <v xml:space="preserve"> </v>
          </cell>
          <cell r="AT160" t="str">
            <v xml:space="preserve"> </v>
          </cell>
          <cell r="AU160" t="str">
            <v xml:space="preserve"> </v>
          </cell>
          <cell r="AV160" t="str">
            <v xml:space="preserve"> </v>
          </cell>
          <cell r="AW160" t="str">
            <v xml:space="preserve"> </v>
          </cell>
          <cell r="AX160" t="str">
            <v xml:space="preserve"> </v>
          </cell>
          <cell r="AY160" t="str">
            <v xml:space="preserve"> </v>
          </cell>
          <cell r="AZ160" t="str">
            <v xml:space="preserve"> </v>
          </cell>
          <cell r="BA160" t="str">
            <v xml:space="preserve"> </v>
          </cell>
          <cell r="BB160" t="str">
            <v xml:space="preserve"> </v>
          </cell>
          <cell r="BC160" t="str">
            <v xml:space="preserve"> </v>
          </cell>
          <cell r="BD160" t="str">
            <v xml:space="preserve"> </v>
          </cell>
          <cell r="BE160" t="str">
            <v xml:space="preserve"> </v>
          </cell>
          <cell r="BF160" t="str">
            <v>Non engagé</v>
          </cell>
          <cell r="BG160" t="str">
            <v>Non engagé</v>
          </cell>
          <cell r="BH160" t="str">
            <v>Non engagé</v>
          </cell>
          <cell r="BI160" t="str">
            <v>Non engagé</v>
          </cell>
          <cell r="BJ160" t="str">
            <v>Non engagé</v>
          </cell>
          <cell r="BK160" t="str">
            <v>Non engagé</v>
          </cell>
          <cell r="BL160" t="str">
            <v>Non engagé</v>
          </cell>
          <cell r="BM160" t="str">
            <v>acl-</v>
          </cell>
          <cell r="BN160" t="str">
            <v>ACL-</v>
          </cell>
          <cell r="BO160" t="str">
            <v>ACL-</v>
          </cell>
          <cell r="BP160" t="str">
            <v>-</v>
          </cell>
          <cell r="BQ160" t="str">
            <v xml:space="preserve"> </v>
          </cell>
          <cell r="BR160" t="str">
            <v xml:space="preserve"> </v>
          </cell>
          <cell r="BS160" t="str">
            <v xml:space="preserve"> </v>
          </cell>
          <cell r="BT160" t="str">
            <v xml:space="preserve"> </v>
          </cell>
          <cell r="BU160" t="str">
            <v xml:space="preserve"> </v>
          </cell>
          <cell r="BV160" t="str">
            <v xml:space="preserve">Non engagé </v>
          </cell>
          <cell r="BW160" t="str">
            <v xml:space="preserve"> </v>
          </cell>
          <cell r="BX160" t="str">
            <v>0-</v>
          </cell>
          <cell r="BY160" t="str">
            <v>-</v>
          </cell>
          <cell r="BZ160" t="str">
            <v>2010</v>
          </cell>
          <cell r="CA160" t="str">
            <v>1900</v>
          </cell>
          <cell r="CB160" t="str">
            <v>-</v>
          </cell>
          <cell r="CC160" t="str">
            <v xml:space="preserve"> </v>
          </cell>
          <cell r="CD160" t="str">
            <v xml:space="preserve"> </v>
          </cell>
          <cell r="CE160">
            <v>0</v>
          </cell>
          <cell r="CF160" t="str">
            <v xml:space="preserve"> </v>
          </cell>
          <cell r="CG160" t="str">
            <v xml:space="preserve"> </v>
          </cell>
          <cell r="CH160" t="str">
            <v>0</v>
          </cell>
          <cell r="CI160"/>
          <cell r="CJ160" t="str">
            <v xml:space="preserve"> </v>
          </cell>
          <cell r="CK160"/>
          <cell r="CL160" t="str">
            <v>Non engagé</v>
          </cell>
          <cell r="CM160">
            <v>0</v>
          </cell>
          <cell r="CN160" t="str">
            <v xml:space="preserve"> </v>
          </cell>
          <cell r="CO160"/>
          <cell r="CP160"/>
          <cell r="CQ160"/>
          <cell r="CR160" t="str">
            <v xml:space="preserve"> </v>
          </cell>
          <cell r="CS160">
            <v>0</v>
          </cell>
          <cell r="CT160" t="str">
            <v xml:space="preserve"> </v>
          </cell>
          <cell r="CU160" t="str">
            <v xml:space="preserve"> </v>
          </cell>
          <cell r="CV160" t="str">
            <v>1900</v>
          </cell>
          <cell r="CW160">
            <v>0</v>
          </cell>
          <cell r="CX160"/>
          <cell r="CY160"/>
          <cell r="CZ160">
            <v>8</v>
          </cell>
          <cell r="DA160" t="str">
            <v xml:space="preserve"> </v>
          </cell>
          <cell r="DB160" t="str">
            <v xml:space="preserve"> </v>
          </cell>
          <cell r="DC160" t="str">
            <v xml:space="preserve"> </v>
          </cell>
          <cell r="DD160" t="str">
            <v xml:space="preserve"> </v>
          </cell>
          <cell r="DE160" t="str">
            <v>1900</v>
          </cell>
          <cell r="DF160" t="str">
            <v xml:space="preserve"> 1900ed</v>
          </cell>
          <cell r="DG160" t="str">
            <v xml:space="preserve"> </v>
          </cell>
          <cell r="DH160" t="str">
            <v>1900ed</v>
          </cell>
          <cell r="DI160" t="str">
            <v>1900ec</v>
          </cell>
          <cell r="DJ160" t="str">
            <v>1900ap</v>
          </cell>
          <cell r="DK160" t="str">
            <v>1900ed</v>
          </cell>
          <cell r="DL160" t="str">
            <v xml:space="preserve"> </v>
          </cell>
          <cell r="DM160"/>
          <cell r="DN160" t="str">
            <v>1900</v>
          </cell>
          <cell r="DO160" t="str">
            <v xml:space="preserve"> </v>
          </cell>
          <cell r="DP160" t="str">
            <v>2010</v>
          </cell>
          <cell r="DQ160" t="str">
            <v xml:space="preserve"> </v>
          </cell>
          <cell r="DR160" t="str">
            <v xml:space="preserve">1900ec </v>
          </cell>
          <cell r="DS160" t="str">
            <v>1900</v>
          </cell>
          <cell r="DT160"/>
          <cell r="DU160" t="str">
            <v xml:space="preserve"> </v>
          </cell>
          <cell r="DV160" t="str">
            <v xml:space="preserve"> </v>
          </cell>
          <cell r="DW160" t="str">
            <v xml:space="preserve"> </v>
          </cell>
          <cell r="DX160" t="str">
            <v xml:space="preserve"> </v>
          </cell>
          <cell r="DY160" t="str">
            <v xml:space="preserve"> </v>
          </cell>
          <cell r="DZ160" t="str">
            <v xml:space="preserve"> </v>
          </cell>
          <cell r="EA160" t="str">
            <v xml:space="preserve"> </v>
          </cell>
          <cell r="EB160" t="str">
            <v xml:space="preserve"> </v>
          </cell>
          <cell r="EC160" t="str">
            <v xml:space="preserve"> </v>
          </cell>
          <cell r="ED160" t="str">
            <v xml:space="preserve"> </v>
          </cell>
          <cell r="EE160" t="str">
            <v xml:space="preserve"> </v>
          </cell>
          <cell r="EF160" t="str">
            <v xml:space="preserve"> </v>
          </cell>
          <cell r="EG160" t="str">
            <v xml:space="preserve"> </v>
          </cell>
          <cell r="EH160" t="str">
            <v xml:space="preserve"> </v>
          </cell>
          <cell r="EI160" t="str">
            <v xml:space="preserve"> </v>
          </cell>
          <cell r="EJ160" t="str">
            <v xml:space="preserve"> </v>
          </cell>
          <cell r="EK160" t="str">
            <v xml:space="preserve"> </v>
          </cell>
          <cell r="EL160" t="str">
            <v xml:space="preserve"> </v>
          </cell>
          <cell r="EM160"/>
          <cell r="EN160" t="str">
            <v xml:space="preserve"> </v>
          </cell>
          <cell r="EO160" t="str">
            <v xml:space="preserve"> </v>
          </cell>
          <cell r="EP160"/>
          <cell r="EQ160" t="str">
            <v xml:space="preserve"> </v>
          </cell>
          <cell r="ER160" t="str">
            <v xml:space="preserve"> </v>
          </cell>
          <cell r="ET160" t="str">
            <v>1900</v>
          </cell>
        </row>
        <row r="161">
          <cell r="AL161">
            <v>0</v>
          </cell>
          <cell r="AP161" t="str">
            <v>0</v>
          </cell>
          <cell r="AQ161" t="str">
            <v xml:space="preserve"> </v>
          </cell>
          <cell r="AR161" t="str">
            <v xml:space="preserve"> </v>
          </cell>
          <cell r="AS161" t="str">
            <v xml:space="preserve"> </v>
          </cell>
          <cell r="AT161" t="str">
            <v xml:space="preserve"> </v>
          </cell>
          <cell r="AU161" t="str">
            <v xml:space="preserve"> </v>
          </cell>
          <cell r="AV161" t="str">
            <v xml:space="preserve"> </v>
          </cell>
          <cell r="AW161" t="str">
            <v xml:space="preserve"> </v>
          </cell>
          <cell r="AX161" t="str">
            <v xml:space="preserve"> </v>
          </cell>
          <cell r="AY161" t="str">
            <v xml:space="preserve"> </v>
          </cell>
          <cell r="AZ161" t="str">
            <v xml:space="preserve"> </v>
          </cell>
          <cell r="BA161" t="str">
            <v xml:space="preserve"> </v>
          </cell>
          <cell r="BB161" t="str">
            <v xml:space="preserve"> </v>
          </cell>
          <cell r="BC161" t="str">
            <v xml:space="preserve"> </v>
          </cell>
          <cell r="BD161" t="str">
            <v xml:space="preserve"> </v>
          </cell>
          <cell r="BE161" t="str">
            <v xml:space="preserve"> </v>
          </cell>
          <cell r="BF161" t="str">
            <v>Non engagé</v>
          </cell>
          <cell r="BG161" t="str">
            <v>Non engagé</v>
          </cell>
          <cell r="BH161" t="str">
            <v>Non engagé</v>
          </cell>
          <cell r="BI161" t="str">
            <v>Non engagé</v>
          </cell>
          <cell r="BJ161" t="str">
            <v>Non engagé</v>
          </cell>
          <cell r="BK161" t="str">
            <v>Non engagé</v>
          </cell>
          <cell r="BL161" t="str">
            <v>Non engagé</v>
          </cell>
          <cell r="BM161" t="str">
            <v>acl-</v>
          </cell>
          <cell r="BN161" t="str">
            <v>ACL-</v>
          </cell>
          <cell r="BO161" t="str">
            <v>ACL-</v>
          </cell>
          <cell r="BP161" t="str">
            <v>-</v>
          </cell>
          <cell r="BQ161" t="str">
            <v xml:space="preserve"> </v>
          </cell>
          <cell r="BR161" t="str">
            <v xml:space="preserve"> </v>
          </cell>
          <cell r="BS161" t="str">
            <v xml:space="preserve"> </v>
          </cell>
          <cell r="BT161" t="str">
            <v xml:space="preserve"> </v>
          </cell>
          <cell r="BU161" t="str">
            <v xml:space="preserve"> </v>
          </cell>
          <cell r="BV161" t="str">
            <v xml:space="preserve">Non engagé </v>
          </cell>
          <cell r="BW161" t="str">
            <v xml:space="preserve"> </v>
          </cell>
          <cell r="BX161" t="str">
            <v>0-</v>
          </cell>
          <cell r="BY161" t="str">
            <v>-</v>
          </cell>
          <cell r="BZ161" t="str">
            <v>2010</v>
          </cell>
          <cell r="CA161" t="str">
            <v>1900</v>
          </cell>
          <cell r="CB161" t="str">
            <v>-</v>
          </cell>
          <cell r="CC161" t="str">
            <v xml:space="preserve"> </v>
          </cell>
          <cell r="CD161" t="str">
            <v xml:space="preserve"> </v>
          </cell>
          <cell r="CE161">
            <v>0</v>
          </cell>
          <cell r="CF161" t="str">
            <v xml:space="preserve"> </v>
          </cell>
          <cell r="CG161" t="str">
            <v xml:space="preserve"> </v>
          </cell>
          <cell r="CH161" t="str">
            <v>0</v>
          </cell>
          <cell r="CI161"/>
          <cell r="CJ161" t="str">
            <v xml:space="preserve"> </v>
          </cell>
          <cell r="CK161"/>
          <cell r="CL161" t="str">
            <v>Non engagé</v>
          </cell>
          <cell r="CM161">
            <v>0</v>
          </cell>
          <cell r="CN161" t="str">
            <v xml:space="preserve"> </v>
          </cell>
          <cell r="CO161"/>
          <cell r="CP161"/>
          <cell r="CQ161"/>
          <cell r="CR161" t="str">
            <v xml:space="preserve"> </v>
          </cell>
          <cell r="CS161">
            <v>0</v>
          </cell>
          <cell r="CT161" t="str">
            <v xml:space="preserve"> </v>
          </cell>
          <cell r="CU161" t="str">
            <v xml:space="preserve"> </v>
          </cell>
          <cell r="CV161" t="str">
            <v>1900</v>
          </cell>
          <cell r="CW161">
            <v>0</v>
          </cell>
          <cell r="CX161"/>
          <cell r="CY161"/>
          <cell r="CZ161">
            <v>8</v>
          </cell>
          <cell r="DA161" t="str">
            <v xml:space="preserve"> </v>
          </cell>
          <cell r="DB161" t="str">
            <v xml:space="preserve"> </v>
          </cell>
          <cell r="DC161" t="str">
            <v xml:space="preserve"> </v>
          </cell>
          <cell r="DD161" t="str">
            <v xml:space="preserve"> </v>
          </cell>
          <cell r="DE161" t="str">
            <v>1900</v>
          </cell>
          <cell r="DF161" t="str">
            <v xml:space="preserve"> 1900ed</v>
          </cell>
          <cell r="DG161" t="str">
            <v xml:space="preserve"> </v>
          </cell>
          <cell r="DH161" t="str">
            <v>1900ed</v>
          </cell>
          <cell r="DI161" t="str">
            <v>1900ec</v>
          </cell>
          <cell r="DJ161" t="str">
            <v>1900ap</v>
          </cell>
          <cell r="DK161" t="str">
            <v>1900ed</v>
          </cell>
          <cell r="DL161" t="str">
            <v xml:space="preserve"> </v>
          </cell>
          <cell r="DM161"/>
          <cell r="DN161" t="str">
            <v>1900</v>
          </cell>
          <cell r="DO161" t="str">
            <v xml:space="preserve"> </v>
          </cell>
          <cell r="DP161" t="str">
            <v>2010</v>
          </cell>
          <cell r="DQ161" t="str">
            <v xml:space="preserve"> </v>
          </cell>
          <cell r="DR161" t="str">
            <v xml:space="preserve">1900ec </v>
          </cell>
          <cell r="DS161" t="str">
            <v>1900</v>
          </cell>
          <cell r="DT161"/>
          <cell r="DU161" t="str">
            <v xml:space="preserve"> </v>
          </cell>
          <cell r="DV161" t="str">
            <v xml:space="preserve"> </v>
          </cell>
          <cell r="DW161" t="str">
            <v xml:space="preserve"> </v>
          </cell>
          <cell r="DX161" t="str">
            <v xml:space="preserve"> </v>
          </cell>
          <cell r="DY161" t="str">
            <v xml:space="preserve"> </v>
          </cell>
          <cell r="DZ161" t="str">
            <v xml:space="preserve"> </v>
          </cell>
          <cell r="EA161" t="str">
            <v xml:space="preserve"> </v>
          </cell>
          <cell r="EB161" t="str">
            <v xml:space="preserve"> </v>
          </cell>
          <cell r="EC161" t="str">
            <v xml:space="preserve"> </v>
          </cell>
          <cell r="ED161" t="str">
            <v xml:space="preserve"> </v>
          </cell>
          <cell r="EE161" t="str">
            <v xml:space="preserve"> </v>
          </cell>
          <cell r="EF161" t="str">
            <v xml:space="preserve"> </v>
          </cell>
          <cell r="EG161" t="str">
            <v xml:space="preserve"> </v>
          </cell>
          <cell r="EH161" t="str">
            <v xml:space="preserve"> </v>
          </cell>
          <cell r="EI161" t="str">
            <v xml:space="preserve"> </v>
          </cell>
          <cell r="EJ161" t="str">
            <v xml:space="preserve"> </v>
          </cell>
          <cell r="EK161" t="str">
            <v xml:space="preserve"> </v>
          </cell>
          <cell r="EL161" t="str">
            <v xml:space="preserve"> </v>
          </cell>
          <cell r="EM161"/>
          <cell r="EN161" t="str">
            <v xml:space="preserve"> </v>
          </cell>
          <cell r="EO161" t="str">
            <v xml:space="preserve"> </v>
          </cell>
          <cell r="EP161"/>
          <cell r="EQ161" t="str">
            <v xml:space="preserve"> </v>
          </cell>
          <cell r="ER161" t="str">
            <v xml:space="preserve"> </v>
          </cell>
          <cell r="ET161" t="str">
            <v>1900</v>
          </cell>
        </row>
        <row r="162">
          <cell r="AL162">
            <v>0</v>
          </cell>
          <cell r="AP162" t="str">
            <v>0</v>
          </cell>
          <cell r="AQ162" t="str">
            <v xml:space="preserve"> </v>
          </cell>
          <cell r="AR162" t="str">
            <v xml:space="preserve"> </v>
          </cell>
          <cell r="AS162" t="str">
            <v xml:space="preserve"> </v>
          </cell>
          <cell r="AT162" t="str">
            <v xml:space="preserve"> </v>
          </cell>
          <cell r="AU162" t="str">
            <v xml:space="preserve"> </v>
          </cell>
          <cell r="AV162" t="str">
            <v xml:space="preserve"> </v>
          </cell>
          <cell r="AW162" t="str">
            <v xml:space="preserve"> </v>
          </cell>
          <cell r="AX162" t="str">
            <v xml:space="preserve"> </v>
          </cell>
          <cell r="AY162" t="str">
            <v xml:space="preserve"> </v>
          </cell>
          <cell r="AZ162" t="str">
            <v xml:space="preserve"> </v>
          </cell>
          <cell r="BA162" t="str">
            <v xml:space="preserve"> </v>
          </cell>
          <cell r="BB162" t="str">
            <v xml:space="preserve"> </v>
          </cell>
          <cell r="BC162" t="str">
            <v xml:space="preserve"> </v>
          </cell>
          <cell r="BD162" t="str">
            <v xml:space="preserve"> </v>
          </cell>
          <cell r="BE162" t="str">
            <v xml:space="preserve"> </v>
          </cell>
          <cell r="BF162" t="str">
            <v>Non engagé</v>
          </cell>
          <cell r="BG162" t="str">
            <v>Non engagé</v>
          </cell>
          <cell r="BH162" t="str">
            <v>Non engagé</v>
          </cell>
          <cell r="BI162" t="str">
            <v>Non engagé</v>
          </cell>
          <cell r="BJ162" t="str">
            <v>Non engagé</v>
          </cell>
          <cell r="BK162" t="str">
            <v>Non engagé</v>
          </cell>
          <cell r="BL162" t="str">
            <v>Non engagé</v>
          </cell>
          <cell r="BM162" t="str">
            <v>acl-</v>
          </cell>
          <cell r="BN162" t="str">
            <v>ACL-</v>
          </cell>
          <cell r="BO162" t="str">
            <v>ACL-</v>
          </cell>
          <cell r="BP162" t="str">
            <v>-</v>
          </cell>
          <cell r="BQ162" t="str">
            <v xml:space="preserve"> </v>
          </cell>
          <cell r="BR162" t="str">
            <v xml:space="preserve"> </v>
          </cell>
          <cell r="BS162" t="str">
            <v xml:space="preserve"> </v>
          </cell>
          <cell r="BT162" t="str">
            <v xml:space="preserve"> </v>
          </cell>
          <cell r="BU162" t="str">
            <v xml:space="preserve"> </v>
          </cell>
          <cell r="BV162" t="str">
            <v xml:space="preserve">Non engagé </v>
          </cell>
          <cell r="BW162" t="str">
            <v xml:space="preserve"> </v>
          </cell>
          <cell r="BX162" t="str">
            <v>0-</v>
          </cell>
          <cell r="BY162" t="str">
            <v>-</v>
          </cell>
          <cell r="BZ162" t="str">
            <v>2010</v>
          </cell>
          <cell r="CA162" t="str">
            <v>1900</v>
          </cell>
          <cell r="CB162" t="str">
            <v>-</v>
          </cell>
          <cell r="CC162" t="str">
            <v xml:space="preserve"> </v>
          </cell>
          <cell r="CD162" t="str">
            <v xml:space="preserve"> </v>
          </cell>
          <cell r="CE162">
            <v>0</v>
          </cell>
          <cell r="CF162" t="str">
            <v xml:space="preserve"> </v>
          </cell>
          <cell r="CG162" t="str">
            <v xml:space="preserve"> </v>
          </cell>
          <cell r="CH162" t="str">
            <v>0</v>
          </cell>
          <cell r="CI162"/>
          <cell r="CJ162" t="str">
            <v xml:space="preserve"> </v>
          </cell>
          <cell r="CK162"/>
          <cell r="CL162" t="str">
            <v>Non engagé</v>
          </cell>
          <cell r="CM162">
            <v>0</v>
          </cell>
          <cell r="CN162" t="str">
            <v xml:space="preserve"> </v>
          </cell>
          <cell r="CO162"/>
          <cell r="CP162"/>
          <cell r="CQ162"/>
          <cell r="CR162" t="str">
            <v xml:space="preserve"> </v>
          </cell>
          <cell r="CS162">
            <v>0</v>
          </cell>
          <cell r="CT162" t="str">
            <v xml:space="preserve"> </v>
          </cell>
          <cell r="CU162" t="str">
            <v xml:space="preserve"> </v>
          </cell>
          <cell r="CV162" t="str">
            <v>1900</v>
          </cell>
          <cell r="CW162">
            <v>0</v>
          </cell>
          <cell r="CX162"/>
          <cell r="CY162"/>
          <cell r="CZ162">
            <v>8</v>
          </cell>
          <cell r="DA162" t="str">
            <v xml:space="preserve"> </v>
          </cell>
          <cell r="DB162" t="str">
            <v xml:space="preserve"> </v>
          </cell>
          <cell r="DC162" t="str">
            <v xml:space="preserve"> </v>
          </cell>
          <cell r="DD162" t="str">
            <v xml:space="preserve"> </v>
          </cell>
          <cell r="DE162" t="str">
            <v>1900</v>
          </cell>
          <cell r="DF162" t="str">
            <v xml:space="preserve"> 1900ed</v>
          </cell>
          <cell r="DG162" t="str">
            <v xml:space="preserve"> </v>
          </cell>
          <cell r="DH162" t="str">
            <v>1900ed</v>
          </cell>
          <cell r="DI162" t="str">
            <v>1900ec</v>
          </cell>
          <cell r="DJ162" t="str">
            <v>1900ap</v>
          </cell>
          <cell r="DK162" t="str">
            <v>1900ed</v>
          </cell>
          <cell r="DL162" t="str">
            <v xml:space="preserve"> </v>
          </cell>
          <cell r="DM162"/>
          <cell r="DN162" t="str">
            <v>1900</v>
          </cell>
          <cell r="DO162" t="str">
            <v xml:space="preserve"> </v>
          </cell>
          <cell r="DP162" t="str">
            <v>2010</v>
          </cell>
          <cell r="DQ162" t="str">
            <v xml:space="preserve"> </v>
          </cell>
          <cell r="DR162" t="str">
            <v xml:space="preserve">1900ec </v>
          </cell>
          <cell r="DS162" t="str">
            <v>1900</v>
          </cell>
          <cell r="DT162"/>
          <cell r="DU162" t="str">
            <v xml:space="preserve"> </v>
          </cell>
          <cell r="DV162" t="str">
            <v xml:space="preserve"> </v>
          </cell>
          <cell r="DW162" t="str">
            <v xml:space="preserve"> </v>
          </cell>
          <cell r="DX162" t="str">
            <v xml:space="preserve"> </v>
          </cell>
          <cell r="DY162" t="str">
            <v xml:space="preserve"> </v>
          </cell>
          <cell r="DZ162" t="str">
            <v xml:space="preserve"> </v>
          </cell>
          <cell r="EA162" t="str">
            <v xml:space="preserve"> </v>
          </cell>
          <cell r="EB162" t="str">
            <v xml:space="preserve"> </v>
          </cell>
          <cell r="EC162" t="str">
            <v xml:space="preserve"> </v>
          </cell>
          <cell r="ED162" t="str">
            <v xml:space="preserve"> </v>
          </cell>
          <cell r="EE162" t="str">
            <v xml:space="preserve"> </v>
          </cell>
          <cell r="EF162" t="str">
            <v xml:space="preserve"> </v>
          </cell>
          <cell r="EG162" t="str">
            <v xml:space="preserve"> </v>
          </cell>
          <cell r="EH162" t="str">
            <v xml:space="preserve"> </v>
          </cell>
          <cell r="EI162" t="str">
            <v xml:space="preserve"> </v>
          </cell>
          <cell r="EJ162" t="str">
            <v xml:space="preserve"> </v>
          </cell>
          <cell r="EK162" t="str">
            <v xml:space="preserve"> </v>
          </cell>
          <cell r="EL162" t="str">
            <v xml:space="preserve"> </v>
          </cell>
          <cell r="EM162"/>
          <cell r="EN162" t="str">
            <v xml:space="preserve"> </v>
          </cell>
          <cell r="EO162" t="str">
            <v xml:space="preserve"> </v>
          </cell>
          <cell r="EP162"/>
          <cell r="EQ162" t="str">
            <v xml:space="preserve"> </v>
          </cell>
          <cell r="ER162" t="str">
            <v xml:space="preserve"> </v>
          </cell>
          <cell r="ET162" t="str">
            <v>1900</v>
          </cell>
        </row>
      </sheetData>
      <sheetData sheetId="95" refreshError="1"/>
      <sheetData sheetId="96" refreshError="1"/>
      <sheetData sheetId="9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 2"/>
      <sheetName val="Graphiques"/>
      <sheetName val="Enjeux - 2015-2020"/>
      <sheetName val="CIBLE 2010-2014"/>
      <sheetName val="CIBLE 2015-2020"/>
      <sheetName val="Disponibilité"/>
      <sheetName val="Mouv-SHQ"/>
      <sheetName val="EALS- Disponibilité PAH"/>
      <sheetName val="EALS- SHQ (annexe 1)"/>
      <sheetName val="EALS- Disponibilité PAH20"/>
      <sheetName val="EALS - OC par année (2)"/>
      <sheetName val="EALS -OC par année"/>
      <sheetName val="État Av. Log sociaux -Consolidé"/>
      <sheetName val="EALS-PAH20"/>
      <sheetName val="EALS-PAH"/>
      <sheetName val="EALS - PAH20-(OC-ED)"/>
      <sheetName val="ÉALS PAH20 -(Engagée-AP)"/>
      <sheetName val="ÉALS -PAH20 (AP  EL-ACL)"/>
      <sheetName val="ÉALS -PAH20 (AP-PR-EL)"/>
      <sheetName val="État Av. Log - PAH10-14-2015"/>
      <sheetName val="État Av. Log - PAH20-2017"/>
      <sheetName val="État Av. Log - PAH20-2016"/>
      <sheetName val="État Av. Log - PAH20-2015"/>
      <sheetName val="État Av. Log - PAH20-2014"/>
      <sheetName val="État Av. Log - PAH-2014"/>
      <sheetName val="État Av. Log - PAH-2013"/>
      <sheetName val="État Av. Log - PAH-2011"/>
      <sheetName val="État Av. Log - PAH20"/>
      <sheetName val="État Av. Log - PAH"/>
      <sheetName val="Etat Av. Log -projets par mairi"/>
      <sheetName val="PAH20- projet pr mairie-MC"/>
      <sheetName val="PAH- projet pr mairie-MC"/>
      <sheetName val="Conso-Projet par mairie-promote"/>
      <sheetName val="Conso-Projet par mairie-Interve"/>
      <sheetName val="no prinO15L-volet av2002GéréSHQ"/>
      <sheetName val="Conso-Projet par mairie-volet"/>
      <sheetName val="EALS-MAIRIE-BESOIN IMPÉRI c (2)"/>
      <sheetName val="EALS-MAIRIE - Innocupé"/>
      <sheetName val="2015-2020- Typologie-volet"/>
      <sheetName val="EALS-ConsoMairie-Typo"/>
      <sheetName val="sdf"/>
      <sheetName val="Avancement"/>
      <sheetName val="Écart SHQ 1 mars et 30 mars"/>
      <sheetName val="2010-2014- Typologie-volet"/>
      <sheetName val="GRT - ED par année"/>
      <sheetName val="GRT - ED Plan d'affaires"/>
      <sheetName val="GRT-2015-2020- par mairie"/>
      <sheetName val="GRT-2010-2014- par mairie"/>
      <sheetName val="GRT-Conso - État"/>
      <sheetName val="GRT-mairie-état av"/>
      <sheetName val="Promoteurs"/>
      <sheetName val="Conso - Inclusion"/>
      <sheetName val="PAH15-20 - Inclusion"/>
      <sheetName val="PAH - Inclusion"/>
      <sheetName val="S5L &amp; O15L - Inclusion"/>
      <sheetName val="Engagment 2017"/>
      <sheetName val="Engagment 2016"/>
      <sheetName val="Engagment 2015 "/>
      <sheetName val="Engagment 2014"/>
      <sheetName val="Engagment 2013"/>
      <sheetName val="Engagment 2012"/>
      <sheetName val="Engagment 2011"/>
      <sheetName val="Engagment 2010"/>
      <sheetName val="Engagment 2009"/>
      <sheetName val="Engagment 2008"/>
      <sheetName val="EALS-S5L"/>
      <sheetName val="EALS-O15L"/>
      <sheetName val="Promoteur"/>
      <sheetName val="Programmation"/>
      <sheetName val="Data - Projets gérés par SHQ"/>
      <sheetName val="Data - Avant 2002"/>
      <sheetName val="Data - Solidarité 5 000"/>
      <sheetName val="Data -  Opération 15 000"/>
      <sheetName val="214L Hors prog-Mtl-Nord"/>
      <sheetName val="308L Hors programme"/>
      <sheetName val="SHQ"/>
      <sheetName val="PAH20-240 Maisons de chambres"/>
      <sheetName val="100 Maisons de chambres (shq)"/>
      <sheetName val="100 Maisons de chambres"/>
      <sheetName val="S5L- projet par mairie-ED"/>
      <sheetName val="O15L- projet par mairie-ED"/>
      <sheetName val="PAH- projet par mairie-ED "/>
      <sheetName val="CONSO- projet par mairie-ED"/>
      <sheetName val="PAH20- projet par mairie-ED"/>
      <sheetName val="Engagment 2015 (CN-Transfo)"/>
      <sheetName val="Maison de chambre"/>
      <sheetName val="Année programmation-PR"/>
      <sheetName val="Échéancier -  PAH"/>
      <sheetName val="Échéancier -  PAH20"/>
      <sheetName val="Risque"/>
      <sheetName val="Cibles particuliè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7">
          <cell r="J7">
            <v>4700</v>
          </cell>
        </row>
      </sheetData>
      <sheetData sheetId="67"/>
      <sheetData sheetId="68"/>
      <sheetData sheetId="69"/>
      <sheetData sheetId="70"/>
      <sheetData sheetId="71"/>
      <sheetData sheetId="72">
        <row r="6">
          <cell r="C6" t="str">
            <v>ACL-5128</v>
          </cell>
          <cell r="D6" t="str">
            <v>930053167</v>
          </cell>
          <cell r="E6" t="str">
            <v>C.H PALAIS DARLINGTON</v>
          </cell>
          <cell r="F6" t="str">
            <v>2765 Pl. de Darlington</v>
          </cell>
          <cell r="G6">
            <v>24</v>
          </cell>
          <cell r="H6" t="str">
            <v>1</v>
          </cell>
          <cell r="I6" t="str">
            <v>X</v>
          </cell>
          <cell r="J6">
            <v>0</v>
          </cell>
          <cell r="K6" t="str">
            <v>X</v>
          </cell>
          <cell r="L6" t="str">
            <v>ROMEL</v>
          </cell>
          <cell r="M6" t="str">
            <v>C</v>
          </cell>
          <cell r="N6" t="str">
            <v>2000</v>
          </cell>
          <cell r="O6" t="str">
            <v>DA</v>
          </cell>
          <cell r="P6" t="str">
            <v>OC</v>
          </cell>
          <cell r="Q6" t="str">
            <v>U07BEDL</v>
          </cell>
          <cell r="R6">
            <v>0</v>
          </cell>
          <cell r="S6">
            <v>0</v>
          </cell>
          <cell r="T6">
            <v>0</v>
          </cell>
          <cell r="U6">
            <v>37342</v>
          </cell>
          <cell r="V6">
            <v>37469</v>
          </cell>
          <cell r="W6">
            <v>0</v>
          </cell>
          <cell r="X6">
            <v>38565</v>
          </cell>
          <cell r="Y6">
            <v>38596</v>
          </cell>
          <cell r="Z6">
            <v>38961</v>
          </cell>
          <cell r="AA6">
            <v>38991</v>
          </cell>
          <cell r="AB6" t="str">
            <v>O15L</v>
          </cell>
          <cell r="AC6">
            <v>0</v>
          </cell>
          <cell r="AD6">
            <v>0</v>
          </cell>
          <cell r="AE6">
            <v>10</v>
          </cell>
          <cell r="AF6">
            <v>11</v>
          </cell>
          <cell r="AG6">
            <v>3</v>
          </cell>
          <cell r="AH6">
            <v>0</v>
          </cell>
          <cell r="AI6">
            <v>0</v>
          </cell>
          <cell r="AJ6" t="str">
            <v>COOP</v>
          </cell>
          <cell r="AK6" t="str">
            <v>COOP</v>
          </cell>
          <cell r="AL6">
            <v>38596</v>
          </cell>
          <cell r="AM6" t="str">
            <v>1-25</v>
          </cell>
          <cell r="AN6">
            <v>240</v>
          </cell>
          <cell r="AO6">
            <v>38961</v>
          </cell>
          <cell r="AP6">
            <v>38991</v>
          </cell>
          <cell r="AQ6" t="str">
            <v>ACL-5128</v>
          </cell>
          <cell r="AR6" t="str">
            <v>ACLOC</v>
          </cell>
          <cell r="AS6" t="str">
            <v>ACL2000-1</v>
          </cell>
          <cell r="AT6" t="str">
            <v>1Chambre</v>
          </cell>
          <cell r="AU6" t="str">
            <v>1studio</v>
          </cell>
          <cell r="AV6" t="str">
            <v>11CC</v>
          </cell>
          <cell r="AW6" t="str">
            <v>12CC</v>
          </cell>
          <cell r="AX6" t="str">
            <v>13CC</v>
          </cell>
          <cell r="AY6" t="str">
            <v>14CC</v>
          </cell>
          <cell r="AZ6" t="str">
            <v>15CC</v>
          </cell>
          <cell r="BA6" t="str">
            <v>1Chambre</v>
          </cell>
          <cell r="BB6" t="str">
            <v>1studio</v>
          </cell>
          <cell r="BC6" t="str">
            <v>11CC</v>
          </cell>
          <cell r="BD6" t="str">
            <v>12CC</v>
          </cell>
          <cell r="BE6" t="str">
            <v>13CC</v>
          </cell>
          <cell r="BF6" t="str">
            <v>14CC</v>
          </cell>
          <cell r="BG6" t="str">
            <v>15CC</v>
          </cell>
          <cell r="BH6" t="str">
            <v>engagé</v>
          </cell>
          <cell r="BI6" t="str">
            <v>20061chambre</v>
          </cell>
          <cell r="BJ6" t="str">
            <v>20061studio</v>
          </cell>
          <cell r="BK6" t="str">
            <v>200611cc</v>
          </cell>
          <cell r="BL6" t="str">
            <v>200612cc</v>
          </cell>
          <cell r="BM6" t="str">
            <v>200613cc</v>
          </cell>
          <cell r="BN6" t="str">
            <v>200614cc</v>
          </cell>
          <cell r="BO6" t="str">
            <v>200615cc</v>
          </cell>
          <cell r="BP6" t="str">
            <v>2000</v>
          </cell>
          <cell r="BQ6" t="str">
            <v>ACL2000-1</v>
          </cell>
          <cell r="BR6" t="str">
            <v>1Chambre</v>
          </cell>
          <cell r="BS6" t="str">
            <v>1studio</v>
          </cell>
          <cell r="BT6" t="str">
            <v>11CC</v>
          </cell>
          <cell r="BU6" t="str">
            <v>12CC</v>
          </cell>
          <cell r="BV6" t="str">
            <v>13CC</v>
          </cell>
          <cell r="BW6" t="str">
            <v>14CC</v>
          </cell>
          <cell r="BX6" t="str">
            <v>15CC</v>
          </cell>
          <cell r="BY6" t="str">
            <v>COOP-1</v>
          </cell>
          <cell r="BZ6" t="str">
            <v>COOP-1</v>
          </cell>
          <cell r="CA6" t="str">
            <v xml:space="preserve"> </v>
          </cell>
          <cell r="CB6" t="str">
            <v xml:space="preserve"> </v>
          </cell>
          <cell r="CC6" t="str">
            <v>COOP</v>
          </cell>
          <cell r="CD6" t="str">
            <v>20061COOP</v>
          </cell>
          <cell r="CE6" t="str">
            <v>COOP-1</v>
          </cell>
          <cell r="CF6" t="str">
            <v>2007ROMEL</v>
          </cell>
          <cell r="CG6" t="str">
            <v>2007ROMEL</v>
          </cell>
          <cell r="CH6" t="str">
            <v>ROMEL-1</v>
          </cell>
          <cell r="CI6" t="str">
            <v>ROMEL-1</v>
          </cell>
          <cell r="CJ6" t="str">
            <v>20061ROMEL</v>
          </cell>
          <cell r="CK6" t="str">
            <v>ROMEL</v>
          </cell>
          <cell r="CL6" t="str">
            <v>ROMEL-1</v>
          </cell>
          <cell r="CM6" t="str">
            <v>20061ROMEL2005</v>
          </cell>
          <cell r="CN6" t="str">
            <v>C1</v>
          </cell>
          <cell r="CO6" t="str">
            <v>C1</v>
          </cell>
          <cell r="CP6" t="str">
            <v>C1</v>
          </cell>
          <cell r="CQ6" t="str">
            <v>20061C</v>
          </cell>
          <cell r="CR6" t="str">
            <v>C</v>
          </cell>
          <cell r="CS6" t="str">
            <v>20061C2005</v>
          </cell>
          <cell r="CT6" t="str">
            <v>2005</v>
          </cell>
          <cell r="CU6" t="str">
            <v xml:space="preserve"> </v>
          </cell>
          <cell r="CV6" t="str">
            <v>2005-08</v>
          </cell>
          <cell r="CW6" t="str">
            <v>2006-09</v>
          </cell>
          <cell r="CX6" t="str">
            <v>OCCôte-des-Neiges — Notre-Dame-de-Grâce</v>
          </cell>
          <cell r="CY6" t="str">
            <v>ROMELOC</v>
          </cell>
          <cell r="CZ6" t="str">
            <v>ROMELOCCôte-des-Neiges — Notre-Dame-de-Grâce</v>
          </cell>
          <cell r="DA6" t="str">
            <v>ROMELCôte-des-Neiges — Notre-Dame-de-Grâce</v>
          </cell>
          <cell r="DB6" t="str">
            <v>ROMELCôte-des-Neiges — Notre-Dame-de-Grâce</v>
          </cell>
          <cell r="DC6" t="str">
            <v>Côte-des-Neiges — Notre-Dame-de-Grâce</v>
          </cell>
          <cell r="DD6" t="str">
            <v>1Côte-des-Neiges — Notre-Dame-de-Grâce</v>
          </cell>
          <cell r="DE6" t="str">
            <v>CCôte-des-Neiges — Notre-Dame-de-Grâce</v>
          </cell>
          <cell r="DF6">
            <v>0</v>
          </cell>
          <cell r="DG6" t="str">
            <v>1OC</v>
          </cell>
          <cell r="DH6" t="str">
            <v>ACL1OC</v>
          </cell>
          <cell r="DI6" t="str">
            <v xml:space="preserve"> </v>
          </cell>
          <cell r="DJ6" t="str">
            <v xml:space="preserve"> </v>
          </cell>
          <cell r="DK6" t="str">
            <v>2006ACL</v>
          </cell>
          <cell r="DL6" t="str">
            <v xml:space="preserve"> </v>
          </cell>
          <cell r="DM6" t="str">
            <v>1900ACLOC</v>
          </cell>
          <cell r="DO6" t="str">
            <v>2006oc</v>
          </cell>
          <cell r="DP6" t="str">
            <v>ACL2006oc2005ed</v>
          </cell>
          <cell r="DQ6" t="str">
            <v>2005ed</v>
          </cell>
          <cell r="DR6" t="str">
            <v>2002ec</v>
          </cell>
          <cell r="DS6" t="str">
            <v>2002ap</v>
          </cell>
          <cell r="DT6" t="str">
            <v>2005ed</v>
          </cell>
          <cell r="DU6" t="str">
            <v>2002ec</v>
          </cell>
          <cell r="DV6" t="str">
            <v>1OC</v>
          </cell>
          <cell r="DW6" t="str">
            <v>20061OC</v>
          </cell>
          <cell r="DX6" t="str">
            <v>2006</v>
          </cell>
          <cell r="DY6" t="str">
            <v>2006</v>
          </cell>
          <cell r="DZ6" t="str">
            <v>ACLED 2006 from ec 2006</v>
          </cell>
          <cell r="EA6" t="str">
            <v>ACLOC 2006 from ED 2006</v>
          </cell>
          <cell r="EB6" t="str">
            <v>2002ec1Chambre</v>
          </cell>
          <cell r="EC6">
            <v>37342</v>
          </cell>
          <cell r="ED6">
            <v>127</v>
          </cell>
          <cell r="EE6">
            <v>-37469</v>
          </cell>
          <cell r="EF6">
            <v>38565</v>
          </cell>
          <cell r="EG6">
            <v>38596</v>
          </cell>
          <cell r="EH6">
            <v>31</v>
          </cell>
          <cell r="EI6">
            <v>365</v>
          </cell>
          <cell r="EJ6">
            <v>30</v>
          </cell>
          <cell r="EK6" t="str">
            <v>2002</v>
          </cell>
          <cell r="EL6">
            <v>0</v>
          </cell>
          <cell r="EM6" t="str">
            <v>ACL</v>
          </cell>
          <cell r="EN6" t="str">
            <v>2005ROMEL</v>
          </cell>
          <cell r="EO6" t="str">
            <v>1Chambre</v>
          </cell>
          <cell r="EP6" t="str">
            <v>1Studio</v>
          </cell>
          <cell r="EQ6" t="str">
            <v>11CC</v>
          </cell>
          <cell r="ER6" t="str">
            <v>12CC</v>
          </cell>
          <cell r="ES6" t="str">
            <v>13CC</v>
          </cell>
          <cell r="ET6" t="str">
            <v>14CC</v>
          </cell>
          <cell r="EU6" t="str">
            <v>15CC</v>
          </cell>
          <cell r="EV6" t="str">
            <v>1Chambre</v>
          </cell>
          <cell r="EW6" t="str">
            <v>1studio</v>
          </cell>
          <cell r="EX6" t="str">
            <v>11CC</v>
          </cell>
          <cell r="EY6" t="str">
            <v>12CC</v>
          </cell>
          <cell r="EZ6" t="str">
            <v>13CC</v>
          </cell>
          <cell r="FA6" t="str">
            <v>14CC</v>
          </cell>
          <cell r="FB6" t="str">
            <v>15CC</v>
          </cell>
          <cell r="FC6" t="str">
            <v>COOP-1</v>
          </cell>
          <cell r="FD6" t="str">
            <v>ROMEL-1</v>
          </cell>
          <cell r="FE6" t="str">
            <v>C1</v>
          </cell>
          <cell r="FF6">
            <v>1096</v>
          </cell>
          <cell r="FG6" t="str">
            <v>OC</v>
          </cell>
          <cell r="FH6">
            <v>396</v>
          </cell>
          <cell r="FI6" t="str">
            <v xml:space="preserve"> </v>
          </cell>
          <cell r="FJ6" t="str">
            <v>ACL</v>
          </cell>
          <cell r="FK6" t="str">
            <v>ACLCOOP</v>
          </cell>
          <cell r="FL6" t="str">
            <v>ACL1</v>
          </cell>
          <cell r="FM6" t="str">
            <v>ACLC</v>
          </cell>
          <cell r="FN6" t="str">
            <v>ACLCOOP</v>
          </cell>
          <cell r="FO6" t="str">
            <v xml:space="preserve"> </v>
          </cell>
          <cell r="FP6" t="str">
            <v xml:space="preserve"> </v>
          </cell>
          <cell r="FQ6" t="str">
            <v>ACLCOOP1C</v>
          </cell>
          <cell r="FR6" t="str">
            <v xml:space="preserve"> 1C</v>
          </cell>
          <cell r="FS6" t="str">
            <v xml:space="preserve"> 1C</v>
          </cell>
          <cell r="FT6" t="str">
            <v>ACL12000</v>
          </cell>
          <cell r="FU6" t="str">
            <v>1Côte-des-Neiges — Notre-Dame-de-Grâce</v>
          </cell>
        </row>
        <row r="7">
          <cell r="C7" t="str">
            <v>ACL-5185</v>
          </cell>
          <cell r="D7" t="str">
            <v>930056924</v>
          </cell>
          <cell r="E7" t="str">
            <v>HABITATIONS COMM. ST-PAUL/ÉMARD - PH. 2</v>
          </cell>
          <cell r="F7" t="str">
            <v>1736 Av. de l'Église</v>
          </cell>
          <cell r="G7">
            <v>12</v>
          </cell>
          <cell r="H7" t="str">
            <v>3</v>
          </cell>
          <cell r="I7" t="str">
            <v>X</v>
          </cell>
          <cell r="J7">
            <v>0</v>
          </cell>
          <cell r="K7" t="str">
            <v>X</v>
          </cell>
          <cell r="L7" t="str">
            <v>BSQ</v>
          </cell>
          <cell r="M7" t="str">
            <v>C</v>
          </cell>
          <cell r="N7" t="str">
            <v>2006</v>
          </cell>
          <cell r="O7" t="str">
            <v>DA</v>
          </cell>
          <cell r="P7" t="str">
            <v>OC</v>
          </cell>
          <cell r="Q7" t="str">
            <v>U32FONA</v>
          </cell>
          <cell r="R7" t="str">
            <v>U32NACM</v>
          </cell>
          <cell r="S7">
            <v>0</v>
          </cell>
          <cell r="T7">
            <v>0</v>
          </cell>
          <cell r="U7">
            <v>37911</v>
          </cell>
          <cell r="V7">
            <v>38047</v>
          </cell>
          <cell r="W7">
            <v>38653</v>
          </cell>
          <cell r="X7">
            <v>38660</v>
          </cell>
          <cell r="Y7">
            <v>38660</v>
          </cell>
          <cell r="Z7">
            <v>38980</v>
          </cell>
          <cell r="AA7">
            <v>38991</v>
          </cell>
          <cell r="AB7" t="str">
            <v>O15L</v>
          </cell>
          <cell r="AC7">
            <v>0</v>
          </cell>
          <cell r="AD7">
            <v>1</v>
          </cell>
          <cell r="AE7">
            <v>0</v>
          </cell>
          <cell r="AF7">
            <v>11</v>
          </cell>
          <cell r="AG7">
            <v>0</v>
          </cell>
          <cell r="AH7">
            <v>0</v>
          </cell>
          <cell r="AI7">
            <v>0</v>
          </cell>
          <cell r="AJ7" t="str">
            <v>OBNL</v>
          </cell>
          <cell r="AK7" t="str">
            <v>OBNL</v>
          </cell>
          <cell r="AL7">
            <v>38660</v>
          </cell>
          <cell r="AM7" t="str">
            <v>1-25</v>
          </cell>
          <cell r="AN7">
            <v>240</v>
          </cell>
          <cell r="AO7">
            <v>38980</v>
          </cell>
          <cell r="AP7">
            <v>39010</v>
          </cell>
          <cell r="AQ7" t="str">
            <v>ACL-5185</v>
          </cell>
          <cell r="AR7" t="str">
            <v>ACLOC</v>
          </cell>
          <cell r="AS7" t="str">
            <v>ACL2006-3</v>
          </cell>
          <cell r="AT7" t="str">
            <v>3Chambre</v>
          </cell>
          <cell r="AU7" t="str">
            <v>3studio</v>
          </cell>
          <cell r="AV7" t="str">
            <v>31CC</v>
          </cell>
          <cell r="AW7" t="str">
            <v>32CC</v>
          </cell>
          <cell r="AX7" t="str">
            <v>33CC</v>
          </cell>
          <cell r="AY7" t="str">
            <v>34CC</v>
          </cell>
          <cell r="AZ7" t="str">
            <v>35CC</v>
          </cell>
          <cell r="BA7" t="str">
            <v>3Chambre</v>
          </cell>
          <cell r="BB7" t="str">
            <v>3studio</v>
          </cell>
          <cell r="BC7" t="str">
            <v>31CC</v>
          </cell>
          <cell r="BD7" t="str">
            <v>32CC</v>
          </cell>
          <cell r="BE7" t="str">
            <v>33CC</v>
          </cell>
          <cell r="BF7" t="str">
            <v>34CC</v>
          </cell>
          <cell r="BG7" t="str">
            <v>35CC</v>
          </cell>
          <cell r="BH7" t="str">
            <v>engagé</v>
          </cell>
          <cell r="BI7" t="str">
            <v>20063chambre</v>
          </cell>
          <cell r="BJ7" t="str">
            <v>20063studio</v>
          </cell>
          <cell r="BK7" t="str">
            <v>200631cc</v>
          </cell>
          <cell r="BL7" t="str">
            <v>200632cc</v>
          </cell>
          <cell r="BM7" t="str">
            <v>200633cc</v>
          </cell>
          <cell r="BN7" t="str">
            <v>200634cc</v>
          </cell>
          <cell r="BO7" t="str">
            <v>200635cc</v>
          </cell>
          <cell r="BP7" t="str">
            <v>2006</v>
          </cell>
          <cell r="BQ7" t="str">
            <v>ACL2006-3</v>
          </cell>
          <cell r="BR7" t="str">
            <v>3Chambre</v>
          </cell>
          <cell r="BS7" t="str">
            <v>3studio</v>
          </cell>
          <cell r="BT7" t="str">
            <v>31CC</v>
          </cell>
          <cell r="BU7" t="str">
            <v>32CC</v>
          </cell>
          <cell r="BV7" t="str">
            <v>33CC</v>
          </cell>
          <cell r="BW7" t="str">
            <v>34CC</v>
          </cell>
          <cell r="BX7" t="str">
            <v>35CC</v>
          </cell>
          <cell r="BY7" t="str">
            <v>OBNL-3</v>
          </cell>
          <cell r="BZ7" t="str">
            <v>OBNL-3</v>
          </cell>
          <cell r="CA7" t="str">
            <v xml:space="preserve"> </v>
          </cell>
          <cell r="CB7" t="str">
            <v xml:space="preserve"> </v>
          </cell>
          <cell r="CC7" t="str">
            <v>OBNL</v>
          </cell>
          <cell r="CD7" t="str">
            <v>20063OBNL</v>
          </cell>
          <cell r="CE7" t="str">
            <v>OBNL-3</v>
          </cell>
          <cell r="CF7" t="str">
            <v>2007BSQ</v>
          </cell>
          <cell r="CG7" t="str">
            <v>2007BSQ</v>
          </cell>
          <cell r="CH7" t="str">
            <v>BSQ-3</v>
          </cell>
          <cell r="CI7" t="str">
            <v>BSQ-3</v>
          </cell>
          <cell r="CJ7" t="str">
            <v>20063BSQ</v>
          </cell>
          <cell r="CK7" t="str">
            <v>BSQ</v>
          </cell>
          <cell r="CL7" t="str">
            <v>BSQ-3</v>
          </cell>
          <cell r="CM7" t="str">
            <v>20063BSQ2005</v>
          </cell>
          <cell r="CN7" t="str">
            <v>C3</v>
          </cell>
          <cell r="CO7" t="str">
            <v>C3</v>
          </cell>
          <cell r="CP7" t="str">
            <v>C3</v>
          </cell>
          <cell r="CQ7" t="str">
            <v>20063C</v>
          </cell>
          <cell r="CR7" t="str">
            <v>C</v>
          </cell>
          <cell r="CS7" t="str">
            <v>20063C2005</v>
          </cell>
          <cell r="CT7" t="str">
            <v>2005</v>
          </cell>
          <cell r="CU7" t="str">
            <v xml:space="preserve"> </v>
          </cell>
          <cell r="CV7" t="str">
            <v>2005-11</v>
          </cell>
          <cell r="CW7" t="str">
            <v>2006-09</v>
          </cell>
          <cell r="CX7" t="str">
            <v>OCLe Sud-Ouest</v>
          </cell>
          <cell r="CY7" t="str">
            <v>BSQOC</v>
          </cell>
          <cell r="CZ7" t="str">
            <v>BSQOCLe Sud-Ouest</v>
          </cell>
          <cell r="DA7" t="str">
            <v>BSQLe Sud-Ouest</v>
          </cell>
          <cell r="DB7" t="str">
            <v>BSQLe Sud-Ouest</v>
          </cell>
          <cell r="DC7" t="str">
            <v>Le Sud-Ouest</v>
          </cell>
          <cell r="DD7" t="str">
            <v>3Le Sud-Ouest</v>
          </cell>
          <cell r="DE7" t="str">
            <v>CLe Sud-Ouest</v>
          </cell>
          <cell r="DF7">
            <v>0</v>
          </cell>
          <cell r="DG7" t="str">
            <v>3OC</v>
          </cell>
          <cell r="DH7" t="str">
            <v>ACL3OC</v>
          </cell>
          <cell r="DI7" t="str">
            <v xml:space="preserve"> </v>
          </cell>
          <cell r="DJ7" t="str">
            <v xml:space="preserve"> </v>
          </cell>
          <cell r="DK7" t="str">
            <v>2006ACL</v>
          </cell>
          <cell r="DL7" t="str">
            <v xml:space="preserve"> </v>
          </cell>
          <cell r="DM7" t="str">
            <v>1900ACLOC</v>
          </cell>
          <cell r="DO7" t="str">
            <v>2006oc</v>
          </cell>
          <cell r="DP7" t="str">
            <v>ACL2006oc2005ed</v>
          </cell>
          <cell r="DQ7" t="str">
            <v>2005ed</v>
          </cell>
          <cell r="DR7" t="str">
            <v>2004ec</v>
          </cell>
          <cell r="DS7" t="str">
            <v>2003ap</v>
          </cell>
          <cell r="DT7" t="str">
            <v>2005ed</v>
          </cell>
          <cell r="DU7" t="str">
            <v>2004ec</v>
          </cell>
          <cell r="DV7" t="str">
            <v>3OC</v>
          </cell>
          <cell r="DW7" t="str">
            <v>20063OC</v>
          </cell>
          <cell r="DX7" t="str">
            <v>2006</v>
          </cell>
          <cell r="DY7" t="str">
            <v>2006</v>
          </cell>
          <cell r="DZ7" t="str">
            <v>ACLED 2006 from ec 2006</v>
          </cell>
          <cell r="EA7" t="str">
            <v>ACLOC 2006 from ED 2006</v>
          </cell>
          <cell r="EB7" t="str">
            <v>2004ec3Chambre</v>
          </cell>
          <cell r="EC7">
            <v>37911</v>
          </cell>
          <cell r="ED7">
            <v>136</v>
          </cell>
          <cell r="EE7">
            <v>606</v>
          </cell>
          <cell r="EF7">
            <v>7</v>
          </cell>
          <cell r="EG7">
            <v>7</v>
          </cell>
          <cell r="EH7">
            <v>0</v>
          </cell>
          <cell r="EI7">
            <v>320</v>
          </cell>
          <cell r="EJ7">
            <v>30</v>
          </cell>
          <cell r="EK7" t="str">
            <v>2004</v>
          </cell>
          <cell r="EL7">
            <v>0</v>
          </cell>
          <cell r="EM7" t="str">
            <v>ACL</v>
          </cell>
          <cell r="EN7" t="str">
            <v>2005BSQ</v>
          </cell>
          <cell r="EO7" t="str">
            <v>3Chambre</v>
          </cell>
          <cell r="EP7" t="str">
            <v>3Studio</v>
          </cell>
          <cell r="EQ7" t="str">
            <v>31CC</v>
          </cell>
          <cell r="ER7" t="str">
            <v>32CC</v>
          </cell>
          <cell r="ES7" t="str">
            <v>33CC</v>
          </cell>
          <cell r="ET7" t="str">
            <v>34CC</v>
          </cell>
          <cell r="EU7" t="str">
            <v>35CC</v>
          </cell>
          <cell r="EV7" t="str">
            <v>3Chambre</v>
          </cell>
          <cell r="EW7" t="str">
            <v>3studio</v>
          </cell>
          <cell r="EX7" t="str">
            <v>31CC</v>
          </cell>
          <cell r="EY7" t="str">
            <v>32CC</v>
          </cell>
          <cell r="EZ7" t="str">
            <v>33CC</v>
          </cell>
          <cell r="FA7" t="str">
            <v>34CC</v>
          </cell>
          <cell r="FB7" t="str">
            <v>35CC</v>
          </cell>
          <cell r="FC7" t="str">
            <v>OBNL-3</v>
          </cell>
          <cell r="FD7" t="str">
            <v>BSQ-3</v>
          </cell>
          <cell r="FE7" t="str">
            <v>C3</v>
          </cell>
          <cell r="FF7">
            <v>613</v>
          </cell>
          <cell r="FG7" t="str">
            <v>OC</v>
          </cell>
          <cell r="FH7">
            <v>320</v>
          </cell>
          <cell r="FI7" t="str">
            <v xml:space="preserve"> </v>
          </cell>
          <cell r="FJ7" t="str">
            <v>ACL</v>
          </cell>
          <cell r="FK7" t="str">
            <v>ACLOBNL</v>
          </cell>
          <cell r="FL7" t="str">
            <v>ACL3</v>
          </cell>
          <cell r="FM7" t="str">
            <v>ACLC</v>
          </cell>
          <cell r="FN7" t="str">
            <v>ACLOBNL</v>
          </cell>
          <cell r="FO7" t="str">
            <v xml:space="preserve"> </v>
          </cell>
          <cell r="FP7" t="str">
            <v xml:space="preserve"> </v>
          </cell>
          <cell r="FQ7" t="str">
            <v>ACLOBNL3C</v>
          </cell>
          <cell r="FR7" t="str">
            <v xml:space="preserve"> 3C</v>
          </cell>
          <cell r="FS7" t="str">
            <v xml:space="preserve"> 3C</v>
          </cell>
          <cell r="FT7" t="str">
            <v>ACL32006</v>
          </cell>
          <cell r="FU7" t="str">
            <v>3Le Sud-Ouest</v>
          </cell>
        </row>
        <row r="8">
          <cell r="C8" t="str">
            <v>ACL-5207</v>
          </cell>
          <cell r="D8" t="str">
            <v>930065265</v>
          </cell>
          <cell r="E8" t="str">
            <v>LA RUE DES FEMMES DE MONTREAL - PHASE 2</v>
          </cell>
          <cell r="F8" t="str">
            <v>1087-1089 Rue Anderson</v>
          </cell>
          <cell r="G8">
            <v>13</v>
          </cell>
          <cell r="H8" t="str">
            <v>3</v>
          </cell>
          <cell r="I8" t="str">
            <v>X</v>
          </cell>
          <cell r="J8">
            <v>0</v>
          </cell>
          <cell r="K8" t="str">
            <v>X</v>
          </cell>
          <cell r="L8" t="str">
            <v>AHM</v>
          </cell>
          <cell r="M8" t="str">
            <v>R</v>
          </cell>
          <cell r="N8" t="str">
            <v>2005</v>
          </cell>
          <cell r="O8" t="str">
            <v>DA</v>
          </cell>
          <cell r="P8" t="str">
            <v>OC</v>
          </cell>
          <cell r="Q8" t="str">
            <v>U07BOIJ</v>
          </cell>
          <cell r="R8" t="str">
            <v>U71DUCP</v>
          </cell>
          <cell r="S8">
            <v>0</v>
          </cell>
          <cell r="T8">
            <v>0</v>
          </cell>
          <cell r="U8">
            <v>38182</v>
          </cell>
          <cell r="V8">
            <v>38205</v>
          </cell>
          <cell r="W8">
            <v>38510</v>
          </cell>
          <cell r="X8">
            <v>38533</v>
          </cell>
          <cell r="Y8">
            <v>38443</v>
          </cell>
          <cell r="Z8">
            <v>38808</v>
          </cell>
          <cell r="AA8">
            <v>38838</v>
          </cell>
          <cell r="AB8" t="str">
            <v>O15L</v>
          </cell>
          <cell r="AC8">
            <v>0</v>
          </cell>
          <cell r="AD8">
            <v>13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 t="str">
            <v>OBNL</v>
          </cell>
          <cell r="AK8" t="str">
            <v>OBNL</v>
          </cell>
          <cell r="AL8">
            <v>38443</v>
          </cell>
          <cell r="AM8" t="str">
            <v>1-25</v>
          </cell>
          <cell r="AN8">
            <v>240</v>
          </cell>
          <cell r="AO8">
            <v>38808</v>
          </cell>
          <cell r="AP8">
            <v>38838</v>
          </cell>
          <cell r="AQ8" t="str">
            <v>ACL-5207</v>
          </cell>
          <cell r="AR8" t="str">
            <v>ACLOC</v>
          </cell>
          <cell r="AS8" t="str">
            <v>ACL2005-3</v>
          </cell>
          <cell r="AT8" t="str">
            <v>3Chambre</v>
          </cell>
          <cell r="AU8" t="str">
            <v>3studio</v>
          </cell>
          <cell r="AV8" t="str">
            <v>31CC</v>
          </cell>
          <cell r="AW8" t="str">
            <v>32CC</v>
          </cell>
          <cell r="AX8" t="str">
            <v>33CC</v>
          </cell>
          <cell r="AY8" t="str">
            <v>34CC</v>
          </cell>
          <cell r="AZ8" t="str">
            <v>35CC</v>
          </cell>
          <cell r="BA8" t="str">
            <v>3Chambre</v>
          </cell>
          <cell r="BB8" t="str">
            <v>3studio</v>
          </cell>
          <cell r="BC8" t="str">
            <v>31CC</v>
          </cell>
          <cell r="BD8" t="str">
            <v>32CC</v>
          </cell>
          <cell r="BE8" t="str">
            <v>33CC</v>
          </cell>
          <cell r="BF8" t="str">
            <v>34CC</v>
          </cell>
          <cell r="BG8" t="str">
            <v>35CC</v>
          </cell>
          <cell r="BH8" t="str">
            <v>engagé</v>
          </cell>
          <cell r="BI8" t="str">
            <v>20063chambre</v>
          </cell>
          <cell r="BJ8" t="str">
            <v>20063studio</v>
          </cell>
          <cell r="BK8" t="str">
            <v>200631cc</v>
          </cell>
          <cell r="BL8" t="str">
            <v>200632cc</v>
          </cell>
          <cell r="BM8" t="str">
            <v>200633cc</v>
          </cell>
          <cell r="BN8" t="str">
            <v>200634cc</v>
          </cell>
          <cell r="BO8" t="str">
            <v>200635cc</v>
          </cell>
          <cell r="BP8" t="str">
            <v>2005</v>
          </cell>
          <cell r="BQ8" t="str">
            <v>ACL2005-3</v>
          </cell>
          <cell r="BR8" t="str">
            <v>3Chambre</v>
          </cell>
          <cell r="BS8" t="str">
            <v>3studio</v>
          </cell>
          <cell r="BT8" t="str">
            <v>31CC</v>
          </cell>
          <cell r="BU8" t="str">
            <v>32CC</v>
          </cell>
          <cell r="BV8" t="str">
            <v>33CC</v>
          </cell>
          <cell r="BW8" t="str">
            <v>34CC</v>
          </cell>
          <cell r="BX8" t="str">
            <v>35CC</v>
          </cell>
          <cell r="BY8" t="str">
            <v>OBNL-3</v>
          </cell>
          <cell r="BZ8" t="str">
            <v>OBNL-3</v>
          </cell>
          <cell r="CA8" t="str">
            <v xml:space="preserve"> </v>
          </cell>
          <cell r="CB8" t="str">
            <v xml:space="preserve"> </v>
          </cell>
          <cell r="CC8" t="str">
            <v>OBNL</v>
          </cell>
          <cell r="CD8" t="str">
            <v>20063OBNL</v>
          </cell>
          <cell r="CE8" t="str">
            <v>OBNL-3</v>
          </cell>
          <cell r="CF8" t="str">
            <v>2007AHM</v>
          </cell>
          <cell r="CG8" t="str">
            <v>2007AHM</v>
          </cell>
          <cell r="CH8" t="str">
            <v>AHM-3</v>
          </cell>
          <cell r="CI8" t="str">
            <v>AHM-3</v>
          </cell>
          <cell r="CJ8" t="str">
            <v>20063AHM</v>
          </cell>
          <cell r="CK8" t="str">
            <v>AHM</v>
          </cell>
          <cell r="CL8" t="str">
            <v>AHM-3</v>
          </cell>
          <cell r="CM8" t="str">
            <v>20063AHM2005</v>
          </cell>
          <cell r="CN8" t="str">
            <v>R3</v>
          </cell>
          <cell r="CO8" t="str">
            <v>R3</v>
          </cell>
          <cell r="CP8" t="str">
            <v>R3</v>
          </cell>
          <cell r="CQ8" t="str">
            <v>20063R</v>
          </cell>
          <cell r="CR8" t="str">
            <v>R</v>
          </cell>
          <cell r="CS8" t="str">
            <v>20063R2005</v>
          </cell>
          <cell r="CT8" t="str">
            <v>2005</v>
          </cell>
          <cell r="CU8" t="str">
            <v xml:space="preserve"> </v>
          </cell>
          <cell r="CV8" t="str">
            <v>2005-06</v>
          </cell>
          <cell r="CW8" t="str">
            <v>2006-04</v>
          </cell>
          <cell r="CX8" t="str">
            <v>OCVille-Marie</v>
          </cell>
          <cell r="CY8" t="str">
            <v>AHMOC</v>
          </cell>
          <cell r="CZ8" t="str">
            <v>AHMOCVille-Marie</v>
          </cell>
          <cell r="DA8" t="str">
            <v>AHMVille-Marie</v>
          </cell>
          <cell r="DB8" t="str">
            <v>AHMVille-Marie</v>
          </cell>
          <cell r="DC8" t="str">
            <v>Ville-Marie</v>
          </cell>
          <cell r="DD8" t="str">
            <v>3Ville-Marie</v>
          </cell>
          <cell r="DE8" t="str">
            <v>RVille-Marie</v>
          </cell>
          <cell r="DF8">
            <v>0</v>
          </cell>
          <cell r="DG8" t="str">
            <v>3OC</v>
          </cell>
          <cell r="DH8" t="str">
            <v>ACL3OC</v>
          </cell>
          <cell r="DI8" t="str">
            <v xml:space="preserve"> </v>
          </cell>
          <cell r="DJ8" t="str">
            <v xml:space="preserve"> </v>
          </cell>
          <cell r="DK8" t="str">
            <v>2006ACL</v>
          </cell>
          <cell r="DL8" t="str">
            <v xml:space="preserve"> </v>
          </cell>
          <cell r="DM8" t="str">
            <v>1900ACLOC</v>
          </cell>
          <cell r="DO8" t="str">
            <v>2006oc</v>
          </cell>
          <cell r="DP8" t="str">
            <v>ACL2006oc2005ed</v>
          </cell>
          <cell r="DQ8" t="str">
            <v>2005ed</v>
          </cell>
          <cell r="DR8" t="str">
            <v>2004ec</v>
          </cell>
          <cell r="DS8" t="str">
            <v>2004ap</v>
          </cell>
          <cell r="DT8" t="str">
            <v>2005ed</v>
          </cell>
          <cell r="DU8" t="str">
            <v>2004ec</v>
          </cell>
          <cell r="DV8" t="str">
            <v>3OC</v>
          </cell>
          <cell r="DW8" t="str">
            <v>20063OC</v>
          </cell>
          <cell r="DX8" t="str">
            <v>2006</v>
          </cell>
          <cell r="DY8" t="str">
            <v>2006</v>
          </cell>
          <cell r="DZ8" t="str">
            <v>ACLED 2006 from ec 2006</v>
          </cell>
          <cell r="EA8" t="str">
            <v>ACLOC 2006 from ED 2006</v>
          </cell>
          <cell r="EB8" t="str">
            <v>2004ec3Chambre</v>
          </cell>
          <cell r="EC8">
            <v>38182</v>
          </cell>
          <cell r="ED8">
            <v>23</v>
          </cell>
          <cell r="EE8">
            <v>305</v>
          </cell>
          <cell r="EF8">
            <v>23</v>
          </cell>
          <cell r="EG8">
            <v>-67</v>
          </cell>
          <cell r="EH8">
            <v>-90</v>
          </cell>
          <cell r="EI8">
            <v>365</v>
          </cell>
          <cell r="EJ8">
            <v>30</v>
          </cell>
          <cell r="EK8" t="str">
            <v>2004</v>
          </cell>
          <cell r="EL8">
            <v>0</v>
          </cell>
          <cell r="EM8" t="str">
            <v>ACL</v>
          </cell>
          <cell r="EN8" t="str">
            <v>2005AHM</v>
          </cell>
          <cell r="EO8" t="str">
            <v>3Chambre</v>
          </cell>
          <cell r="EP8" t="str">
            <v>3Studio</v>
          </cell>
          <cell r="EQ8" t="str">
            <v>31CC</v>
          </cell>
          <cell r="ER8" t="str">
            <v>32CC</v>
          </cell>
          <cell r="ES8" t="str">
            <v>33CC</v>
          </cell>
          <cell r="ET8" t="str">
            <v>34CC</v>
          </cell>
          <cell r="EU8" t="str">
            <v>35CC</v>
          </cell>
          <cell r="EV8" t="str">
            <v>3Chambre</v>
          </cell>
          <cell r="EW8" t="str">
            <v>3studio</v>
          </cell>
          <cell r="EX8" t="str">
            <v>31CC</v>
          </cell>
          <cell r="EY8" t="str">
            <v>32CC</v>
          </cell>
          <cell r="EZ8" t="str">
            <v>33CC</v>
          </cell>
          <cell r="FA8" t="str">
            <v>34CC</v>
          </cell>
          <cell r="FB8" t="str">
            <v>35CC</v>
          </cell>
          <cell r="FC8" t="str">
            <v>OBNL-3</v>
          </cell>
          <cell r="FD8" t="str">
            <v>AHM-3</v>
          </cell>
          <cell r="FE8" t="str">
            <v>R3</v>
          </cell>
          <cell r="FF8">
            <v>328</v>
          </cell>
          <cell r="FG8" t="str">
            <v>OC</v>
          </cell>
          <cell r="FH8">
            <v>275</v>
          </cell>
          <cell r="FI8" t="str">
            <v xml:space="preserve"> </v>
          </cell>
          <cell r="FJ8" t="str">
            <v>ACL</v>
          </cell>
          <cell r="FK8" t="str">
            <v>ACLOBNL</v>
          </cell>
          <cell r="FL8" t="str">
            <v>ACL3</v>
          </cell>
          <cell r="FM8" t="str">
            <v>ACLR</v>
          </cell>
          <cell r="FN8" t="str">
            <v>ACLOBNL</v>
          </cell>
          <cell r="FO8" t="str">
            <v xml:space="preserve"> </v>
          </cell>
          <cell r="FP8" t="str">
            <v xml:space="preserve"> </v>
          </cell>
          <cell r="FQ8" t="str">
            <v>ACLOBNL3R</v>
          </cell>
          <cell r="FR8" t="str">
            <v xml:space="preserve"> 3R</v>
          </cell>
          <cell r="FS8" t="str">
            <v xml:space="preserve"> 3R</v>
          </cell>
          <cell r="FT8" t="str">
            <v>ACL32005</v>
          </cell>
          <cell r="FU8" t="str">
            <v>3Ville-Marie</v>
          </cell>
        </row>
        <row r="9">
          <cell r="C9" t="str">
            <v>ACL-5211</v>
          </cell>
          <cell r="D9" t="str">
            <v>930066426</v>
          </cell>
          <cell r="E9" t="str">
            <v>COOPÉRATIVE CLAIRÈRE DU MAINBOURG</v>
          </cell>
          <cell r="F9" t="str">
            <v>3700-3770 52e Avenue (PAT)</v>
          </cell>
          <cell r="G9">
            <v>64</v>
          </cell>
          <cell r="H9" t="str">
            <v>1</v>
          </cell>
          <cell r="I9">
            <v>0</v>
          </cell>
          <cell r="J9">
            <v>0</v>
          </cell>
          <cell r="K9" t="str">
            <v>X</v>
          </cell>
          <cell r="L9" t="str">
            <v>BSQ</v>
          </cell>
          <cell r="M9" t="str">
            <v>C</v>
          </cell>
          <cell r="N9" t="str">
            <v>2006</v>
          </cell>
          <cell r="O9" t="str">
            <v>DA</v>
          </cell>
          <cell r="P9" t="str">
            <v>OC</v>
          </cell>
          <cell r="Q9" t="str">
            <v>U07BEDL</v>
          </cell>
          <cell r="R9" t="str">
            <v>U11LABD</v>
          </cell>
          <cell r="S9">
            <v>38020</v>
          </cell>
          <cell r="T9">
            <v>38553</v>
          </cell>
          <cell r="U9">
            <v>38553</v>
          </cell>
          <cell r="V9">
            <v>38595</v>
          </cell>
          <cell r="W9">
            <v>38996</v>
          </cell>
          <cell r="X9">
            <v>39035</v>
          </cell>
          <cell r="Y9">
            <v>39036</v>
          </cell>
          <cell r="Z9">
            <v>39435</v>
          </cell>
          <cell r="AA9">
            <v>39508</v>
          </cell>
          <cell r="AB9" t="str">
            <v>O15L</v>
          </cell>
          <cell r="AC9">
            <v>0</v>
          </cell>
          <cell r="AD9">
            <v>0</v>
          </cell>
          <cell r="AE9">
            <v>20</v>
          </cell>
          <cell r="AF9">
            <v>28</v>
          </cell>
          <cell r="AG9">
            <v>8</v>
          </cell>
          <cell r="AH9">
            <v>4</v>
          </cell>
          <cell r="AI9">
            <v>4</v>
          </cell>
          <cell r="AJ9" t="str">
            <v>COOP</v>
          </cell>
          <cell r="AK9" t="str">
            <v>COOP</v>
          </cell>
          <cell r="AL9">
            <v>39036</v>
          </cell>
          <cell r="AM9" t="str">
            <v>51-80</v>
          </cell>
          <cell r="AN9">
            <v>330</v>
          </cell>
          <cell r="AO9">
            <v>39435</v>
          </cell>
          <cell r="AP9">
            <v>39465</v>
          </cell>
          <cell r="AQ9" t="str">
            <v>ACL-5211</v>
          </cell>
          <cell r="AR9" t="str">
            <v>ACLOC</v>
          </cell>
          <cell r="AS9" t="str">
            <v>ACL2006-1</v>
          </cell>
          <cell r="AT9" t="str">
            <v>1Chambre</v>
          </cell>
          <cell r="AU9" t="str">
            <v>1studio</v>
          </cell>
          <cell r="AV9" t="str">
            <v>11CC</v>
          </cell>
          <cell r="AW9" t="str">
            <v>12CC</v>
          </cell>
          <cell r="AX9" t="str">
            <v>13CC</v>
          </cell>
          <cell r="AY9" t="str">
            <v>14CC</v>
          </cell>
          <cell r="AZ9" t="str">
            <v>15CC</v>
          </cell>
          <cell r="BA9" t="str">
            <v>1Chambre</v>
          </cell>
          <cell r="BB9" t="str">
            <v>1studio</v>
          </cell>
          <cell r="BC9" t="str">
            <v>11CC</v>
          </cell>
          <cell r="BD9" t="str">
            <v>12CC</v>
          </cell>
          <cell r="BE9" t="str">
            <v>13CC</v>
          </cell>
          <cell r="BF9" t="str">
            <v>14CC</v>
          </cell>
          <cell r="BG9" t="str">
            <v>15CC</v>
          </cell>
          <cell r="BH9" t="str">
            <v>engagé</v>
          </cell>
          <cell r="BI9" t="str">
            <v>20061chambre</v>
          </cell>
          <cell r="BJ9" t="str">
            <v>20061studio</v>
          </cell>
          <cell r="BK9" t="str">
            <v>200611cc</v>
          </cell>
          <cell r="BL9" t="str">
            <v>200612cc</v>
          </cell>
          <cell r="BM9" t="str">
            <v>200613cc</v>
          </cell>
          <cell r="BN9" t="str">
            <v>200614cc</v>
          </cell>
          <cell r="BO9" t="str">
            <v>200615cc</v>
          </cell>
          <cell r="BP9" t="str">
            <v>2006</v>
          </cell>
          <cell r="BQ9" t="str">
            <v>ACL2006-1</v>
          </cell>
          <cell r="BR9" t="str">
            <v>1Chambre</v>
          </cell>
          <cell r="BS9" t="str">
            <v>1studio</v>
          </cell>
          <cell r="BT9" t="str">
            <v>11CC</v>
          </cell>
          <cell r="BU9" t="str">
            <v>12CC</v>
          </cell>
          <cell r="BV9" t="str">
            <v>13CC</v>
          </cell>
          <cell r="BW9" t="str">
            <v>14CC</v>
          </cell>
          <cell r="BX9" t="str">
            <v>15CC</v>
          </cell>
          <cell r="BY9" t="str">
            <v>COOP-1</v>
          </cell>
          <cell r="BZ9" t="str">
            <v>COOP-1</v>
          </cell>
          <cell r="CA9" t="str">
            <v xml:space="preserve"> </v>
          </cell>
          <cell r="CB9" t="str">
            <v xml:space="preserve"> </v>
          </cell>
          <cell r="CC9" t="str">
            <v>COOP</v>
          </cell>
          <cell r="CD9" t="str">
            <v>20061COOP</v>
          </cell>
          <cell r="CE9" t="str">
            <v>COOP-1</v>
          </cell>
          <cell r="CF9" t="str">
            <v>2007BSQ</v>
          </cell>
          <cell r="CG9" t="str">
            <v>2007BSQ</v>
          </cell>
          <cell r="CH9" t="str">
            <v>BSQ-1</v>
          </cell>
          <cell r="CI9" t="str">
            <v>BSQ-1</v>
          </cell>
          <cell r="CJ9" t="str">
            <v>20061BSQ</v>
          </cell>
          <cell r="CK9" t="str">
            <v>BSQ</v>
          </cell>
          <cell r="CL9" t="str">
            <v>BSQ-1</v>
          </cell>
          <cell r="CM9" t="str">
            <v>20061BSQ2006</v>
          </cell>
          <cell r="CN9" t="str">
            <v>C1</v>
          </cell>
          <cell r="CO9" t="str">
            <v>C1</v>
          </cell>
          <cell r="CP9" t="str">
            <v>C1</v>
          </cell>
          <cell r="CQ9" t="str">
            <v>20061C</v>
          </cell>
          <cell r="CR9" t="str">
            <v>C</v>
          </cell>
          <cell r="CS9" t="str">
            <v>20061C2006</v>
          </cell>
          <cell r="CT9" t="str">
            <v>2006</v>
          </cell>
          <cell r="CU9" t="str">
            <v xml:space="preserve"> </v>
          </cell>
          <cell r="CV9" t="str">
            <v>2006-11</v>
          </cell>
          <cell r="CW9" t="str">
            <v>2007-12</v>
          </cell>
          <cell r="CX9" t="str">
            <v>OCRivière-des-Prairies — Pointe-aux-Trembles</v>
          </cell>
          <cell r="CY9" t="str">
            <v>BSQOC</v>
          </cell>
          <cell r="CZ9" t="str">
            <v>BSQOCRivière-des-Prairies — Pointe-aux-Trembles</v>
          </cell>
          <cell r="DA9" t="str">
            <v>BSQRivière-des-Prairies — Pointe-aux-Trembles</v>
          </cell>
          <cell r="DB9" t="str">
            <v>BSQRivière-des-Prairies — Pointe-aux-Trembles</v>
          </cell>
          <cell r="DC9" t="str">
            <v>Rivière-des-Prairies — Pointe-aux-Trembles</v>
          </cell>
          <cell r="DD9" t="str">
            <v>1Rivière-des-Prairies — Pointe-aux-Trembles</v>
          </cell>
          <cell r="DE9" t="str">
            <v>CRivière-des-Prairies — Pointe-aux-Trembles</v>
          </cell>
          <cell r="DF9">
            <v>0</v>
          </cell>
          <cell r="DG9" t="str">
            <v>1OC</v>
          </cell>
          <cell r="DH9" t="str">
            <v>ACL1OC</v>
          </cell>
          <cell r="DI9" t="str">
            <v xml:space="preserve"> </v>
          </cell>
          <cell r="DJ9" t="str">
            <v xml:space="preserve"> </v>
          </cell>
          <cell r="DK9" t="str">
            <v>2007ACL</v>
          </cell>
          <cell r="DL9" t="str">
            <v xml:space="preserve"> </v>
          </cell>
          <cell r="DM9" t="str">
            <v>2005ACLOC</v>
          </cell>
          <cell r="DO9" t="str">
            <v>2007oc</v>
          </cell>
          <cell r="DP9" t="str">
            <v>ACL2007oc2006ed</v>
          </cell>
          <cell r="DQ9" t="str">
            <v>2006ed</v>
          </cell>
          <cell r="DR9" t="str">
            <v>2005ec</v>
          </cell>
          <cell r="DS9" t="str">
            <v>2005ap</v>
          </cell>
          <cell r="DT9" t="str">
            <v>2006ed</v>
          </cell>
          <cell r="DU9" t="str">
            <v>2005ec</v>
          </cell>
          <cell r="DV9" t="str">
            <v>1OC</v>
          </cell>
          <cell r="DW9" t="str">
            <v>20061OC</v>
          </cell>
          <cell r="DX9" t="str">
            <v>2006</v>
          </cell>
          <cell r="DY9" t="str">
            <v>2006</v>
          </cell>
          <cell r="DZ9" t="str">
            <v>ACLED 2006 from ec 2006</v>
          </cell>
          <cell r="EA9" t="str">
            <v>ACLOC 2007 from ED 2006</v>
          </cell>
          <cell r="EB9" t="str">
            <v>2005ec1Chambre</v>
          </cell>
          <cell r="EC9">
            <v>0</v>
          </cell>
          <cell r="ED9">
            <v>42</v>
          </cell>
          <cell r="EE9">
            <v>401</v>
          </cell>
          <cell r="EF9">
            <v>39</v>
          </cell>
          <cell r="EG9">
            <v>40</v>
          </cell>
          <cell r="EH9">
            <v>1</v>
          </cell>
          <cell r="EI9">
            <v>399</v>
          </cell>
          <cell r="EJ9">
            <v>30</v>
          </cell>
          <cell r="EK9" t="str">
            <v>2005</v>
          </cell>
          <cell r="EL9">
            <v>0</v>
          </cell>
          <cell r="EM9" t="str">
            <v>ACL</v>
          </cell>
          <cell r="EN9" t="str">
            <v>2006BSQ</v>
          </cell>
          <cell r="EO9" t="str">
            <v>1Chambre</v>
          </cell>
          <cell r="EP9" t="str">
            <v>1Studio</v>
          </cell>
          <cell r="EQ9" t="str">
            <v>11CC</v>
          </cell>
          <cell r="ER9" t="str">
            <v>12CC</v>
          </cell>
          <cell r="ES9" t="str">
            <v>13CC</v>
          </cell>
          <cell r="ET9" t="str">
            <v>14CC</v>
          </cell>
          <cell r="EU9" t="str">
            <v>15CC</v>
          </cell>
          <cell r="EV9" t="str">
            <v>1Chambre</v>
          </cell>
          <cell r="EW9" t="str">
            <v>1studio</v>
          </cell>
          <cell r="EX9" t="str">
            <v>11CC</v>
          </cell>
          <cell r="EY9" t="str">
            <v>12CC</v>
          </cell>
          <cell r="EZ9" t="str">
            <v>13CC</v>
          </cell>
          <cell r="FA9" t="str">
            <v>14CC</v>
          </cell>
          <cell r="FB9" t="str">
            <v>15CC</v>
          </cell>
          <cell r="FC9" t="str">
            <v>COOP-1</v>
          </cell>
          <cell r="FD9" t="str">
            <v>BSQ-1</v>
          </cell>
          <cell r="FE9" t="str">
            <v>C1</v>
          </cell>
          <cell r="FF9">
            <v>440</v>
          </cell>
          <cell r="FG9" t="str">
            <v>OC</v>
          </cell>
          <cell r="FH9">
            <v>400</v>
          </cell>
          <cell r="FI9" t="str">
            <v xml:space="preserve"> </v>
          </cell>
          <cell r="FJ9" t="str">
            <v>ACL</v>
          </cell>
          <cell r="FK9" t="str">
            <v>ACLCOOP</v>
          </cell>
          <cell r="FL9" t="str">
            <v>ACL1</v>
          </cell>
          <cell r="FM9" t="str">
            <v>ACLC</v>
          </cell>
          <cell r="FN9" t="str">
            <v>ACLCOOP</v>
          </cell>
          <cell r="FO9" t="str">
            <v xml:space="preserve"> </v>
          </cell>
          <cell r="FP9" t="str">
            <v xml:space="preserve"> </v>
          </cell>
          <cell r="FQ9" t="str">
            <v>ACLCOOP1C</v>
          </cell>
          <cell r="FR9" t="str">
            <v xml:space="preserve"> 1C</v>
          </cell>
          <cell r="FS9" t="str">
            <v xml:space="preserve"> 1C</v>
          </cell>
          <cell r="FT9" t="str">
            <v>ACL12006</v>
          </cell>
          <cell r="FU9" t="str">
            <v>1Rivière-des-Prairies — Pointe-aux-Trembles</v>
          </cell>
        </row>
        <row r="10">
          <cell r="C10" t="str">
            <v>ACL-5212</v>
          </cell>
          <cell r="D10" t="str">
            <v>930066455</v>
          </cell>
          <cell r="E10" t="str">
            <v>LES HABITATIONS COMMUNAUTAIRES MAINBOURG</v>
          </cell>
          <cell r="F10" t="str">
            <v>3660-3690 52e Avenue (PAT)</v>
          </cell>
          <cell r="G10">
            <v>32</v>
          </cell>
          <cell r="H10" t="str">
            <v>1</v>
          </cell>
          <cell r="I10">
            <v>0</v>
          </cell>
          <cell r="J10">
            <v>0</v>
          </cell>
          <cell r="K10">
            <v>0</v>
          </cell>
          <cell r="L10" t="str">
            <v>BSQ</v>
          </cell>
          <cell r="M10" t="str">
            <v>C</v>
          </cell>
          <cell r="N10" t="str">
            <v>2006</v>
          </cell>
          <cell r="O10" t="str">
            <v>DA</v>
          </cell>
          <cell r="P10" t="str">
            <v>OC</v>
          </cell>
          <cell r="Q10" t="str">
            <v>U07BEDL</v>
          </cell>
          <cell r="R10" t="str">
            <v>U11LABD</v>
          </cell>
          <cell r="S10">
            <v>38020</v>
          </cell>
          <cell r="T10">
            <v>38553</v>
          </cell>
          <cell r="U10">
            <v>38553</v>
          </cell>
          <cell r="V10">
            <v>38595</v>
          </cell>
          <cell r="W10">
            <v>38996</v>
          </cell>
          <cell r="X10">
            <v>39035</v>
          </cell>
          <cell r="Y10">
            <v>39036</v>
          </cell>
          <cell r="Z10">
            <v>39493</v>
          </cell>
          <cell r="AA10">
            <v>39508</v>
          </cell>
          <cell r="AB10" t="str">
            <v>O15L</v>
          </cell>
          <cell r="AC10">
            <v>0</v>
          </cell>
          <cell r="AD10">
            <v>0</v>
          </cell>
          <cell r="AE10">
            <v>16</v>
          </cell>
          <cell r="AF10">
            <v>16</v>
          </cell>
          <cell r="AG10">
            <v>0</v>
          </cell>
          <cell r="AH10">
            <v>0</v>
          </cell>
          <cell r="AI10">
            <v>0</v>
          </cell>
          <cell r="AJ10" t="str">
            <v>OBNL</v>
          </cell>
          <cell r="AK10" t="str">
            <v>OBNL</v>
          </cell>
          <cell r="AL10">
            <v>39036</v>
          </cell>
          <cell r="AM10" t="str">
            <v>26-50</v>
          </cell>
          <cell r="AN10">
            <v>300</v>
          </cell>
          <cell r="AO10">
            <v>39493</v>
          </cell>
          <cell r="AP10">
            <v>39523</v>
          </cell>
          <cell r="AQ10" t="str">
            <v>ACL-5212</v>
          </cell>
          <cell r="AR10" t="str">
            <v>ACLOC</v>
          </cell>
          <cell r="AS10" t="str">
            <v>ACL2006-1</v>
          </cell>
          <cell r="AT10" t="str">
            <v>1Chambre</v>
          </cell>
          <cell r="AU10" t="str">
            <v>1studio</v>
          </cell>
          <cell r="AV10" t="str">
            <v>11CC</v>
          </cell>
          <cell r="AW10" t="str">
            <v>12CC</v>
          </cell>
          <cell r="AX10" t="str">
            <v>13CC</v>
          </cell>
          <cell r="AY10" t="str">
            <v>14CC</v>
          </cell>
          <cell r="AZ10" t="str">
            <v>15CC</v>
          </cell>
          <cell r="BA10" t="str">
            <v>1Chambre</v>
          </cell>
          <cell r="BB10" t="str">
            <v>1studio</v>
          </cell>
          <cell r="BC10" t="str">
            <v>11CC</v>
          </cell>
          <cell r="BD10" t="str">
            <v>12CC</v>
          </cell>
          <cell r="BE10" t="str">
            <v>13CC</v>
          </cell>
          <cell r="BF10" t="str">
            <v>14CC</v>
          </cell>
          <cell r="BG10" t="str">
            <v>15CC</v>
          </cell>
          <cell r="BH10" t="str">
            <v>engagé</v>
          </cell>
          <cell r="BI10" t="str">
            <v>20061chambre</v>
          </cell>
          <cell r="BJ10" t="str">
            <v>20061studio</v>
          </cell>
          <cell r="BK10" t="str">
            <v>200611cc</v>
          </cell>
          <cell r="BL10" t="str">
            <v>200612cc</v>
          </cell>
          <cell r="BM10" t="str">
            <v>200613cc</v>
          </cell>
          <cell r="BN10" t="str">
            <v>200614cc</v>
          </cell>
          <cell r="BO10" t="str">
            <v>200615cc</v>
          </cell>
          <cell r="BP10" t="str">
            <v>2006</v>
          </cell>
          <cell r="BQ10" t="str">
            <v>ACL2006-1</v>
          </cell>
          <cell r="BR10" t="str">
            <v>1Chambre</v>
          </cell>
          <cell r="BS10" t="str">
            <v>1studio</v>
          </cell>
          <cell r="BT10" t="str">
            <v>11CC</v>
          </cell>
          <cell r="BU10" t="str">
            <v>12CC</v>
          </cell>
          <cell r="BV10" t="str">
            <v>13CC</v>
          </cell>
          <cell r="BW10" t="str">
            <v>14CC</v>
          </cell>
          <cell r="BX10" t="str">
            <v>15CC</v>
          </cell>
          <cell r="BY10" t="str">
            <v>OBNL-1</v>
          </cell>
          <cell r="BZ10" t="str">
            <v>OBNL-1</v>
          </cell>
          <cell r="CA10" t="str">
            <v xml:space="preserve"> </v>
          </cell>
          <cell r="CB10" t="str">
            <v xml:space="preserve"> </v>
          </cell>
          <cell r="CC10" t="str">
            <v>OBNL</v>
          </cell>
          <cell r="CD10" t="str">
            <v>20061OBNL</v>
          </cell>
          <cell r="CE10" t="str">
            <v>OBNL-1</v>
          </cell>
          <cell r="CF10" t="str">
            <v>2007BSQ</v>
          </cell>
          <cell r="CG10" t="str">
            <v>2007BSQ</v>
          </cell>
          <cell r="CH10" t="str">
            <v>BSQ-1</v>
          </cell>
          <cell r="CI10" t="str">
            <v>BSQ-1</v>
          </cell>
          <cell r="CJ10" t="str">
            <v>20061BSQ</v>
          </cell>
          <cell r="CK10" t="str">
            <v>BSQ</v>
          </cell>
          <cell r="CL10" t="str">
            <v>BSQ-1</v>
          </cell>
          <cell r="CM10" t="str">
            <v>20061BSQ2006</v>
          </cell>
          <cell r="CN10" t="str">
            <v>C1</v>
          </cell>
          <cell r="CO10" t="str">
            <v>C1</v>
          </cell>
          <cell r="CP10" t="str">
            <v>C1</v>
          </cell>
          <cell r="CQ10" t="str">
            <v>20061C</v>
          </cell>
          <cell r="CR10" t="str">
            <v>C</v>
          </cell>
          <cell r="CS10" t="str">
            <v>20061C2006</v>
          </cell>
          <cell r="CT10" t="str">
            <v>2006</v>
          </cell>
          <cell r="CU10" t="str">
            <v xml:space="preserve"> </v>
          </cell>
          <cell r="CV10" t="str">
            <v>2006-11</v>
          </cell>
          <cell r="CW10" t="str">
            <v>2008-02</v>
          </cell>
          <cell r="CX10" t="str">
            <v>OCRivière-des-Prairies — Pointe-aux-Trembles</v>
          </cell>
          <cell r="CY10" t="str">
            <v>BSQOC</v>
          </cell>
          <cell r="CZ10" t="str">
            <v>BSQOCRivière-des-Prairies — Pointe-aux-Trembles</v>
          </cell>
          <cell r="DA10" t="str">
            <v>BSQRivière-des-Prairies — Pointe-aux-Trembles</v>
          </cell>
          <cell r="DB10" t="str">
            <v>BSQRivière-des-Prairies — Pointe-aux-Trembles</v>
          </cell>
          <cell r="DC10" t="str">
            <v>Rivière-des-Prairies — Pointe-aux-Trembles</v>
          </cell>
          <cell r="DD10" t="str">
            <v>1Rivière-des-Prairies — Pointe-aux-Trembles</v>
          </cell>
          <cell r="DE10" t="str">
            <v>CRivière-des-Prairies — Pointe-aux-Trembles</v>
          </cell>
          <cell r="DF10">
            <v>0</v>
          </cell>
          <cell r="DG10" t="str">
            <v>1OC</v>
          </cell>
          <cell r="DH10" t="str">
            <v>ACL1OC</v>
          </cell>
          <cell r="DI10" t="str">
            <v xml:space="preserve"> </v>
          </cell>
          <cell r="DJ10" t="str">
            <v xml:space="preserve"> </v>
          </cell>
          <cell r="DK10" t="str">
            <v>2008ACL</v>
          </cell>
          <cell r="DL10" t="str">
            <v xml:space="preserve"> </v>
          </cell>
          <cell r="DM10" t="str">
            <v>2005ACLOC</v>
          </cell>
          <cell r="DO10" t="str">
            <v>2008oc</v>
          </cell>
          <cell r="DP10" t="str">
            <v>ACL2008oc2006ed</v>
          </cell>
          <cell r="DQ10" t="str">
            <v>2006ed</v>
          </cell>
          <cell r="DR10" t="str">
            <v>2005ec</v>
          </cell>
          <cell r="DS10" t="str">
            <v>2005ap</v>
          </cell>
          <cell r="DT10" t="str">
            <v>2006ed</v>
          </cell>
          <cell r="DU10" t="str">
            <v>2005ec</v>
          </cell>
          <cell r="DV10" t="str">
            <v>1OC</v>
          </cell>
          <cell r="DW10" t="str">
            <v>20061OC</v>
          </cell>
          <cell r="DX10" t="str">
            <v>2006</v>
          </cell>
          <cell r="DY10" t="str">
            <v>2006</v>
          </cell>
          <cell r="DZ10" t="str">
            <v>ACLED 2006 from ec 2006</v>
          </cell>
          <cell r="EA10" t="str">
            <v>ACLOC 2006 from ED 2006</v>
          </cell>
          <cell r="EB10" t="str">
            <v>2005ec1Chambre</v>
          </cell>
          <cell r="EC10">
            <v>0</v>
          </cell>
          <cell r="ED10">
            <v>42</v>
          </cell>
          <cell r="EE10">
            <v>401</v>
          </cell>
          <cell r="EF10">
            <v>39</v>
          </cell>
          <cell r="EG10">
            <v>40</v>
          </cell>
          <cell r="EH10">
            <v>1</v>
          </cell>
          <cell r="EI10">
            <v>457</v>
          </cell>
          <cell r="EJ10">
            <v>30</v>
          </cell>
          <cell r="EK10" t="str">
            <v>2005</v>
          </cell>
          <cell r="EL10">
            <v>0</v>
          </cell>
          <cell r="EM10" t="str">
            <v>ACL</v>
          </cell>
          <cell r="EN10" t="str">
            <v>2006BSQ</v>
          </cell>
          <cell r="EO10" t="str">
            <v>1Chambre</v>
          </cell>
          <cell r="EP10" t="str">
            <v>1Studio</v>
          </cell>
          <cell r="EQ10" t="str">
            <v>11CC</v>
          </cell>
          <cell r="ER10" t="str">
            <v>12CC</v>
          </cell>
          <cell r="ES10" t="str">
            <v>13CC</v>
          </cell>
          <cell r="ET10" t="str">
            <v>14CC</v>
          </cell>
          <cell r="EU10" t="str">
            <v>15CC</v>
          </cell>
          <cell r="EV10" t="str">
            <v>1Chambre</v>
          </cell>
          <cell r="EW10" t="str">
            <v>1studio</v>
          </cell>
          <cell r="EX10" t="str">
            <v>11CC</v>
          </cell>
          <cell r="EY10" t="str">
            <v>12CC</v>
          </cell>
          <cell r="EZ10" t="str">
            <v>13CC</v>
          </cell>
          <cell r="FA10" t="str">
            <v>14CC</v>
          </cell>
          <cell r="FB10" t="str">
            <v>15CC</v>
          </cell>
          <cell r="FC10" t="str">
            <v>OBNL-1</v>
          </cell>
          <cell r="FD10" t="str">
            <v>BSQ-1</v>
          </cell>
          <cell r="FE10" t="str">
            <v>C1</v>
          </cell>
          <cell r="FF10">
            <v>440</v>
          </cell>
          <cell r="FG10" t="str">
            <v>OC</v>
          </cell>
          <cell r="FH10">
            <v>458</v>
          </cell>
          <cell r="FI10" t="str">
            <v xml:space="preserve"> </v>
          </cell>
          <cell r="FJ10" t="str">
            <v>ACL</v>
          </cell>
          <cell r="FK10" t="str">
            <v>ACLOBNL</v>
          </cell>
          <cell r="FL10" t="str">
            <v>ACL1</v>
          </cell>
          <cell r="FM10" t="str">
            <v>ACLC</v>
          </cell>
          <cell r="FN10" t="str">
            <v>ACLOBNL</v>
          </cell>
          <cell r="FO10" t="str">
            <v xml:space="preserve"> </v>
          </cell>
          <cell r="FP10" t="str">
            <v xml:space="preserve"> </v>
          </cell>
          <cell r="FQ10" t="str">
            <v>ACLOBNL1C</v>
          </cell>
          <cell r="FR10" t="str">
            <v xml:space="preserve"> 1C</v>
          </cell>
          <cell r="FS10" t="str">
            <v xml:space="preserve"> 1C</v>
          </cell>
          <cell r="FT10" t="str">
            <v>ACL12006</v>
          </cell>
          <cell r="FU10" t="str">
            <v>1Rivière-des-Prairies — Pointe-aux-Trembles</v>
          </cell>
        </row>
        <row r="11">
          <cell r="C11" t="str">
            <v>ACL-5213</v>
          </cell>
          <cell r="D11" t="str">
            <v>930073135</v>
          </cell>
          <cell r="E11" t="str">
            <v>LA MAISON MARGUERITE DE MONTREAL INC.</v>
          </cell>
          <cell r="F11" t="str">
            <v>6240 Rue De Lanaudière</v>
          </cell>
          <cell r="G11">
            <v>36</v>
          </cell>
          <cell r="H11" t="str">
            <v>3</v>
          </cell>
          <cell r="I11">
            <v>0</v>
          </cell>
          <cell r="J11">
            <v>0</v>
          </cell>
          <cell r="K11" t="str">
            <v>X</v>
          </cell>
          <cell r="L11" t="str">
            <v>BSQ</v>
          </cell>
          <cell r="M11" t="str">
            <v>T</v>
          </cell>
          <cell r="N11" t="str">
            <v>2006</v>
          </cell>
          <cell r="O11" t="str">
            <v>DA</v>
          </cell>
          <cell r="P11" t="str">
            <v>OC</v>
          </cell>
          <cell r="Q11" t="str">
            <v>U07BOIJ</v>
          </cell>
          <cell r="R11">
            <v>0</v>
          </cell>
          <cell r="S11">
            <v>0</v>
          </cell>
          <cell r="T11">
            <v>0</v>
          </cell>
          <cell r="U11">
            <v>38630</v>
          </cell>
          <cell r="V11">
            <v>38643</v>
          </cell>
          <cell r="W11">
            <v>38791</v>
          </cell>
          <cell r="X11">
            <v>38793</v>
          </cell>
          <cell r="Y11">
            <v>38808</v>
          </cell>
          <cell r="Z11">
            <v>39066</v>
          </cell>
          <cell r="AA11">
            <v>39052</v>
          </cell>
          <cell r="AB11" t="str">
            <v>O15L</v>
          </cell>
          <cell r="AC11">
            <v>18</v>
          </cell>
          <cell r="AD11">
            <v>18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 t="str">
            <v>OBNL</v>
          </cell>
          <cell r="AK11" t="str">
            <v>OBNL</v>
          </cell>
          <cell r="AL11">
            <v>38808</v>
          </cell>
          <cell r="AM11" t="str">
            <v>26-50</v>
          </cell>
          <cell r="AN11">
            <v>300</v>
          </cell>
          <cell r="AO11">
            <v>39066</v>
          </cell>
          <cell r="AP11">
            <v>39096</v>
          </cell>
          <cell r="AQ11" t="str">
            <v>ACL-5213</v>
          </cell>
          <cell r="AR11" t="str">
            <v>ACLOC</v>
          </cell>
          <cell r="AS11" t="str">
            <v>ACL2006-3</v>
          </cell>
          <cell r="AT11" t="str">
            <v>3Chambre</v>
          </cell>
          <cell r="AU11" t="str">
            <v>3studio</v>
          </cell>
          <cell r="AV11" t="str">
            <v>31CC</v>
          </cell>
          <cell r="AW11" t="str">
            <v>32CC</v>
          </cell>
          <cell r="AX11" t="str">
            <v>33CC</v>
          </cell>
          <cell r="AY11" t="str">
            <v>34CC</v>
          </cell>
          <cell r="AZ11" t="str">
            <v>35CC</v>
          </cell>
          <cell r="BA11" t="str">
            <v>3Chambre</v>
          </cell>
          <cell r="BB11" t="str">
            <v>3studio</v>
          </cell>
          <cell r="BC11" t="str">
            <v>31CC</v>
          </cell>
          <cell r="BD11" t="str">
            <v>32CC</v>
          </cell>
          <cell r="BE11" t="str">
            <v>33CC</v>
          </cell>
          <cell r="BF11" t="str">
            <v>34CC</v>
          </cell>
          <cell r="BG11" t="str">
            <v>35CC</v>
          </cell>
          <cell r="BH11" t="str">
            <v>engagé</v>
          </cell>
          <cell r="BI11" t="str">
            <v>20063chambre</v>
          </cell>
          <cell r="BJ11" t="str">
            <v>20063studio</v>
          </cell>
          <cell r="BK11" t="str">
            <v>200631cc</v>
          </cell>
          <cell r="BL11" t="str">
            <v>200632cc</v>
          </cell>
          <cell r="BM11" t="str">
            <v>200633cc</v>
          </cell>
          <cell r="BN11" t="str">
            <v>200634cc</v>
          </cell>
          <cell r="BO11" t="str">
            <v>200635cc</v>
          </cell>
          <cell r="BP11" t="str">
            <v>2006</v>
          </cell>
          <cell r="BQ11" t="str">
            <v>ACL2006-3</v>
          </cell>
          <cell r="BR11" t="str">
            <v>3Chambre</v>
          </cell>
          <cell r="BS11" t="str">
            <v>3studio</v>
          </cell>
          <cell r="BT11" t="str">
            <v>31CC</v>
          </cell>
          <cell r="BU11" t="str">
            <v>32CC</v>
          </cell>
          <cell r="BV11" t="str">
            <v>33CC</v>
          </cell>
          <cell r="BW11" t="str">
            <v>34CC</v>
          </cell>
          <cell r="BX11" t="str">
            <v>35CC</v>
          </cell>
          <cell r="BY11" t="str">
            <v>OBNL-3</v>
          </cell>
          <cell r="BZ11" t="str">
            <v>OBNL-3</v>
          </cell>
          <cell r="CA11" t="str">
            <v xml:space="preserve"> </v>
          </cell>
          <cell r="CB11" t="str">
            <v xml:space="preserve"> </v>
          </cell>
          <cell r="CC11" t="str">
            <v>OBNL</v>
          </cell>
          <cell r="CD11" t="str">
            <v>20063OBNL</v>
          </cell>
          <cell r="CE11" t="str">
            <v>OBNL-3</v>
          </cell>
          <cell r="CF11" t="str">
            <v>2007BSQ</v>
          </cell>
          <cell r="CG11" t="str">
            <v>2007BSQ</v>
          </cell>
          <cell r="CH11" t="str">
            <v>BSQ-3</v>
          </cell>
          <cell r="CI11" t="str">
            <v>BSQ-3</v>
          </cell>
          <cell r="CJ11" t="str">
            <v>20063BSQ</v>
          </cell>
          <cell r="CK11" t="str">
            <v>BSQ</v>
          </cell>
          <cell r="CL11" t="str">
            <v>BSQ-3</v>
          </cell>
          <cell r="CM11" t="str">
            <v>20063BSQ2006</v>
          </cell>
          <cell r="CN11" t="str">
            <v>T3</v>
          </cell>
          <cell r="CO11" t="str">
            <v>T3</v>
          </cell>
          <cell r="CP11" t="str">
            <v>T3</v>
          </cell>
          <cell r="CQ11" t="str">
            <v>20063T</v>
          </cell>
          <cell r="CR11" t="str">
            <v>T</v>
          </cell>
          <cell r="CS11" t="str">
            <v>20063T2006</v>
          </cell>
          <cell r="CT11" t="str">
            <v>2006</v>
          </cell>
          <cell r="CU11" t="str">
            <v xml:space="preserve"> </v>
          </cell>
          <cell r="CV11" t="str">
            <v>2006-03</v>
          </cell>
          <cell r="CW11" t="str">
            <v>2006-12</v>
          </cell>
          <cell r="CX11" t="str">
            <v>OCRosemont — La Petite-Patrie</v>
          </cell>
          <cell r="CY11" t="str">
            <v>BSQOC</v>
          </cell>
          <cell r="CZ11" t="str">
            <v>BSQOCRosemont — La Petite-Patrie</v>
          </cell>
          <cell r="DA11" t="str">
            <v>BSQRosemont — La Petite-Patrie</v>
          </cell>
          <cell r="DB11" t="str">
            <v>BSQRosemont — La Petite-Patrie</v>
          </cell>
          <cell r="DC11" t="str">
            <v>Rosemont — La Petite-Patrie</v>
          </cell>
          <cell r="DD11" t="str">
            <v>3Rosemont — La Petite-Patrie</v>
          </cell>
          <cell r="DE11" t="str">
            <v>TRosemont — La Petite-Patrie</v>
          </cell>
          <cell r="DF11">
            <v>0</v>
          </cell>
          <cell r="DG11" t="str">
            <v>3OC</v>
          </cell>
          <cell r="DH11" t="str">
            <v>ACL3OC</v>
          </cell>
          <cell r="DI11" t="str">
            <v xml:space="preserve"> </v>
          </cell>
          <cell r="DJ11" t="str">
            <v xml:space="preserve"> </v>
          </cell>
          <cell r="DK11" t="str">
            <v>2006ACL</v>
          </cell>
          <cell r="DL11" t="str">
            <v xml:space="preserve"> </v>
          </cell>
          <cell r="DM11" t="str">
            <v>1900ACLOC</v>
          </cell>
          <cell r="DO11" t="str">
            <v>2006oc</v>
          </cell>
          <cell r="DP11" t="str">
            <v>ACL2006oc2006ed</v>
          </cell>
          <cell r="DQ11" t="str">
            <v>2006ed</v>
          </cell>
          <cell r="DR11" t="str">
            <v>2005ec</v>
          </cell>
          <cell r="DS11" t="str">
            <v>2005ap</v>
          </cell>
          <cell r="DT11" t="str">
            <v>2006ed</v>
          </cell>
          <cell r="DU11" t="str">
            <v>2005ec</v>
          </cell>
          <cell r="DV11" t="str">
            <v>3OC</v>
          </cell>
          <cell r="DW11" t="str">
            <v>20063OC</v>
          </cell>
          <cell r="DX11" t="str">
            <v>2006</v>
          </cell>
          <cell r="DY11" t="str">
            <v>2006</v>
          </cell>
          <cell r="DZ11" t="str">
            <v>ACLED 2006 from ec 2006</v>
          </cell>
          <cell r="EA11" t="str">
            <v>ACLOC 2006 from ED 2006</v>
          </cell>
          <cell r="EB11" t="str">
            <v>2005ec3Chambre</v>
          </cell>
          <cell r="EC11">
            <v>38630</v>
          </cell>
          <cell r="ED11">
            <v>13</v>
          </cell>
          <cell r="EE11">
            <v>148</v>
          </cell>
          <cell r="EF11">
            <v>2</v>
          </cell>
          <cell r="EG11">
            <v>17</v>
          </cell>
          <cell r="EH11">
            <v>15</v>
          </cell>
          <cell r="EI11">
            <v>258</v>
          </cell>
          <cell r="EJ11">
            <v>30</v>
          </cell>
          <cell r="EK11" t="str">
            <v>2005</v>
          </cell>
          <cell r="EL11">
            <v>0</v>
          </cell>
          <cell r="EM11" t="str">
            <v>ACL</v>
          </cell>
          <cell r="EN11" t="str">
            <v>2006BSQ</v>
          </cell>
          <cell r="EO11" t="str">
            <v>3Chambre</v>
          </cell>
          <cell r="EP11" t="str">
            <v>3Studio</v>
          </cell>
          <cell r="EQ11" t="str">
            <v>31CC</v>
          </cell>
          <cell r="ER11" t="str">
            <v>32CC</v>
          </cell>
          <cell r="ES11" t="str">
            <v>33CC</v>
          </cell>
          <cell r="ET11" t="str">
            <v>34CC</v>
          </cell>
          <cell r="EU11" t="str">
            <v>35CC</v>
          </cell>
          <cell r="EV11" t="str">
            <v>3Chambre</v>
          </cell>
          <cell r="EW11" t="str">
            <v>3studio</v>
          </cell>
          <cell r="EX11" t="str">
            <v>31CC</v>
          </cell>
          <cell r="EY11" t="str">
            <v>32CC</v>
          </cell>
          <cell r="EZ11" t="str">
            <v>33CC</v>
          </cell>
          <cell r="FA11" t="str">
            <v>34CC</v>
          </cell>
          <cell r="FB11" t="str">
            <v>35CC</v>
          </cell>
          <cell r="FC11" t="str">
            <v>OBNL-3</v>
          </cell>
          <cell r="FD11" t="str">
            <v>BSQ-3</v>
          </cell>
          <cell r="FE11" t="str">
            <v>T3</v>
          </cell>
          <cell r="FF11">
            <v>150</v>
          </cell>
          <cell r="FG11" t="str">
            <v>OC</v>
          </cell>
          <cell r="FH11">
            <v>273</v>
          </cell>
          <cell r="FI11" t="str">
            <v xml:space="preserve"> </v>
          </cell>
          <cell r="FJ11" t="str">
            <v>ACL</v>
          </cell>
          <cell r="FK11" t="str">
            <v>ACLOBNL</v>
          </cell>
          <cell r="FL11" t="str">
            <v>ACL3</v>
          </cell>
          <cell r="FM11" t="str">
            <v>ACLT</v>
          </cell>
          <cell r="FN11" t="str">
            <v>ACLOBNL</v>
          </cell>
          <cell r="FO11" t="str">
            <v xml:space="preserve"> </v>
          </cell>
          <cell r="FP11" t="str">
            <v xml:space="preserve"> </v>
          </cell>
          <cell r="FQ11" t="str">
            <v>ACLOBNL3T</v>
          </cell>
          <cell r="FR11" t="str">
            <v xml:space="preserve"> 3T</v>
          </cell>
          <cell r="FS11" t="str">
            <v xml:space="preserve"> 3T</v>
          </cell>
          <cell r="FT11" t="str">
            <v>ACL32006</v>
          </cell>
          <cell r="FU11" t="str">
            <v>3Rosemont — La Petite-Patrie</v>
          </cell>
        </row>
        <row r="12">
          <cell r="C12" t="str">
            <v>ACL-5215</v>
          </cell>
          <cell r="D12" t="str">
            <v>930073229</v>
          </cell>
          <cell r="E12" t="str">
            <v>RÉSEAU HABITATION FEMMES DE MONTRÉAL</v>
          </cell>
          <cell r="F12" t="str">
            <v>4681-4685 Rue Sainte-Catherine Est</v>
          </cell>
          <cell r="G12">
            <v>22</v>
          </cell>
          <cell r="H12" t="str">
            <v>3</v>
          </cell>
          <cell r="I12" t="str">
            <v>X</v>
          </cell>
          <cell r="J12">
            <v>0</v>
          </cell>
          <cell r="K12" t="str">
            <v>X</v>
          </cell>
          <cell r="L12" t="str">
            <v>AHM</v>
          </cell>
          <cell r="M12" t="str">
            <v>C</v>
          </cell>
          <cell r="N12" t="str">
            <v>2007</v>
          </cell>
          <cell r="O12" t="str">
            <v>DA</v>
          </cell>
          <cell r="P12" t="str">
            <v>OC</v>
          </cell>
          <cell r="Q12" t="str">
            <v>U34LACR</v>
          </cell>
          <cell r="R12" t="str">
            <v>U11LABD</v>
          </cell>
          <cell r="S12">
            <v>39015</v>
          </cell>
          <cell r="T12">
            <v>39021</v>
          </cell>
          <cell r="U12">
            <v>38567</v>
          </cell>
          <cell r="V12">
            <v>39135</v>
          </cell>
          <cell r="W12">
            <v>39386</v>
          </cell>
          <cell r="X12">
            <v>39405</v>
          </cell>
          <cell r="Y12">
            <v>39401</v>
          </cell>
          <cell r="Z12">
            <v>39692</v>
          </cell>
          <cell r="AA12">
            <v>39692</v>
          </cell>
          <cell r="AB12" t="str">
            <v>O15L</v>
          </cell>
          <cell r="AC12">
            <v>0</v>
          </cell>
          <cell r="AD12">
            <v>22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 t="str">
            <v>OBNL</v>
          </cell>
          <cell r="AK12" t="str">
            <v>OBNL</v>
          </cell>
          <cell r="AL12">
            <v>39401</v>
          </cell>
          <cell r="AM12" t="str">
            <v>1-25</v>
          </cell>
          <cell r="AN12">
            <v>240</v>
          </cell>
          <cell r="AO12">
            <v>39692</v>
          </cell>
          <cell r="AP12">
            <v>39722</v>
          </cell>
          <cell r="AQ12" t="str">
            <v>ACL-5215</v>
          </cell>
          <cell r="AR12" t="str">
            <v>ACLOC</v>
          </cell>
          <cell r="AS12" t="str">
            <v>ACL2007-3</v>
          </cell>
          <cell r="AT12" t="str">
            <v>3Chambre</v>
          </cell>
          <cell r="AU12" t="str">
            <v>3studio</v>
          </cell>
          <cell r="AV12" t="str">
            <v>31CC</v>
          </cell>
          <cell r="AW12" t="str">
            <v>32CC</v>
          </cell>
          <cell r="AX12" t="str">
            <v>33CC</v>
          </cell>
          <cell r="AY12" t="str">
            <v>34CC</v>
          </cell>
          <cell r="AZ12" t="str">
            <v>35CC</v>
          </cell>
          <cell r="BA12" t="str">
            <v>3Chambre</v>
          </cell>
          <cell r="BB12" t="str">
            <v>3studio</v>
          </cell>
          <cell r="BC12" t="str">
            <v>31CC</v>
          </cell>
          <cell r="BD12" t="str">
            <v>32CC</v>
          </cell>
          <cell r="BE12" t="str">
            <v>33CC</v>
          </cell>
          <cell r="BF12" t="str">
            <v>34CC</v>
          </cell>
          <cell r="BG12" t="str">
            <v>35CC</v>
          </cell>
          <cell r="BH12" t="str">
            <v>engagé</v>
          </cell>
          <cell r="BI12" t="str">
            <v>20073chambre</v>
          </cell>
          <cell r="BJ12" t="str">
            <v>20073studio</v>
          </cell>
          <cell r="BK12" t="str">
            <v>200731cc</v>
          </cell>
          <cell r="BL12" t="str">
            <v>200732cc</v>
          </cell>
          <cell r="BM12" t="str">
            <v>200733cc</v>
          </cell>
          <cell r="BN12" t="str">
            <v>200734cc</v>
          </cell>
          <cell r="BO12" t="str">
            <v>200735cc</v>
          </cell>
          <cell r="BP12" t="str">
            <v>2007</v>
          </cell>
          <cell r="BQ12" t="str">
            <v>ACL2007-3</v>
          </cell>
          <cell r="BR12" t="str">
            <v>3Chambre</v>
          </cell>
          <cell r="BS12" t="str">
            <v>3studio</v>
          </cell>
          <cell r="BT12" t="str">
            <v>31CC</v>
          </cell>
          <cell r="BU12" t="str">
            <v>32CC</v>
          </cell>
          <cell r="BV12" t="str">
            <v>33CC</v>
          </cell>
          <cell r="BW12" t="str">
            <v>34CC</v>
          </cell>
          <cell r="BX12" t="str">
            <v>35CC</v>
          </cell>
          <cell r="BY12" t="str">
            <v>OBNL-3</v>
          </cell>
          <cell r="BZ12" t="str">
            <v>OBNL-3</v>
          </cell>
          <cell r="CA12" t="str">
            <v xml:space="preserve"> </v>
          </cell>
          <cell r="CB12" t="str">
            <v xml:space="preserve"> </v>
          </cell>
          <cell r="CC12" t="str">
            <v>OBNL</v>
          </cell>
          <cell r="CD12" t="str">
            <v>20073OBNL</v>
          </cell>
          <cell r="CE12" t="str">
            <v>OBNL-3</v>
          </cell>
          <cell r="CF12" t="str">
            <v>2007AHM</v>
          </cell>
          <cell r="CG12" t="str">
            <v>2007AHM</v>
          </cell>
          <cell r="CH12" t="str">
            <v>AHM-3</v>
          </cell>
          <cell r="CI12" t="str">
            <v>AHM-3</v>
          </cell>
          <cell r="CJ12" t="str">
            <v>20073AHM</v>
          </cell>
          <cell r="CK12" t="str">
            <v>AHM</v>
          </cell>
          <cell r="CL12" t="str">
            <v>AHM-3</v>
          </cell>
          <cell r="CM12" t="str">
            <v>20073AHM2007</v>
          </cell>
          <cell r="CN12" t="str">
            <v>C3</v>
          </cell>
          <cell r="CO12" t="str">
            <v>C3</v>
          </cell>
          <cell r="CP12" t="str">
            <v>C3</v>
          </cell>
          <cell r="CQ12" t="str">
            <v>20073C</v>
          </cell>
          <cell r="CR12" t="str">
            <v>C</v>
          </cell>
          <cell r="CS12" t="str">
            <v>20073C2007</v>
          </cell>
          <cell r="CT12" t="str">
            <v>2007</v>
          </cell>
          <cell r="CU12" t="str">
            <v xml:space="preserve"> </v>
          </cell>
          <cell r="CV12" t="str">
            <v>2007-11</v>
          </cell>
          <cell r="CW12" t="str">
            <v>2008-09</v>
          </cell>
          <cell r="CX12" t="str">
            <v>OCMercier — Hochelaga-Maisonneuve</v>
          </cell>
          <cell r="CY12" t="str">
            <v>AHMOC</v>
          </cell>
          <cell r="CZ12" t="str">
            <v>AHMOCMercier — Hochelaga-Maisonneuve</v>
          </cell>
          <cell r="DA12" t="str">
            <v>AHMMercier — Hochelaga-Maisonneuve</v>
          </cell>
          <cell r="DB12" t="str">
            <v>AHMMercier — Hochelaga-Maisonneuve</v>
          </cell>
          <cell r="DC12" t="str">
            <v>Mercier — Hochelaga-Maisonneuve</v>
          </cell>
          <cell r="DD12" t="str">
            <v>3Mercier — Hochelaga-Maisonneuve</v>
          </cell>
          <cell r="DE12" t="str">
            <v>CMercier — Hochelaga-Maisonneuve</v>
          </cell>
          <cell r="DF12">
            <v>0</v>
          </cell>
          <cell r="DG12" t="str">
            <v>3OC</v>
          </cell>
          <cell r="DH12" t="str">
            <v>ACL3OC</v>
          </cell>
          <cell r="DI12" t="str">
            <v xml:space="preserve"> </v>
          </cell>
          <cell r="DJ12" t="str">
            <v xml:space="preserve"> </v>
          </cell>
          <cell r="DK12" t="str">
            <v>2008ACL</v>
          </cell>
          <cell r="DL12" t="str">
            <v xml:space="preserve"> </v>
          </cell>
          <cell r="DM12" t="str">
            <v>2006ACLOC</v>
          </cell>
          <cell r="DO12" t="str">
            <v>2008oc</v>
          </cell>
          <cell r="DP12" t="str">
            <v>ACL2008oc2007ed</v>
          </cell>
          <cell r="DQ12" t="str">
            <v>2007ed</v>
          </cell>
          <cell r="DR12" t="str">
            <v>2007ec</v>
          </cell>
          <cell r="DS12" t="str">
            <v>2005ap</v>
          </cell>
          <cell r="DT12" t="str">
            <v>2007ed</v>
          </cell>
          <cell r="DU12" t="str">
            <v xml:space="preserve"> </v>
          </cell>
          <cell r="DV12" t="str">
            <v>3OC</v>
          </cell>
          <cell r="DW12" t="str">
            <v>20073OC</v>
          </cell>
          <cell r="DX12" t="str">
            <v>2007</v>
          </cell>
          <cell r="DY12" t="str">
            <v>2007</v>
          </cell>
          <cell r="DZ12" t="str">
            <v>ACLED 2007 from ec 2007</v>
          </cell>
          <cell r="EA12" t="str">
            <v>ACLOC 2006 from ED 2006</v>
          </cell>
          <cell r="EB12" t="str">
            <v>2007ec3Chambre</v>
          </cell>
          <cell r="EC12">
            <v>-454</v>
          </cell>
          <cell r="ED12">
            <v>568</v>
          </cell>
          <cell r="EE12">
            <v>251</v>
          </cell>
          <cell r="EF12">
            <v>19</v>
          </cell>
          <cell r="EG12">
            <v>15</v>
          </cell>
          <cell r="EH12">
            <v>-4</v>
          </cell>
          <cell r="EI12">
            <v>291</v>
          </cell>
          <cell r="EJ12">
            <v>30</v>
          </cell>
          <cell r="EK12" t="str">
            <v>2007</v>
          </cell>
          <cell r="EL12">
            <v>0</v>
          </cell>
          <cell r="EM12" t="str">
            <v>ACL</v>
          </cell>
          <cell r="EN12" t="str">
            <v>2007AHM</v>
          </cell>
          <cell r="EO12" t="str">
            <v>3Chambre</v>
          </cell>
          <cell r="EP12" t="str">
            <v>3Studio</v>
          </cell>
          <cell r="EQ12" t="str">
            <v>31CC</v>
          </cell>
          <cell r="ER12" t="str">
            <v>32CC</v>
          </cell>
          <cell r="ES12" t="str">
            <v>33CC</v>
          </cell>
          <cell r="ET12" t="str">
            <v>34CC</v>
          </cell>
          <cell r="EU12" t="str">
            <v>35CC</v>
          </cell>
          <cell r="EV12" t="str">
            <v>3Chambre</v>
          </cell>
          <cell r="EW12" t="str">
            <v>3studio</v>
          </cell>
          <cell r="EX12" t="str">
            <v>31CC</v>
          </cell>
          <cell r="EY12" t="str">
            <v>32CC</v>
          </cell>
          <cell r="EZ12" t="str">
            <v>33CC</v>
          </cell>
          <cell r="FA12" t="str">
            <v>34CC</v>
          </cell>
          <cell r="FB12" t="str">
            <v>35CC</v>
          </cell>
          <cell r="FC12" t="str">
            <v>OBNL-3</v>
          </cell>
          <cell r="FD12" t="str">
            <v>AHM-3</v>
          </cell>
          <cell r="FE12" t="str">
            <v>C3</v>
          </cell>
          <cell r="FF12">
            <v>270</v>
          </cell>
          <cell r="FG12" t="str">
            <v>OC</v>
          </cell>
          <cell r="FH12">
            <v>287</v>
          </cell>
          <cell r="FI12" t="str">
            <v xml:space="preserve"> </v>
          </cell>
          <cell r="FJ12" t="str">
            <v>ACL</v>
          </cell>
          <cell r="FK12" t="str">
            <v>ACLOBNL</v>
          </cell>
          <cell r="FL12" t="str">
            <v>ACL3</v>
          </cell>
          <cell r="FM12" t="str">
            <v>ACLC</v>
          </cell>
          <cell r="FN12" t="str">
            <v>ACLOBNL</v>
          </cell>
          <cell r="FO12" t="str">
            <v xml:space="preserve"> </v>
          </cell>
          <cell r="FP12" t="str">
            <v xml:space="preserve"> </v>
          </cell>
          <cell r="FQ12" t="str">
            <v>ACLOBNL3C</v>
          </cell>
          <cell r="FR12" t="str">
            <v xml:space="preserve"> 3C</v>
          </cell>
          <cell r="FS12" t="str">
            <v xml:space="preserve"> 3C</v>
          </cell>
          <cell r="FT12" t="str">
            <v>ACL32007</v>
          </cell>
          <cell r="FU12" t="str">
            <v>3Mercier — Hochelaga-Maisonneuve</v>
          </cell>
        </row>
        <row r="13">
          <cell r="C13" t="str">
            <v>ACL-5216</v>
          </cell>
          <cell r="D13" t="str">
            <v>930066456</v>
          </cell>
          <cell r="E13" t="str">
            <v>HAB. COM. MAINBOURG VOLET 2</v>
          </cell>
          <cell r="F13" t="str">
            <v>3650 52e Avenue (PAT)</v>
          </cell>
          <cell r="G13">
            <v>79</v>
          </cell>
          <cell r="H13" t="str">
            <v>2</v>
          </cell>
          <cell r="I13">
            <v>0</v>
          </cell>
          <cell r="J13">
            <v>0</v>
          </cell>
          <cell r="K13">
            <v>0</v>
          </cell>
          <cell r="L13" t="str">
            <v>BSQ</v>
          </cell>
          <cell r="M13" t="str">
            <v>C</v>
          </cell>
          <cell r="N13" t="str">
            <v>2006</v>
          </cell>
          <cell r="O13" t="str">
            <v>DA</v>
          </cell>
          <cell r="P13" t="str">
            <v>OC</v>
          </cell>
          <cell r="Q13" t="str">
            <v>U07BEDL</v>
          </cell>
          <cell r="R13" t="str">
            <v>U11LABD</v>
          </cell>
          <cell r="S13">
            <v>38020</v>
          </cell>
          <cell r="T13">
            <v>38553</v>
          </cell>
          <cell r="U13">
            <v>38553</v>
          </cell>
          <cell r="V13">
            <v>38595</v>
          </cell>
          <cell r="W13">
            <v>38996</v>
          </cell>
          <cell r="X13">
            <v>39082</v>
          </cell>
          <cell r="Y13">
            <v>39097</v>
          </cell>
          <cell r="Z13">
            <v>39619</v>
          </cell>
          <cell r="AA13">
            <v>39600</v>
          </cell>
          <cell r="AB13" t="str">
            <v>O15L</v>
          </cell>
          <cell r="AC13">
            <v>0</v>
          </cell>
          <cell r="AD13">
            <v>1</v>
          </cell>
          <cell r="AE13">
            <v>78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 t="str">
            <v>OBNL</v>
          </cell>
          <cell r="AK13" t="str">
            <v>OBNL</v>
          </cell>
          <cell r="AL13">
            <v>39097</v>
          </cell>
          <cell r="AM13" t="str">
            <v>51-80</v>
          </cell>
          <cell r="AN13">
            <v>330</v>
          </cell>
          <cell r="AO13">
            <v>39619</v>
          </cell>
          <cell r="AP13">
            <v>39649</v>
          </cell>
          <cell r="AQ13" t="str">
            <v>ACL-5216</v>
          </cell>
          <cell r="AR13" t="str">
            <v>ACLOC</v>
          </cell>
          <cell r="AS13" t="str">
            <v>ACL2006-2</v>
          </cell>
          <cell r="AT13" t="str">
            <v>2Chambre</v>
          </cell>
          <cell r="AU13" t="str">
            <v>2studio</v>
          </cell>
          <cell r="AV13" t="str">
            <v>21CC</v>
          </cell>
          <cell r="AW13" t="str">
            <v>22CC</v>
          </cell>
          <cell r="AX13" t="str">
            <v>23CC</v>
          </cell>
          <cell r="AY13" t="str">
            <v>24CC</v>
          </cell>
          <cell r="AZ13" t="str">
            <v>25CC</v>
          </cell>
          <cell r="BA13" t="str">
            <v>2Chambre</v>
          </cell>
          <cell r="BB13" t="str">
            <v>2studio</v>
          </cell>
          <cell r="BC13" t="str">
            <v>21CC</v>
          </cell>
          <cell r="BD13" t="str">
            <v>22CC</v>
          </cell>
          <cell r="BE13" t="str">
            <v>23CC</v>
          </cell>
          <cell r="BF13" t="str">
            <v>24CC</v>
          </cell>
          <cell r="BG13" t="str">
            <v>25CC</v>
          </cell>
          <cell r="BH13" t="str">
            <v>engagé</v>
          </cell>
          <cell r="BI13" t="str">
            <v>20062chambre</v>
          </cell>
          <cell r="BJ13" t="str">
            <v>20062studio</v>
          </cell>
          <cell r="BK13" t="str">
            <v>200621cc</v>
          </cell>
          <cell r="BL13" t="str">
            <v>200622cc</v>
          </cell>
          <cell r="BM13" t="str">
            <v>200623cc</v>
          </cell>
          <cell r="BN13" t="str">
            <v>200624cc</v>
          </cell>
          <cell r="BO13" t="str">
            <v>200625cc</v>
          </cell>
          <cell r="BP13" t="str">
            <v>2006</v>
          </cell>
          <cell r="BQ13" t="str">
            <v>ACL2006-2</v>
          </cell>
          <cell r="BR13" t="str">
            <v>2Chambre</v>
          </cell>
          <cell r="BS13" t="str">
            <v>2studio</v>
          </cell>
          <cell r="BT13" t="str">
            <v>21CC</v>
          </cell>
          <cell r="BU13" t="str">
            <v>22CC</v>
          </cell>
          <cell r="BV13" t="str">
            <v>23CC</v>
          </cell>
          <cell r="BW13" t="str">
            <v>24CC</v>
          </cell>
          <cell r="BX13" t="str">
            <v>25CC</v>
          </cell>
          <cell r="BY13" t="str">
            <v>OBNL-2</v>
          </cell>
          <cell r="BZ13" t="str">
            <v>OBNL-2</v>
          </cell>
          <cell r="CA13" t="str">
            <v xml:space="preserve"> </v>
          </cell>
          <cell r="CB13" t="str">
            <v xml:space="preserve"> </v>
          </cell>
          <cell r="CC13" t="str">
            <v>OBNL</v>
          </cell>
          <cell r="CD13" t="str">
            <v>20062OBNL</v>
          </cell>
          <cell r="CE13" t="str">
            <v>OBNL-2</v>
          </cell>
          <cell r="CF13" t="str">
            <v>2007BSQ</v>
          </cell>
          <cell r="CG13" t="str">
            <v>2007BSQ</v>
          </cell>
          <cell r="CH13" t="str">
            <v>BSQ-2</v>
          </cell>
          <cell r="CI13" t="str">
            <v>BSQ-2</v>
          </cell>
          <cell r="CJ13" t="str">
            <v>20062BSQ</v>
          </cell>
          <cell r="CK13" t="str">
            <v>BSQ</v>
          </cell>
          <cell r="CL13" t="str">
            <v>BSQ-2</v>
          </cell>
          <cell r="CM13" t="str">
            <v>20062BSQ2006</v>
          </cell>
          <cell r="CN13" t="str">
            <v>C2</v>
          </cell>
          <cell r="CO13" t="str">
            <v>C2</v>
          </cell>
          <cell r="CP13" t="str">
            <v>C2</v>
          </cell>
          <cell r="CQ13" t="str">
            <v>20062C</v>
          </cell>
          <cell r="CR13" t="str">
            <v>C</v>
          </cell>
          <cell r="CS13" t="str">
            <v>20062C2006</v>
          </cell>
          <cell r="CT13" t="str">
            <v>2006</v>
          </cell>
          <cell r="CU13" t="str">
            <v xml:space="preserve"> </v>
          </cell>
          <cell r="CV13" t="str">
            <v>2006-12</v>
          </cell>
          <cell r="CW13" t="str">
            <v>2008-06</v>
          </cell>
          <cell r="CX13" t="str">
            <v>OCRivière-des-Prairies — Pointe-aux-Trembles</v>
          </cell>
          <cell r="CY13" t="str">
            <v>BSQOC</v>
          </cell>
          <cell r="CZ13" t="str">
            <v>BSQOCRivière-des-Prairies — Pointe-aux-Trembles</v>
          </cell>
          <cell r="DA13" t="str">
            <v>BSQRivière-des-Prairies — Pointe-aux-Trembles</v>
          </cell>
          <cell r="DB13" t="str">
            <v>BSQRivière-des-Prairies — Pointe-aux-Trembles</v>
          </cell>
          <cell r="DC13" t="str">
            <v>Rivière-des-Prairies — Pointe-aux-Trembles</v>
          </cell>
          <cell r="DD13" t="str">
            <v>2Rivière-des-Prairies — Pointe-aux-Trembles</v>
          </cell>
          <cell r="DE13" t="str">
            <v>CRivière-des-Prairies — Pointe-aux-Trembles</v>
          </cell>
          <cell r="DF13">
            <v>0</v>
          </cell>
          <cell r="DG13" t="str">
            <v>2OC</v>
          </cell>
          <cell r="DH13" t="str">
            <v>ACL2OC</v>
          </cell>
          <cell r="DI13" t="str">
            <v xml:space="preserve"> </v>
          </cell>
          <cell r="DJ13" t="str">
            <v xml:space="preserve"> </v>
          </cell>
          <cell r="DK13" t="str">
            <v>2008ACL</v>
          </cell>
          <cell r="DL13" t="str">
            <v xml:space="preserve"> </v>
          </cell>
          <cell r="DM13" t="str">
            <v>2005ACLOC</v>
          </cell>
          <cell r="DO13" t="str">
            <v>2008oc</v>
          </cell>
          <cell r="DP13" t="str">
            <v>ACL2008oc2006ed</v>
          </cell>
          <cell r="DQ13" t="str">
            <v>2006ed</v>
          </cell>
          <cell r="DR13" t="str">
            <v>2005ec</v>
          </cell>
          <cell r="DS13" t="str">
            <v>2005ap</v>
          </cell>
          <cell r="DT13" t="str">
            <v>2006ed</v>
          </cell>
          <cell r="DU13" t="str">
            <v>2005ec</v>
          </cell>
          <cell r="DV13" t="str">
            <v>2OC</v>
          </cell>
          <cell r="DW13" t="str">
            <v>20062OC</v>
          </cell>
          <cell r="DX13" t="str">
            <v>2006</v>
          </cell>
          <cell r="DY13" t="str">
            <v>2006</v>
          </cell>
          <cell r="DZ13" t="str">
            <v>ACLED 2006 from ec 2006</v>
          </cell>
          <cell r="EA13" t="str">
            <v>ACLOC 2006 from ED 2006</v>
          </cell>
          <cell r="EB13" t="str">
            <v>2005ec2Chambre</v>
          </cell>
          <cell r="EC13">
            <v>0</v>
          </cell>
          <cell r="ED13">
            <v>42</v>
          </cell>
          <cell r="EE13">
            <v>401</v>
          </cell>
          <cell r="EF13">
            <v>86</v>
          </cell>
          <cell r="EG13">
            <v>101</v>
          </cell>
          <cell r="EH13">
            <v>15</v>
          </cell>
          <cell r="EI13">
            <v>522</v>
          </cell>
          <cell r="EJ13">
            <v>30</v>
          </cell>
          <cell r="EK13" t="str">
            <v>2005</v>
          </cell>
          <cell r="EL13">
            <v>0</v>
          </cell>
          <cell r="EM13" t="str">
            <v>ACL</v>
          </cell>
          <cell r="EN13" t="str">
            <v>2006BSQ</v>
          </cell>
          <cell r="EO13" t="str">
            <v>2Chambre</v>
          </cell>
          <cell r="EP13" t="str">
            <v>2Studio</v>
          </cell>
          <cell r="EQ13" t="str">
            <v>21CC</v>
          </cell>
          <cell r="ER13" t="str">
            <v>22CC</v>
          </cell>
          <cell r="ES13" t="str">
            <v>23CC</v>
          </cell>
          <cell r="ET13" t="str">
            <v>24CC</v>
          </cell>
          <cell r="EU13" t="str">
            <v>25CC</v>
          </cell>
          <cell r="EV13" t="str">
            <v>2Chambre</v>
          </cell>
          <cell r="EW13" t="str">
            <v>2studio</v>
          </cell>
          <cell r="EX13" t="str">
            <v>21CC</v>
          </cell>
          <cell r="EY13" t="str">
            <v>22CC</v>
          </cell>
          <cell r="EZ13" t="str">
            <v>23CC</v>
          </cell>
          <cell r="FA13" t="str">
            <v>24CC</v>
          </cell>
          <cell r="FB13" t="str">
            <v>25CC</v>
          </cell>
          <cell r="FC13" t="str">
            <v>OBNL-2</v>
          </cell>
          <cell r="FD13" t="str">
            <v>BSQ-2</v>
          </cell>
          <cell r="FE13" t="str">
            <v>C2</v>
          </cell>
          <cell r="FF13">
            <v>487</v>
          </cell>
          <cell r="FG13" t="str">
            <v>OC</v>
          </cell>
          <cell r="FH13">
            <v>537</v>
          </cell>
          <cell r="FI13" t="str">
            <v xml:space="preserve"> </v>
          </cell>
          <cell r="FJ13" t="str">
            <v>ACL</v>
          </cell>
          <cell r="FK13" t="str">
            <v>ACLOBNL</v>
          </cell>
          <cell r="FL13" t="str">
            <v>ACL2</v>
          </cell>
          <cell r="FM13" t="str">
            <v>ACLC</v>
          </cell>
          <cell r="FN13" t="str">
            <v>ACLOBNL</v>
          </cell>
          <cell r="FO13" t="str">
            <v xml:space="preserve"> </v>
          </cell>
          <cell r="FP13" t="str">
            <v xml:space="preserve"> </v>
          </cell>
          <cell r="FQ13" t="str">
            <v>ACLOBNL2C</v>
          </cell>
          <cell r="FR13" t="str">
            <v xml:space="preserve"> 2C</v>
          </cell>
          <cell r="FS13" t="str">
            <v xml:space="preserve"> 2C</v>
          </cell>
          <cell r="FT13" t="str">
            <v>ACL22006</v>
          </cell>
          <cell r="FU13" t="str">
            <v>2Rivière-des-Prairies — Pointe-aux-Trembles</v>
          </cell>
        </row>
        <row r="14">
          <cell r="C14" t="str">
            <v>ACL-5218</v>
          </cell>
          <cell r="D14" t="str">
            <v>930073734</v>
          </cell>
          <cell r="E14" t="str">
            <v>LES HABITATIONS LOGE-ACCÈS (PHASE 1)</v>
          </cell>
          <cell r="F14" t="str">
            <v>2100-2170 Rue Viau</v>
          </cell>
          <cell r="G14">
            <v>55</v>
          </cell>
          <cell r="H14" t="str">
            <v>1</v>
          </cell>
          <cell r="I14">
            <v>0</v>
          </cell>
          <cell r="J14">
            <v>0</v>
          </cell>
          <cell r="K14" t="str">
            <v>X</v>
          </cell>
          <cell r="L14" t="str">
            <v>BSQ</v>
          </cell>
          <cell r="M14" t="str">
            <v>C</v>
          </cell>
          <cell r="N14" t="str">
            <v>2006</v>
          </cell>
          <cell r="O14" t="str">
            <v>DA</v>
          </cell>
          <cell r="P14" t="str">
            <v>OC</v>
          </cell>
          <cell r="Q14" t="str">
            <v>U34LACR</v>
          </cell>
          <cell r="R14" t="str">
            <v>U32NACM</v>
          </cell>
          <cell r="S14">
            <v>38646</v>
          </cell>
          <cell r="T14">
            <v>38674</v>
          </cell>
          <cell r="U14">
            <v>38674</v>
          </cell>
          <cell r="V14">
            <v>38684</v>
          </cell>
          <cell r="W14">
            <v>39219</v>
          </cell>
          <cell r="X14">
            <v>39233</v>
          </cell>
          <cell r="Y14">
            <v>39259</v>
          </cell>
          <cell r="Z14">
            <v>39722</v>
          </cell>
          <cell r="AA14">
            <v>39722</v>
          </cell>
          <cell r="AB14" t="str">
            <v>O15L</v>
          </cell>
          <cell r="AC14">
            <v>0</v>
          </cell>
          <cell r="AD14">
            <v>0</v>
          </cell>
          <cell r="AE14">
            <v>30</v>
          </cell>
          <cell r="AF14">
            <v>16</v>
          </cell>
          <cell r="AG14">
            <v>8</v>
          </cell>
          <cell r="AH14">
            <v>1</v>
          </cell>
          <cell r="AI14">
            <v>0</v>
          </cell>
          <cell r="AJ14" t="str">
            <v>OBNL</v>
          </cell>
          <cell r="AK14" t="str">
            <v>OBNL</v>
          </cell>
          <cell r="AL14">
            <v>39259</v>
          </cell>
          <cell r="AM14" t="str">
            <v>51-80</v>
          </cell>
          <cell r="AN14">
            <v>330</v>
          </cell>
          <cell r="AO14">
            <v>39722</v>
          </cell>
          <cell r="AP14">
            <v>39752</v>
          </cell>
          <cell r="AQ14" t="str">
            <v>ACL-5218</v>
          </cell>
          <cell r="AR14" t="str">
            <v>ACLOC</v>
          </cell>
          <cell r="AS14" t="str">
            <v>ACL2006-1</v>
          </cell>
          <cell r="AT14" t="str">
            <v>1Chambre</v>
          </cell>
          <cell r="AU14" t="str">
            <v>1studio</v>
          </cell>
          <cell r="AV14" t="str">
            <v>11CC</v>
          </cell>
          <cell r="AW14" t="str">
            <v>12CC</v>
          </cell>
          <cell r="AX14" t="str">
            <v>13CC</v>
          </cell>
          <cell r="AY14" t="str">
            <v>14CC</v>
          </cell>
          <cell r="AZ14" t="str">
            <v>15CC</v>
          </cell>
          <cell r="BA14" t="str">
            <v>1Chambre</v>
          </cell>
          <cell r="BB14" t="str">
            <v>1studio</v>
          </cell>
          <cell r="BC14" t="str">
            <v>11CC</v>
          </cell>
          <cell r="BD14" t="str">
            <v>12CC</v>
          </cell>
          <cell r="BE14" t="str">
            <v>13CC</v>
          </cell>
          <cell r="BF14" t="str">
            <v>14CC</v>
          </cell>
          <cell r="BG14" t="str">
            <v>15CC</v>
          </cell>
          <cell r="BH14" t="str">
            <v>engagé</v>
          </cell>
          <cell r="BI14" t="str">
            <v>20061chambre</v>
          </cell>
          <cell r="BJ14" t="str">
            <v>20061studio</v>
          </cell>
          <cell r="BK14" t="str">
            <v>200611cc</v>
          </cell>
          <cell r="BL14" t="str">
            <v>200612cc</v>
          </cell>
          <cell r="BM14" t="str">
            <v>200613cc</v>
          </cell>
          <cell r="BN14" t="str">
            <v>200614cc</v>
          </cell>
          <cell r="BO14" t="str">
            <v>200615cc</v>
          </cell>
          <cell r="BP14" t="str">
            <v>2006</v>
          </cell>
          <cell r="BQ14" t="str">
            <v>ACL2006-1</v>
          </cell>
          <cell r="BR14" t="str">
            <v>1Chambre</v>
          </cell>
          <cell r="BS14" t="str">
            <v>1studio</v>
          </cell>
          <cell r="BT14" t="str">
            <v>11CC</v>
          </cell>
          <cell r="BU14" t="str">
            <v>12CC</v>
          </cell>
          <cell r="BV14" t="str">
            <v>13CC</v>
          </cell>
          <cell r="BW14" t="str">
            <v>14CC</v>
          </cell>
          <cell r="BX14" t="str">
            <v>15CC</v>
          </cell>
          <cell r="BY14" t="str">
            <v>OBNL-1</v>
          </cell>
          <cell r="BZ14" t="str">
            <v>OBNL-1</v>
          </cell>
          <cell r="CA14" t="str">
            <v xml:space="preserve"> </v>
          </cell>
          <cell r="CB14" t="str">
            <v xml:space="preserve"> </v>
          </cell>
          <cell r="CC14" t="str">
            <v>OBNL</v>
          </cell>
          <cell r="CD14" t="str">
            <v>20061OBNL</v>
          </cell>
          <cell r="CE14" t="str">
            <v>OBNL-1</v>
          </cell>
          <cell r="CF14" t="str">
            <v>2007BSQ</v>
          </cell>
          <cell r="CG14" t="str">
            <v>2007BSQ</v>
          </cell>
          <cell r="CH14" t="str">
            <v>BSQ-1</v>
          </cell>
          <cell r="CI14" t="str">
            <v>BSQ-1</v>
          </cell>
          <cell r="CJ14" t="str">
            <v>20061BSQ</v>
          </cell>
          <cell r="CK14" t="str">
            <v>BSQ</v>
          </cell>
          <cell r="CL14" t="str">
            <v>BSQ-1</v>
          </cell>
          <cell r="CM14" t="e">
            <v>#REF!</v>
          </cell>
          <cell r="CN14" t="str">
            <v>C1</v>
          </cell>
          <cell r="CO14" t="str">
            <v>C1</v>
          </cell>
          <cell r="CP14" t="str">
            <v>C1</v>
          </cell>
          <cell r="CQ14" t="str">
            <v>20061C</v>
          </cell>
          <cell r="CR14" t="str">
            <v>C</v>
          </cell>
          <cell r="CS14" t="e">
            <v>#REF!</v>
          </cell>
          <cell r="CT14" t="str">
            <v>2007</v>
          </cell>
          <cell r="CU14" t="str">
            <v xml:space="preserve"> </v>
          </cell>
          <cell r="CV14" t="str">
            <v>2007-05</v>
          </cell>
          <cell r="CW14" t="str">
            <v>2008-10</v>
          </cell>
          <cell r="CX14" t="str">
            <v>OCMercier — Hochelaga-Maisonneuve</v>
          </cell>
          <cell r="CY14" t="str">
            <v>BSQOC</v>
          </cell>
          <cell r="CZ14" t="str">
            <v>BSQOCMercier — Hochelaga-Maisonneuve</v>
          </cell>
          <cell r="DA14" t="str">
            <v>BSQMercier — Hochelaga-Maisonneuve</v>
          </cell>
          <cell r="DB14" t="str">
            <v>BSQMercier — Hochelaga-Maisonneuve</v>
          </cell>
          <cell r="DC14" t="str">
            <v>Mercier — Hochelaga-Maisonneuve</v>
          </cell>
          <cell r="DD14" t="str">
            <v>1Mercier — Hochelaga-Maisonneuve</v>
          </cell>
          <cell r="DE14" t="str">
            <v>CMercier — Hochelaga-Maisonneuve</v>
          </cell>
          <cell r="DF14">
            <v>0</v>
          </cell>
          <cell r="DG14" t="str">
            <v>1OC</v>
          </cell>
          <cell r="DH14" t="str">
            <v>ACL1OC</v>
          </cell>
          <cell r="DI14" t="str">
            <v xml:space="preserve"> </v>
          </cell>
          <cell r="DJ14" t="str">
            <v xml:space="preserve"> </v>
          </cell>
          <cell r="DK14" t="str">
            <v>2008ACL</v>
          </cell>
          <cell r="DL14" t="str">
            <v xml:space="preserve"> </v>
          </cell>
          <cell r="DM14" t="str">
            <v>2005ACLOC</v>
          </cell>
          <cell r="DO14" t="str">
            <v>2008oc</v>
          </cell>
          <cell r="DP14" t="str">
            <v>ACL2008oc2007ed</v>
          </cell>
          <cell r="DQ14" t="str">
            <v>2007ed</v>
          </cell>
          <cell r="DR14" t="str">
            <v>2005ec</v>
          </cell>
          <cell r="DS14" t="str">
            <v>2005ap</v>
          </cell>
          <cell r="DT14" t="str">
            <v>2007ed</v>
          </cell>
          <cell r="DU14" t="str">
            <v>2005ec</v>
          </cell>
          <cell r="DV14" t="str">
            <v>1OC</v>
          </cell>
          <cell r="DW14" t="str">
            <v>20071OC</v>
          </cell>
          <cell r="DX14" t="str">
            <v>2007</v>
          </cell>
          <cell r="DY14" t="str">
            <v>2006</v>
          </cell>
          <cell r="DZ14" t="str">
            <v>ACLED 2007 from ec 2006</v>
          </cell>
          <cell r="EA14" t="str">
            <v>ACLOC 2006 from ED 2006</v>
          </cell>
          <cell r="EB14" t="str">
            <v>2005ec1Chambre</v>
          </cell>
          <cell r="EC14">
            <v>0</v>
          </cell>
          <cell r="ED14">
            <v>10</v>
          </cell>
          <cell r="EE14">
            <v>535</v>
          </cell>
          <cell r="EF14">
            <v>14</v>
          </cell>
          <cell r="EG14">
            <v>40</v>
          </cell>
          <cell r="EH14">
            <v>26</v>
          </cell>
          <cell r="EI14">
            <v>463</v>
          </cell>
          <cell r="EJ14">
            <v>30</v>
          </cell>
          <cell r="EK14" t="str">
            <v>2005</v>
          </cell>
          <cell r="EL14">
            <v>0</v>
          </cell>
          <cell r="EM14" t="str">
            <v>ACL</v>
          </cell>
          <cell r="EN14" t="str">
            <v>2007BSQ</v>
          </cell>
          <cell r="EO14" t="str">
            <v>1Chambre</v>
          </cell>
          <cell r="EP14" t="str">
            <v>1Studio</v>
          </cell>
          <cell r="EQ14" t="str">
            <v>11CC</v>
          </cell>
          <cell r="ER14" t="str">
            <v>12CC</v>
          </cell>
          <cell r="ES14" t="str">
            <v>13CC</v>
          </cell>
          <cell r="ET14" t="str">
            <v>14CC</v>
          </cell>
          <cell r="EU14" t="str">
            <v>15CC</v>
          </cell>
          <cell r="EV14" t="str">
            <v>1Chambre</v>
          </cell>
          <cell r="EW14" t="str">
            <v>1studio</v>
          </cell>
          <cell r="EX14" t="str">
            <v>11CC</v>
          </cell>
          <cell r="EY14" t="str">
            <v>12CC</v>
          </cell>
          <cell r="EZ14" t="str">
            <v>13CC</v>
          </cell>
          <cell r="FA14" t="str">
            <v>14CC</v>
          </cell>
          <cell r="FB14" t="str">
            <v>15CC</v>
          </cell>
          <cell r="FC14" t="str">
            <v>OBNL-1</v>
          </cell>
          <cell r="FD14" t="str">
            <v>BSQ-1</v>
          </cell>
          <cell r="FE14" t="str">
            <v>C1</v>
          </cell>
          <cell r="FF14">
            <v>549</v>
          </cell>
          <cell r="FG14" t="str">
            <v>OC</v>
          </cell>
          <cell r="FH14">
            <v>489</v>
          </cell>
          <cell r="FI14" t="str">
            <v xml:space="preserve"> </v>
          </cell>
          <cell r="FJ14" t="str">
            <v>ACL</v>
          </cell>
          <cell r="FK14" t="str">
            <v>ACLOBNL</v>
          </cell>
          <cell r="FL14" t="str">
            <v>ACL1</v>
          </cell>
          <cell r="FM14" t="str">
            <v>ACLC</v>
          </cell>
          <cell r="FN14" t="str">
            <v>ACLOBNL</v>
          </cell>
          <cell r="FO14" t="str">
            <v xml:space="preserve"> </v>
          </cell>
          <cell r="FP14" t="str">
            <v xml:space="preserve"> </v>
          </cell>
          <cell r="FQ14" t="str">
            <v>ACLOBNL1C</v>
          </cell>
          <cell r="FR14" t="str">
            <v xml:space="preserve"> 1C</v>
          </cell>
          <cell r="FS14" t="str">
            <v xml:space="preserve"> 1C</v>
          </cell>
          <cell r="FT14" t="str">
            <v>ACL12006</v>
          </cell>
          <cell r="FU14" t="str">
            <v>1Mercier — Hochelaga-Maisonneuve</v>
          </cell>
        </row>
        <row r="15">
          <cell r="C15" t="str">
            <v>ACL-5219</v>
          </cell>
          <cell r="D15" t="str">
            <v>930067628</v>
          </cell>
          <cell r="E15" t="str">
            <v>LA CORPORATION FELIX HUBERT D'HERELLE</v>
          </cell>
          <cell r="F15" t="str">
            <v>4582-4588 Rue Sainte-Catherine Est</v>
          </cell>
          <cell r="G15">
            <v>15</v>
          </cell>
          <cell r="H15" t="str">
            <v>3</v>
          </cell>
          <cell r="I15" t="str">
            <v>X</v>
          </cell>
          <cell r="J15">
            <v>0</v>
          </cell>
          <cell r="K15" t="str">
            <v>X</v>
          </cell>
          <cell r="L15" t="str">
            <v>AHM</v>
          </cell>
          <cell r="M15" t="str">
            <v>C</v>
          </cell>
          <cell r="N15" t="str">
            <v>2006</v>
          </cell>
          <cell r="O15" t="str">
            <v>DA</v>
          </cell>
          <cell r="P15" t="str">
            <v>OC</v>
          </cell>
          <cell r="Q15" t="str">
            <v>U34LACR</v>
          </cell>
          <cell r="R15" t="str">
            <v>U32NACM</v>
          </cell>
          <cell r="S15">
            <v>38119</v>
          </cell>
          <cell r="T15">
            <v>38734</v>
          </cell>
          <cell r="U15">
            <v>38734</v>
          </cell>
          <cell r="V15">
            <v>38744</v>
          </cell>
          <cell r="W15">
            <v>39055</v>
          </cell>
          <cell r="X15">
            <v>39066</v>
          </cell>
          <cell r="Y15">
            <v>39154</v>
          </cell>
          <cell r="Z15">
            <v>39447</v>
          </cell>
          <cell r="AA15">
            <v>39479</v>
          </cell>
          <cell r="AB15" t="str">
            <v>O15L</v>
          </cell>
          <cell r="AC15">
            <v>0</v>
          </cell>
          <cell r="AD15">
            <v>15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 t="str">
            <v>OBNL</v>
          </cell>
          <cell r="AK15" t="str">
            <v>OBNL</v>
          </cell>
          <cell r="AL15">
            <v>39154</v>
          </cell>
          <cell r="AM15" t="str">
            <v>1-25</v>
          </cell>
          <cell r="AN15">
            <v>240</v>
          </cell>
          <cell r="AO15">
            <v>39447</v>
          </cell>
          <cell r="AP15">
            <v>39477</v>
          </cell>
          <cell r="AQ15" t="str">
            <v>ACL-5219</v>
          </cell>
          <cell r="AR15" t="str">
            <v>ACLOC</v>
          </cell>
          <cell r="AS15" t="str">
            <v>ACL2006-3</v>
          </cell>
          <cell r="AT15" t="str">
            <v>3Chambre</v>
          </cell>
          <cell r="AU15" t="str">
            <v>3studio</v>
          </cell>
          <cell r="AV15" t="str">
            <v>31CC</v>
          </cell>
          <cell r="AW15" t="str">
            <v>32CC</v>
          </cell>
          <cell r="AX15" t="str">
            <v>33CC</v>
          </cell>
          <cell r="AY15" t="str">
            <v>34CC</v>
          </cell>
          <cell r="AZ15" t="str">
            <v>35CC</v>
          </cell>
          <cell r="BA15" t="str">
            <v>3Chambre</v>
          </cell>
          <cell r="BB15" t="str">
            <v>3studio</v>
          </cell>
          <cell r="BC15" t="str">
            <v>31CC</v>
          </cell>
          <cell r="BD15" t="str">
            <v>32CC</v>
          </cell>
          <cell r="BE15" t="str">
            <v>33CC</v>
          </cell>
          <cell r="BF15" t="str">
            <v>34CC</v>
          </cell>
          <cell r="BG15" t="str">
            <v>35CC</v>
          </cell>
          <cell r="BH15" t="str">
            <v>engagé</v>
          </cell>
          <cell r="BI15" t="str">
            <v>20063chambre</v>
          </cell>
          <cell r="BJ15" t="str">
            <v>20063studio</v>
          </cell>
          <cell r="BK15" t="str">
            <v>200631cc</v>
          </cell>
          <cell r="BL15" t="str">
            <v>200632cc</v>
          </cell>
          <cell r="BM15" t="str">
            <v>200633cc</v>
          </cell>
          <cell r="BN15" t="str">
            <v>200634cc</v>
          </cell>
          <cell r="BO15" t="str">
            <v>200635cc</v>
          </cell>
          <cell r="BP15" t="str">
            <v>2006</v>
          </cell>
          <cell r="BQ15" t="str">
            <v>ACL2006-3</v>
          </cell>
          <cell r="BR15" t="str">
            <v>3Chambre</v>
          </cell>
          <cell r="BS15" t="str">
            <v>3studio</v>
          </cell>
          <cell r="BT15" t="str">
            <v>31CC</v>
          </cell>
          <cell r="BU15" t="str">
            <v>32CC</v>
          </cell>
          <cell r="BV15" t="str">
            <v>33CC</v>
          </cell>
          <cell r="BW15" t="str">
            <v>34CC</v>
          </cell>
          <cell r="BX15" t="str">
            <v>35CC</v>
          </cell>
          <cell r="BY15" t="str">
            <v>OBNL-3</v>
          </cell>
          <cell r="BZ15" t="str">
            <v>OBNL-3</v>
          </cell>
          <cell r="CA15" t="str">
            <v xml:space="preserve"> </v>
          </cell>
          <cell r="CB15" t="str">
            <v xml:space="preserve"> </v>
          </cell>
          <cell r="CC15" t="str">
            <v>OBNL</v>
          </cell>
          <cell r="CD15" t="str">
            <v>20063OBNL</v>
          </cell>
          <cell r="CE15" t="str">
            <v>OBNL-3</v>
          </cell>
          <cell r="CF15" t="str">
            <v>2007AHM</v>
          </cell>
          <cell r="CG15" t="str">
            <v>2007AHM</v>
          </cell>
          <cell r="CH15" t="str">
            <v>AHM-3</v>
          </cell>
          <cell r="CI15" t="str">
            <v>AHM-3</v>
          </cell>
          <cell r="CJ15" t="str">
            <v>20063AHM</v>
          </cell>
          <cell r="CK15" t="str">
            <v>AHM</v>
          </cell>
          <cell r="CL15" t="str">
            <v>AHM-3</v>
          </cell>
          <cell r="CM15" t="str">
            <v>20063AHM2006</v>
          </cell>
          <cell r="CN15" t="str">
            <v>C3</v>
          </cell>
          <cell r="CO15" t="str">
            <v>C3</v>
          </cell>
          <cell r="CP15" t="str">
            <v>C3</v>
          </cell>
          <cell r="CQ15" t="str">
            <v>20063C</v>
          </cell>
          <cell r="CR15" t="str">
            <v>C</v>
          </cell>
          <cell r="CS15" t="str">
            <v>20063C2006</v>
          </cell>
          <cell r="CT15" t="str">
            <v>2006</v>
          </cell>
          <cell r="CU15" t="str">
            <v xml:space="preserve"> </v>
          </cell>
          <cell r="CV15" t="str">
            <v>2006-12</v>
          </cell>
          <cell r="CW15" t="str">
            <v>2007-12</v>
          </cell>
          <cell r="CX15" t="str">
            <v>OCMercier — Hochelaga-Maisonneuve</v>
          </cell>
          <cell r="CY15" t="str">
            <v>AHMOC</v>
          </cell>
          <cell r="CZ15" t="str">
            <v>AHMOCMercier — Hochelaga-Maisonneuve</v>
          </cell>
          <cell r="DA15" t="str">
            <v>AHMMercier — Hochelaga-Maisonneuve</v>
          </cell>
          <cell r="DB15" t="str">
            <v>AHMMercier — Hochelaga-Maisonneuve</v>
          </cell>
          <cell r="DC15" t="str">
            <v>Mercier — Hochelaga-Maisonneuve</v>
          </cell>
          <cell r="DD15" t="str">
            <v>3Mercier — Hochelaga-Maisonneuve</v>
          </cell>
          <cell r="DE15" t="str">
            <v>CMercier — Hochelaga-Maisonneuve</v>
          </cell>
          <cell r="DF15">
            <v>0</v>
          </cell>
          <cell r="DG15" t="str">
            <v>3OC</v>
          </cell>
          <cell r="DH15" t="str">
            <v>ACL3OC</v>
          </cell>
          <cell r="DI15" t="str">
            <v xml:space="preserve"> </v>
          </cell>
          <cell r="DJ15" t="str">
            <v xml:space="preserve"> </v>
          </cell>
          <cell r="DK15" t="str">
            <v>2007ACL</v>
          </cell>
          <cell r="DL15" t="str">
            <v xml:space="preserve"> </v>
          </cell>
          <cell r="DM15" t="str">
            <v>2006ACLOC</v>
          </cell>
          <cell r="DO15" t="str">
            <v>2007oc</v>
          </cell>
          <cell r="DP15" t="str">
            <v>ACL2007oc2006ed</v>
          </cell>
          <cell r="DQ15" t="str">
            <v>2006ed</v>
          </cell>
          <cell r="DR15" t="str">
            <v>2006ec</v>
          </cell>
          <cell r="DS15" t="str">
            <v>2006ap</v>
          </cell>
          <cell r="DT15" t="str">
            <v>2006ed</v>
          </cell>
          <cell r="DU15" t="str">
            <v xml:space="preserve"> </v>
          </cell>
          <cell r="DV15" t="str">
            <v>3OC</v>
          </cell>
          <cell r="DW15" t="str">
            <v>20063OC</v>
          </cell>
          <cell r="DX15" t="str">
            <v>2006</v>
          </cell>
          <cell r="DY15" t="str">
            <v>2006</v>
          </cell>
          <cell r="DZ15" t="str">
            <v>ACLED 2006 from ec 2006</v>
          </cell>
          <cell r="EA15" t="str">
            <v>ACLOC 2007 from ED 2006</v>
          </cell>
          <cell r="EB15" t="str">
            <v>2006ec3Chambre</v>
          </cell>
          <cell r="EC15">
            <v>0</v>
          </cell>
          <cell r="ED15">
            <v>10</v>
          </cell>
          <cell r="EE15">
            <v>311</v>
          </cell>
          <cell r="EF15">
            <v>11</v>
          </cell>
          <cell r="EG15">
            <v>99</v>
          </cell>
          <cell r="EH15">
            <v>88</v>
          </cell>
          <cell r="EI15">
            <v>293</v>
          </cell>
          <cell r="EJ15">
            <v>30</v>
          </cell>
          <cell r="EK15" t="str">
            <v>2006</v>
          </cell>
          <cell r="EL15">
            <v>0</v>
          </cell>
          <cell r="EM15" t="str">
            <v>ACL</v>
          </cell>
          <cell r="EN15" t="str">
            <v>2006AHM</v>
          </cell>
          <cell r="EO15" t="str">
            <v>3Chambre</v>
          </cell>
          <cell r="EP15" t="str">
            <v>3Studio</v>
          </cell>
          <cell r="EQ15" t="str">
            <v>31CC</v>
          </cell>
          <cell r="ER15" t="str">
            <v>32CC</v>
          </cell>
          <cell r="ES15" t="str">
            <v>33CC</v>
          </cell>
          <cell r="ET15" t="str">
            <v>34CC</v>
          </cell>
          <cell r="EU15" t="str">
            <v>35CC</v>
          </cell>
          <cell r="EV15" t="str">
            <v>3Chambre</v>
          </cell>
          <cell r="EW15" t="str">
            <v>3studio</v>
          </cell>
          <cell r="EX15" t="str">
            <v>31CC</v>
          </cell>
          <cell r="EY15" t="str">
            <v>32CC</v>
          </cell>
          <cell r="EZ15" t="str">
            <v>33CC</v>
          </cell>
          <cell r="FA15" t="str">
            <v>34CC</v>
          </cell>
          <cell r="FB15" t="str">
            <v>35CC</v>
          </cell>
          <cell r="FC15" t="str">
            <v>OBNL-3</v>
          </cell>
          <cell r="FD15" t="str">
            <v>AHM-3</v>
          </cell>
          <cell r="FE15" t="str">
            <v>C3</v>
          </cell>
          <cell r="FF15">
            <v>322</v>
          </cell>
          <cell r="FG15" t="str">
            <v>OC</v>
          </cell>
          <cell r="FH15">
            <v>381</v>
          </cell>
          <cell r="FI15" t="str">
            <v xml:space="preserve"> </v>
          </cell>
          <cell r="FJ15" t="str">
            <v>ACL</v>
          </cell>
          <cell r="FK15" t="str">
            <v>ACLOBNL</v>
          </cell>
          <cell r="FL15" t="str">
            <v>ACL3</v>
          </cell>
          <cell r="FM15" t="str">
            <v>ACLC</v>
          </cell>
          <cell r="FN15" t="str">
            <v>ACLOBNL</v>
          </cell>
          <cell r="FO15" t="str">
            <v xml:space="preserve"> </v>
          </cell>
          <cell r="FP15" t="str">
            <v xml:space="preserve"> </v>
          </cell>
          <cell r="FQ15" t="str">
            <v>ACLOBNL3C</v>
          </cell>
          <cell r="FR15" t="str">
            <v xml:space="preserve"> 3C</v>
          </cell>
          <cell r="FS15" t="str">
            <v xml:space="preserve"> 3C</v>
          </cell>
          <cell r="FT15" t="str">
            <v>ACL32006</v>
          </cell>
          <cell r="FU15" t="str">
            <v>3Mercier — Hochelaga-Maisonneuve</v>
          </cell>
        </row>
        <row r="16">
          <cell r="C16" t="str">
            <v>ACL-5220</v>
          </cell>
          <cell r="D16" t="str">
            <v>930074261</v>
          </cell>
          <cell r="E16" t="str">
            <v>RESIDENCE DE L'ACADEMIE - PHASE V</v>
          </cell>
          <cell r="F16" t="str">
            <v>3732-3736 Av. Laval</v>
          </cell>
          <cell r="G16">
            <v>57</v>
          </cell>
          <cell r="H16" t="str">
            <v>3</v>
          </cell>
          <cell r="I16">
            <v>0</v>
          </cell>
          <cell r="J16">
            <v>0</v>
          </cell>
          <cell r="K16">
            <v>0</v>
          </cell>
          <cell r="L16" t="str">
            <v>AHM</v>
          </cell>
          <cell r="M16" t="str">
            <v>R</v>
          </cell>
          <cell r="N16" t="str">
            <v>2006</v>
          </cell>
          <cell r="O16" t="str">
            <v>DA</v>
          </cell>
          <cell r="P16" t="str">
            <v>OC</v>
          </cell>
          <cell r="Q16" t="str">
            <v>U07THID</v>
          </cell>
          <cell r="R16" t="str">
            <v>U32NACM</v>
          </cell>
          <cell r="S16">
            <v>0</v>
          </cell>
          <cell r="T16">
            <v>0</v>
          </cell>
          <cell r="U16">
            <v>38748</v>
          </cell>
          <cell r="V16">
            <v>38748</v>
          </cell>
          <cell r="W16">
            <v>38959</v>
          </cell>
          <cell r="X16">
            <v>38994</v>
          </cell>
          <cell r="Y16">
            <v>39022</v>
          </cell>
          <cell r="Z16">
            <v>39321</v>
          </cell>
          <cell r="AA16">
            <v>39326</v>
          </cell>
          <cell r="AB16" t="str">
            <v>O15L</v>
          </cell>
          <cell r="AC16">
            <v>57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 t="str">
            <v>OBNL</v>
          </cell>
          <cell r="AK16" t="str">
            <v>OBNL</v>
          </cell>
          <cell r="AL16">
            <v>39022</v>
          </cell>
          <cell r="AM16" t="str">
            <v>51-80</v>
          </cell>
          <cell r="AN16">
            <v>330</v>
          </cell>
          <cell r="AO16">
            <v>39321</v>
          </cell>
          <cell r="AP16">
            <v>39351</v>
          </cell>
          <cell r="AQ16" t="str">
            <v>ACL-5220</v>
          </cell>
          <cell r="AR16" t="str">
            <v>ACLOC</v>
          </cell>
          <cell r="AS16" t="str">
            <v>ACL2006-3</v>
          </cell>
          <cell r="AT16" t="str">
            <v>3Chambre</v>
          </cell>
          <cell r="AU16" t="str">
            <v>3studio</v>
          </cell>
          <cell r="AV16" t="str">
            <v>31CC</v>
          </cell>
          <cell r="AW16" t="str">
            <v>32CC</v>
          </cell>
          <cell r="AX16" t="str">
            <v>33CC</v>
          </cell>
          <cell r="AY16" t="str">
            <v>34CC</v>
          </cell>
          <cell r="AZ16" t="str">
            <v>35CC</v>
          </cell>
          <cell r="BA16" t="str">
            <v>3Chambre</v>
          </cell>
          <cell r="BB16" t="str">
            <v>3studio</v>
          </cell>
          <cell r="BC16" t="str">
            <v>31CC</v>
          </cell>
          <cell r="BD16" t="str">
            <v>32CC</v>
          </cell>
          <cell r="BE16" t="str">
            <v>33CC</v>
          </cell>
          <cell r="BF16" t="str">
            <v>34CC</v>
          </cell>
          <cell r="BG16" t="str">
            <v>35CC</v>
          </cell>
          <cell r="BH16" t="str">
            <v>engagé</v>
          </cell>
          <cell r="BI16" t="str">
            <v>20063chambre</v>
          </cell>
          <cell r="BJ16" t="str">
            <v>20063studio</v>
          </cell>
          <cell r="BK16" t="str">
            <v>200631cc</v>
          </cell>
          <cell r="BL16" t="str">
            <v>200632cc</v>
          </cell>
          <cell r="BM16" t="str">
            <v>200633cc</v>
          </cell>
          <cell r="BN16" t="str">
            <v>200634cc</v>
          </cell>
          <cell r="BO16" t="str">
            <v>200635cc</v>
          </cell>
          <cell r="BP16" t="str">
            <v>2006</v>
          </cell>
          <cell r="BQ16" t="str">
            <v>ACL2006-3</v>
          </cell>
          <cell r="BR16" t="str">
            <v>3Chambre</v>
          </cell>
          <cell r="BS16" t="str">
            <v>3studio</v>
          </cell>
          <cell r="BT16" t="str">
            <v>31CC</v>
          </cell>
          <cell r="BU16" t="str">
            <v>32CC</v>
          </cell>
          <cell r="BV16" t="str">
            <v>33CC</v>
          </cell>
          <cell r="BW16" t="str">
            <v>34CC</v>
          </cell>
          <cell r="BX16" t="str">
            <v>35CC</v>
          </cell>
          <cell r="BY16" t="str">
            <v>OBNL-3</v>
          </cell>
          <cell r="BZ16" t="str">
            <v>OBNL-3</v>
          </cell>
          <cell r="CA16" t="str">
            <v xml:space="preserve"> </v>
          </cell>
          <cell r="CB16" t="str">
            <v xml:space="preserve"> </v>
          </cell>
          <cell r="CC16" t="str">
            <v>OBNL</v>
          </cell>
          <cell r="CD16" t="str">
            <v>20063OBNL</v>
          </cell>
          <cell r="CE16" t="str">
            <v>OBNL-3</v>
          </cell>
          <cell r="CF16" t="str">
            <v>2007AHM</v>
          </cell>
          <cell r="CG16" t="str">
            <v>2007AHM</v>
          </cell>
          <cell r="CH16" t="str">
            <v>AHM-3</v>
          </cell>
          <cell r="CI16" t="str">
            <v>AHM-3</v>
          </cell>
          <cell r="CJ16" t="str">
            <v>20063AHM</v>
          </cell>
          <cell r="CK16" t="str">
            <v>AHM</v>
          </cell>
          <cell r="CL16" t="str">
            <v>AHM-3</v>
          </cell>
          <cell r="CM16" t="str">
            <v>20063AHM2006</v>
          </cell>
          <cell r="CN16" t="str">
            <v>R3</v>
          </cell>
          <cell r="CO16" t="str">
            <v>R3</v>
          </cell>
          <cell r="CP16" t="str">
            <v>R3</v>
          </cell>
          <cell r="CQ16" t="str">
            <v>20063R</v>
          </cell>
          <cell r="CR16" t="str">
            <v>R</v>
          </cell>
          <cell r="CS16" t="str">
            <v>20063R2006</v>
          </cell>
          <cell r="CT16" t="str">
            <v>2006</v>
          </cell>
          <cell r="CU16" t="str">
            <v xml:space="preserve"> </v>
          </cell>
          <cell r="CV16" t="str">
            <v>2006-10</v>
          </cell>
          <cell r="CW16" t="str">
            <v>2007-08</v>
          </cell>
          <cell r="CX16" t="str">
            <v>OCLe Plateau-Mont-Royal</v>
          </cell>
          <cell r="CY16" t="str">
            <v>AHMOC</v>
          </cell>
          <cell r="CZ16" t="str">
            <v>AHMOCLe Plateau-Mont-Royal</v>
          </cell>
          <cell r="DA16" t="str">
            <v>AHMLe Plateau-Mont-Royal</v>
          </cell>
          <cell r="DB16" t="str">
            <v>AHMLe Plateau-Mont-Royal</v>
          </cell>
          <cell r="DC16" t="str">
            <v>Le Plateau-Mont-Royal</v>
          </cell>
          <cell r="DD16" t="str">
            <v>3Le Plateau-Mont-Royal</v>
          </cell>
          <cell r="DE16" t="str">
            <v>RLe Plateau-Mont-Royal</v>
          </cell>
          <cell r="DF16">
            <v>0</v>
          </cell>
          <cell r="DG16" t="str">
            <v>3OC</v>
          </cell>
          <cell r="DH16" t="str">
            <v>ACL3OC</v>
          </cell>
          <cell r="DI16" t="str">
            <v xml:space="preserve"> </v>
          </cell>
          <cell r="DJ16" t="str">
            <v xml:space="preserve"> </v>
          </cell>
          <cell r="DK16" t="str">
            <v>2007ACL</v>
          </cell>
          <cell r="DL16" t="str">
            <v xml:space="preserve"> </v>
          </cell>
          <cell r="DM16" t="str">
            <v>1900ACLOC</v>
          </cell>
          <cell r="DO16" t="str">
            <v>2007oc</v>
          </cell>
          <cell r="DP16" t="str">
            <v>ACL2007oc2006ed</v>
          </cell>
          <cell r="DQ16" t="str">
            <v>2006ed</v>
          </cell>
          <cell r="DR16" t="str">
            <v>2006ec</v>
          </cell>
          <cell r="DS16" t="str">
            <v>2006ap</v>
          </cell>
          <cell r="DT16" t="str">
            <v>2006ed</v>
          </cell>
          <cell r="DU16" t="str">
            <v xml:space="preserve"> </v>
          </cell>
          <cell r="DV16" t="str">
            <v>3OC</v>
          </cell>
          <cell r="DW16" t="str">
            <v>20063OC</v>
          </cell>
          <cell r="DX16" t="str">
            <v>2006</v>
          </cell>
          <cell r="DY16" t="str">
            <v>2006</v>
          </cell>
          <cell r="DZ16" t="str">
            <v>ACLED 2006 from ec 2006</v>
          </cell>
          <cell r="EA16" t="str">
            <v>ACLOC 2007 from ED 2006</v>
          </cell>
          <cell r="EB16" t="str">
            <v>2006ec3Chambre</v>
          </cell>
          <cell r="EC16">
            <v>38748</v>
          </cell>
          <cell r="ED16">
            <v>0</v>
          </cell>
          <cell r="EE16">
            <v>211</v>
          </cell>
          <cell r="EF16">
            <v>35</v>
          </cell>
          <cell r="EG16">
            <v>63</v>
          </cell>
          <cell r="EH16">
            <v>28</v>
          </cell>
          <cell r="EI16">
            <v>299</v>
          </cell>
          <cell r="EJ16">
            <v>30</v>
          </cell>
          <cell r="EK16" t="str">
            <v>2006</v>
          </cell>
          <cell r="EL16">
            <v>0</v>
          </cell>
          <cell r="EM16" t="str">
            <v>ACL</v>
          </cell>
          <cell r="EN16" t="str">
            <v>2006AHM</v>
          </cell>
          <cell r="EO16" t="str">
            <v>3Chambre</v>
          </cell>
          <cell r="EP16" t="str">
            <v>3Studio</v>
          </cell>
          <cell r="EQ16" t="str">
            <v>31CC</v>
          </cell>
          <cell r="ER16" t="str">
            <v>32CC</v>
          </cell>
          <cell r="ES16" t="str">
            <v>33CC</v>
          </cell>
          <cell r="ET16" t="str">
            <v>34CC</v>
          </cell>
          <cell r="EU16" t="str">
            <v>35CC</v>
          </cell>
          <cell r="EV16" t="str">
            <v>3Chambre</v>
          </cell>
          <cell r="EW16" t="str">
            <v>3studio</v>
          </cell>
          <cell r="EX16" t="str">
            <v>31CC</v>
          </cell>
          <cell r="EY16" t="str">
            <v>32CC</v>
          </cell>
          <cell r="EZ16" t="str">
            <v>33CC</v>
          </cell>
          <cell r="FA16" t="str">
            <v>34CC</v>
          </cell>
          <cell r="FB16" t="str">
            <v>35CC</v>
          </cell>
          <cell r="FC16" t="str">
            <v>OBNL-3</v>
          </cell>
          <cell r="FD16" t="str">
            <v>AHM-3</v>
          </cell>
          <cell r="FE16" t="str">
            <v>R3</v>
          </cell>
          <cell r="FF16">
            <v>246</v>
          </cell>
          <cell r="FG16" t="str">
            <v>OC</v>
          </cell>
          <cell r="FH16">
            <v>327</v>
          </cell>
          <cell r="FI16" t="str">
            <v xml:space="preserve"> </v>
          </cell>
          <cell r="FJ16" t="str">
            <v>ACL</v>
          </cell>
          <cell r="FK16" t="str">
            <v>ACLOBNL</v>
          </cell>
          <cell r="FL16" t="str">
            <v>ACL3</v>
          </cell>
          <cell r="FM16" t="str">
            <v>ACLR</v>
          </cell>
          <cell r="FN16" t="str">
            <v>ACLOBNL</v>
          </cell>
          <cell r="FO16" t="str">
            <v xml:space="preserve"> </v>
          </cell>
          <cell r="FP16" t="str">
            <v xml:space="preserve"> </v>
          </cell>
          <cell r="FQ16" t="str">
            <v>ACLOBNL3R</v>
          </cell>
          <cell r="FR16" t="str">
            <v xml:space="preserve"> 3R</v>
          </cell>
          <cell r="FS16" t="str">
            <v xml:space="preserve"> 3R</v>
          </cell>
          <cell r="FT16" t="str">
            <v>ACL32006</v>
          </cell>
          <cell r="FU16" t="str">
            <v>3Le Plateau-Mont-Royal</v>
          </cell>
        </row>
        <row r="17">
          <cell r="C17" t="str">
            <v>ACL-5221</v>
          </cell>
          <cell r="D17" t="str">
            <v>930066497</v>
          </cell>
          <cell r="E17" t="str">
            <v>C.H. COTÉ SOLEIL</v>
          </cell>
          <cell r="F17" t="str">
            <v>7991 1re Avenue</v>
          </cell>
          <cell r="G17">
            <v>72</v>
          </cell>
          <cell r="H17" t="str">
            <v>1</v>
          </cell>
          <cell r="I17">
            <v>0</v>
          </cell>
          <cell r="J17">
            <v>0</v>
          </cell>
          <cell r="K17" t="str">
            <v>X</v>
          </cell>
          <cell r="L17" t="str">
            <v>CDH</v>
          </cell>
          <cell r="M17" t="str">
            <v>C</v>
          </cell>
          <cell r="N17" t="str">
            <v>2006</v>
          </cell>
          <cell r="O17" t="str">
            <v>DA</v>
          </cell>
          <cell r="P17" t="str">
            <v>OC</v>
          </cell>
          <cell r="Q17" t="str">
            <v>U34LACR</v>
          </cell>
          <cell r="R17" t="str">
            <v>U11LABD</v>
          </cell>
          <cell r="S17">
            <v>37994</v>
          </cell>
          <cell r="T17">
            <v>38838</v>
          </cell>
          <cell r="U17">
            <v>37994</v>
          </cell>
          <cell r="V17">
            <v>38868</v>
          </cell>
          <cell r="W17">
            <v>39639</v>
          </cell>
          <cell r="X17">
            <v>39640</v>
          </cell>
          <cell r="Y17">
            <v>39706</v>
          </cell>
          <cell r="Z17">
            <v>40009</v>
          </cell>
          <cell r="AA17">
            <v>40238</v>
          </cell>
          <cell r="AB17" t="str">
            <v>O15L</v>
          </cell>
          <cell r="AC17">
            <v>0</v>
          </cell>
          <cell r="AD17">
            <v>0</v>
          </cell>
          <cell r="AE17">
            <v>21</v>
          </cell>
          <cell r="AF17">
            <v>15</v>
          </cell>
          <cell r="AG17">
            <v>36</v>
          </cell>
          <cell r="AH17">
            <v>0</v>
          </cell>
          <cell r="AI17">
            <v>0</v>
          </cell>
          <cell r="AJ17" t="str">
            <v>COOP</v>
          </cell>
          <cell r="AK17" t="str">
            <v>COOP</v>
          </cell>
          <cell r="AL17">
            <v>39706</v>
          </cell>
          <cell r="AM17" t="str">
            <v>51-80</v>
          </cell>
          <cell r="AN17">
            <v>330</v>
          </cell>
          <cell r="AO17">
            <v>40009</v>
          </cell>
          <cell r="AP17">
            <v>40039</v>
          </cell>
          <cell r="AQ17" t="str">
            <v>ACL-5221</v>
          </cell>
          <cell r="AR17" t="str">
            <v>ACLOC</v>
          </cell>
          <cell r="AS17" t="str">
            <v>ACL2006-1</v>
          </cell>
          <cell r="AT17" t="str">
            <v>1Chambre</v>
          </cell>
          <cell r="AU17" t="str">
            <v>1studio</v>
          </cell>
          <cell r="AV17" t="str">
            <v>11CC</v>
          </cell>
          <cell r="AW17" t="str">
            <v>12CC</v>
          </cell>
          <cell r="AX17" t="str">
            <v>13CC</v>
          </cell>
          <cell r="AY17" t="str">
            <v>14CC</v>
          </cell>
          <cell r="AZ17" t="str">
            <v>15CC</v>
          </cell>
          <cell r="BA17" t="str">
            <v>1Chambre</v>
          </cell>
          <cell r="BB17" t="str">
            <v>1studio</v>
          </cell>
          <cell r="BC17" t="str">
            <v>11CC</v>
          </cell>
          <cell r="BD17" t="str">
            <v>12CC</v>
          </cell>
          <cell r="BE17" t="str">
            <v>13CC</v>
          </cell>
          <cell r="BF17" t="str">
            <v>14CC</v>
          </cell>
          <cell r="BG17" t="str">
            <v>15CC</v>
          </cell>
          <cell r="BH17" t="str">
            <v>engagé</v>
          </cell>
          <cell r="BI17" t="str">
            <v>20061chambre</v>
          </cell>
          <cell r="BJ17" t="str">
            <v>20061studio</v>
          </cell>
          <cell r="BK17" t="str">
            <v>200611cc</v>
          </cell>
          <cell r="BL17" t="str">
            <v>200612cc</v>
          </cell>
          <cell r="BM17" t="str">
            <v>200613cc</v>
          </cell>
          <cell r="BN17" t="str">
            <v>200614cc</v>
          </cell>
          <cell r="BO17" t="str">
            <v>200615cc</v>
          </cell>
          <cell r="BP17" t="str">
            <v>2006</v>
          </cell>
          <cell r="BQ17" t="str">
            <v>ACL2006-1</v>
          </cell>
          <cell r="BR17" t="str">
            <v>1Chambre</v>
          </cell>
          <cell r="BS17" t="str">
            <v>1studio</v>
          </cell>
          <cell r="BT17" t="str">
            <v>11CC</v>
          </cell>
          <cell r="BU17" t="str">
            <v>12CC</v>
          </cell>
          <cell r="BV17" t="str">
            <v>13CC</v>
          </cell>
          <cell r="BW17" t="str">
            <v>14CC</v>
          </cell>
          <cell r="BX17" t="str">
            <v>15CC</v>
          </cell>
          <cell r="BY17" t="str">
            <v>COOP-1</v>
          </cell>
          <cell r="BZ17" t="str">
            <v>COOP-1</v>
          </cell>
          <cell r="CA17" t="str">
            <v xml:space="preserve"> </v>
          </cell>
          <cell r="CB17" t="str">
            <v xml:space="preserve"> </v>
          </cell>
          <cell r="CC17" t="str">
            <v>COOP</v>
          </cell>
          <cell r="CD17" t="str">
            <v>20061COOP</v>
          </cell>
          <cell r="CE17" t="str">
            <v>COOP-1</v>
          </cell>
          <cell r="CF17" t="str">
            <v>2007CDH</v>
          </cell>
          <cell r="CG17" t="str">
            <v>2007CDH</v>
          </cell>
          <cell r="CH17" t="str">
            <v>CDH-1</v>
          </cell>
          <cell r="CI17" t="str">
            <v>CDH-1</v>
          </cell>
          <cell r="CJ17" t="str">
            <v>20061CDH</v>
          </cell>
          <cell r="CK17" t="str">
            <v>CDH</v>
          </cell>
          <cell r="CL17" t="str">
            <v>CDH-1</v>
          </cell>
          <cell r="CM17" t="str">
            <v>20061CDH2008</v>
          </cell>
          <cell r="CN17" t="str">
            <v>C1</v>
          </cell>
          <cell r="CO17" t="str">
            <v>C1</v>
          </cell>
          <cell r="CP17" t="str">
            <v>C1</v>
          </cell>
          <cell r="CQ17" t="str">
            <v>20061C</v>
          </cell>
          <cell r="CR17" t="str">
            <v>C</v>
          </cell>
          <cell r="CS17" t="str">
            <v>20061C2008</v>
          </cell>
          <cell r="CT17" t="str">
            <v>2008</v>
          </cell>
          <cell r="CU17" t="str">
            <v xml:space="preserve"> </v>
          </cell>
          <cell r="CV17" t="str">
            <v>2008-07</v>
          </cell>
          <cell r="CW17" t="str">
            <v>2009-07</v>
          </cell>
          <cell r="CX17" t="str">
            <v>OCVilleray — Saint-Michel — Parc-Extension</v>
          </cell>
          <cell r="CY17" t="str">
            <v>CDHOC</v>
          </cell>
          <cell r="CZ17" t="str">
            <v>CDHOCVilleray — Saint-Michel — Parc-Extension</v>
          </cell>
          <cell r="DA17" t="str">
            <v>CDHVilleray — Saint-Michel — Parc-Extension</v>
          </cell>
          <cell r="DB17" t="str">
            <v>CDHVilleray — Saint-Michel — Parc-Extension</v>
          </cell>
          <cell r="DC17" t="str">
            <v>Villeray — Saint-Michel — Parc-Extension</v>
          </cell>
          <cell r="DD17" t="str">
            <v>1Villeray — Saint-Michel — Parc-Extension</v>
          </cell>
          <cell r="DE17" t="str">
            <v>CVilleray — Saint-Michel — Parc-Extension</v>
          </cell>
          <cell r="DF17">
            <v>0</v>
          </cell>
          <cell r="DG17" t="str">
            <v>1OC</v>
          </cell>
          <cell r="DH17" t="str">
            <v>ACL1OC</v>
          </cell>
          <cell r="DI17" t="str">
            <v xml:space="preserve"> </v>
          </cell>
          <cell r="DJ17" t="str">
            <v xml:space="preserve"> </v>
          </cell>
          <cell r="DK17" t="str">
            <v>2009ACL</v>
          </cell>
          <cell r="DL17" t="str">
            <v xml:space="preserve"> </v>
          </cell>
          <cell r="DM17" t="str">
            <v>2006ACLOC</v>
          </cell>
          <cell r="DO17" t="str">
            <v>2009oc</v>
          </cell>
          <cell r="DP17" t="str">
            <v>ACL2009oc2008ed</v>
          </cell>
          <cell r="DQ17" t="str">
            <v>2008ed</v>
          </cell>
          <cell r="DR17" t="str">
            <v>2006ec</v>
          </cell>
          <cell r="DS17" t="str">
            <v>2004ap</v>
          </cell>
          <cell r="DT17" t="str">
            <v>2008ed</v>
          </cell>
          <cell r="DU17" t="str">
            <v>2006ec</v>
          </cell>
          <cell r="DV17" t="str">
            <v>1OC</v>
          </cell>
          <cell r="DW17" t="str">
            <v>20081OC</v>
          </cell>
          <cell r="DX17" t="str">
            <v>2008</v>
          </cell>
          <cell r="DY17" t="str">
            <v>2006</v>
          </cell>
          <cell r="DZ17" t="str">
            <v>ACLED 2008 from ec 2006</v>
          </cell>
          <cell r="EA17" t="str">
            <v>ACLOC 2006 from ED 2006</v>
          </cell>
          <cell r="EB17" t="str">
            <v>2006ec1Chambre</v>
          </cell>
          <cell r="EC17">
            <v>-844</v>
          </cell>
          <cell r="ED17">
            <v>874</v>
          </cell>
          <cell r="EE17">
            <v>771</v>
          </cell>
          <cell r="EF17">
            <v>1</v>
          </cell>
          <cell r="EG17">
            <v>67</v>
          </cell>
          <cell r="EH17">
            <v>66</v>
          </cell>
          <cell r="EI17">
            <v>303</v>
          </cell>
          <cell r="EJ17">
            <v>30</v>
          </cell>
          <cell r="EK17" t="str">
            <v>2006</v>
          </cell>
          <cell r="EL17">
            <v>0</v>
          </cell>
          <cell r="EM17" t="str">
            <v>ACL</v>
          </cell>
          <cell r="EN17" t="str">
            <v>2008CDH</v>
          </cell>
          <cell r="EO17" t="str">
            <v>1Chambre</v>
          </cell>
          <cell r="EP17" t="str">
            <v>1Studio</v>
          </cell>
          <cell r="EQ17" t="str">
            <v>11CC</v>
          </cell>
          <cell r="ER17" t="str">
            <v>12CC</v>
          </cell>
          <cell r="ES17" t="str">
            <v>13CC</v>
          </cell>
          <cell r="ET17" t="str">
            <v>14CC</v>
          </cell>
          <cell r="EU17" t="str">
            <v>15CC</v>
          </cell>
          <cell r="EV17" t="str">
            <v>1Chambre</v>
          </cell>
          <cell r="EW17" t="str">
            <v>1studio</v>
          </cell>
          <cell r="EX17" t="str">
            <v>11CC</v>
          </cell>
          <cell r="EY17" t="str">
            <v>12CC</v>
          </cell>
          <cell r="EZ17" t="str">
            <v>13CC</v>
          </cell>
          <cell r="FA17" t="str">
            <v>14CC</v>
          </cell>
          <cell r="FB17" t="str">
            <v>15CC</v>
          </cell>
          <cell r="FC17" t="str">
            <v>COOP-1</v>
          </cell>
          <cell r="FD17" t="str">
            <v>CDH-1</v>
          </cell>
          <cell r="FE17" t="str">
            <v>C1</v>
          </cell>
          <cell r="FF17">
            <v>772</v>
          </cell>
          <cell r="FG17" t="str">
            <v>OC</v>
          </cell>
          <cell r="FH17">
            <v>369</v>
          </cell>
          <cell r="FI17" t="str">
            <v xml:space="preserve"> </v>
          </cell>
          <cell r="FJ17" t="str">
            <v>ACL</v>
          </cell>
          <cell r="FK17" t="str">
            <v>ACLCOOP</v>
          </cell>
          <cell r="FL17" t="str">
            <v>ACL1</v>
          </cell>
          <cell r="FM17" t="str">
            <v>ACLC</v>
          </cell>
          <cell r="FN17" t="str">
            <v>ACLCOOP</v>
          </cell>
          <cell r="FO17" t="str">
            <v xml:space="preserve"> </v>
          </cell>
          <cell r="FP17" t="str">
            <v xml:space="preserve"> </v>
          </cell>
          <cell r="FQ17" t="str">
            <v>ACLCOOP1C</v>
          </cell>
          <cell r="FR17" t="str">
            <v xml:space="preserve"> 1C</v>
          </cell>
          <cell r="FS17" t="str">
            <v xml:space="preserve"> 1C</v>
          </cell>
          <cell r="FT17" t="str">
            <v>ACL12006</v>
          </cell>
          <cell r="FU17" t="str">
            <v>1Villeray — Saint-Michel — Parc-Extension</v>
          </cell>
        </row>
        <row r="18">
          <cell r="C18" t="str">
            <v>ACL-5225</v>
          </cell>
          <cell r="D18" t="str">
            <v>930073887</v>
          </cell>
          <cell r="E18" t="str">
            <v>ALTERNAT'ELLE</v>
          </cell>
          <cell r="F18" t="str">
            <v>4565 Rue Saint-Léon (PFD)</v>
          </cell>
          <cell r="G18">
            <v>14</v>
          </cell>
          <cell r="H18" t="str">
            <v>3</v>
          </cell>
          <cell r="I18" t="str">
            <v>X</v>
          </cell>
          <cell r="J18">
            <v>0</v>
          </cell>
          <cell r="K18" t="str">
            <v>X</v>
          </cell>
          <cell r="L18" t="str">
            <v>CDH</v>
          </cell>
          <cell r="M18" t="str">
            <v>C</v>
          </cell>
          <cell r="N18" t="str">
            <v>2006</v>
          </cell>
          <cell r="O18" t="str">
            <v>DA</v>
          </cell>
          <cell r="P18" t="str">
            <v>OC</v>
          </cell>
          <cell r="Q18" t="str">
            <v>U34LACR</v>
          </cell>
          <cell r="R18" t="str">
            <v>U32NACM</v>
          </cell>
          <cell r="S18">
            <v>38678</v>
          </cell>
          <cell r="T18">
            <v>38768</v>
          </cell>
          <cell r="U18">
            <v>38678</v>
          </cell>
          <cell r="V18">
            <v>38807</v>
          </cell>
          <cell r="W18">
            <v>39020</v>
          </cell>
          <cell r="X18">
            <v>39059</v>
          </cell>
          <cell r="Y18">
            <v>39094</v>
          </cell>
          <cell r="Z18">
            <v>39382</v>
          </cell>
          <cell r="AA18">
            <v>39417</v>
          </cell>
          <cell r="AB18" t="str">
            <v>O15L</v>
          </cell>
          <cell r="AC18">
            <v>0</v>
          </cell>
          <cell r="AD18">
            <v>0</v>
          </cell>
          <cell r="AE18">
            <v>0</v>
          </cell>
          <cell r="AF18">
            <v>10</v>
          </cell>
          <cell r="AG18">
            <v>4</v>
          </cell>
          <cell r="AH18">
            <v>0</v>
          </cell>
          <cell r="AI18">
            <v>0</v>
          </cell>
          <cell r="AJ18" t="str">
            <v>OBNL</v>
          </cell>
          <cell r="AK18" t="str">
            <v>OBNL</v>
          </cell>
          <cell r="AL18">
            <v>39094</v>
          </cell>
          <cell r="AM18" t="str">
            <v>1-25</v>
          </cell>
          <cell r="AN18">
            <v>240</v>
          </cell>
          <cell r="AO18">
            <v>39382</v>
          </cell>
          <cell r="AP18">
            <v>39412</v>
          </cell>
          <cell r="AQ18" t="str">
            <v>ACL-5225</v>
          </cell>
          <cell r="AR18" t="str">
            <v>ACLOC</v>
          </cell>
          <cell r="AS18" t="str">
            <v>ACL2006-3</v>
          </cell>
          <cell r="AT18" t="str">
            <v>3Chambre</v>
          </cell>
          <cell r="AU18" t="str">
            <v>3studio</v>
          </cell>
          <cell r="AV18" t="str">
            <v>31CC</v>
          </cell>
          <cell r="AW18" t="str">
            <v>32CC</v>
          </cell>
          <cell r="AX18" t="str">
            <v>33CC</v>
          </cell>
          <cell r="AY18" t="str">
            <v>34CC</v>
          </cell>
          <cell r="AZ18" t="str">
            <v>35CC</v>
          </cell>
          <cell r="BA18" t="str">
            <v>3Chambre</v>
          </cell>
          <cell r="BB18" t="str">
            <v>3studio</v>
          </cell>
          <cell r="BC18" t="str">
            <v>31CC</v>
          </cell>
          <cell r="BD18" t="str">
            <v>32CC</v>
          </cell>
          <cell r="BE18" t="str">
            <v>33CC</v>
          </cell>
          <cell r="BF18" t="str">
            <v>34CC</v>
          </cell>
          <cell r="BG18" t="str">
            <v>35CC</v>
          </cell>
          <cell r="BH18" t="str">
            <v>engagé</v>
          </cell>
          <cell r="BI18" t="str">
            <v>20063chambre</v>
          </cell>
          <cell r="BJ18" t="str">
            <v>20063studio</v>
          </cell>
          <cell r="BK18" t="str">
            <v>200631cc</v>
          </cell>
          <cell r="BL18" t="str">
            <v>200632cc</v>
          </cell>
          <cell r="BM18" t="str">
            <v>200633cc</v>
          </cell>
          <cell r="BN18" t="str">
            <v>200634cc</v>
          </cell>
          <cell r="BO18" t="str">
            <v>200635cc</v>
          </cell>
          <cell r="BP18" t="str">
            <v>2006</v>
          </cell>
          <cell r="BQ18" t="str">
            <v>ACL2006-3</v>
          </cell>
          <cell r="BR18" t="str">
            <v>3Chambre</v>
          </cell>
          <cell r="BS18" t="str">
            <v>3studio</v>
          </cell>
          <cell r="BT18" t="str">
            <v>31CC</v>
          </cell>
          <cell r="BU18" t="str">
            <v>32CC</v>
          </cell>
          <cell r="BV18" t="str">
            <v>33CC</v>
          </cell>
          <cell r="BW18" t="str">
            <v>34CC</v>
          </cell>
          <cell r="BX18" t="str">
            <v>35CC</v>
          </cell>
          <cell r="BY18" t="str">
            <v>OBNL-3</v>
          </cell>
          <cell r="BZ18" t="str">
            <v>OBNL-3</v>
          </cell>
          <cell r="CA18" t="str">
            <v xml:space="preserve"> </v>
          </cell>
          <cell r="CB18" t="str">
            <v xml:space="preserve"> </v>
          </cell>
          <cell r="CC18" t="str">
            <v>OBNL</v>
          </cell>
          <cell r="CD18" t="str">
            <v>20063OBNL</v>
          </cell>
          <cell r="CE18" t="str">
            <v>OBNL-3</v>
          </cell>
          <cell r="CF18" t="str">
            <v>2007CDH</v>
          </cell>
          <cell r="CG18" t="str">
            <v>2007CDH</v>
          </cell>
          <cell r="CH18" t="str">
            <v>CDH-3</v>
          </cell>
          <cell r="CI18" t="str">
            <v>CDH-3</v>
          </cell>
          <cell r="CJ18" t="str">
            <v>20063CDH</v>
          </cell>
          <cell r="CK18" t="str">
            <v>CDH</v>
          </cell>
          <cell r="CL18" t="str">
            <v>CDH-3</v>
          </cell>
          <cell r="CM18" t="str">
            <v>20063CDH2006</v>
          </cell>
          <cell r="CN18" t="str">
            <v>C3</v>
          </cell>
          <cell r="CO18" t="str">
            <v>C3</v>
          </cell>
          <cell r="CP18" t="str">
            <v>C3</v>
          </cell>
          <cell r="CQ18" t="str">
            <v>20063C</v>
          </cell>
          <cell r="CR18" t="str">
            <v>C</v>
          </cell>
          <cell r="CS18" t="str">
            <v>20063C2006</v>
          </cell>
          <cell r="CT18" t="str">
            <v>2006</v>
          </cell>
          <cell r="CU18" t="str">
            <v xml:space="preserve"> </v>
          </cell>
          <cell r="CV18" t="str">
            <v>2006-12</v>
          </cell>
          <cell r="CW18" t="str">
            <v>2007-10</v>
          </cell>
          <cell r="CX18" t="str">
            <v>OCPierrefonds — Roxboro</v>
          </cell>
          <cell r="CY18" t="str">
            <v>CDHOC</v>
          </cell>
          <cell r="CZ18" t="str">
            <v>CDHOCPierrefonds — Roxboro</v>
          </cell>
          <cell r="DA18" t="str">
            <v>CDHPierrefonds — Roxboro</v>
          </cell>
          <cell r="DB18" t="str">
            <v>CDHPierrefonds — Roxboro</v>
          </cell>
          <cell r="DC18" t="str">
            <v>Pierrefonds — Roxboro</v>
          </cell>
          <cell r="DD18" t="str">
            <v>3Pierrefonds — Roxboro</v>
          </cell>
          <cell r="DE18" t="str">
            <v>CPierrefonds — Roxboro</v>
          </cell>
          <cell r="DF18">
            <v>0</v>
          </cell>
          <cell r="DG18" t="str">
            <v>3OC</v>
          </cell>
          <cell r="DH18" t="str">
            <v>ACL3OC</v>
          </cell>
          <cell r="DI18" t="str">
            <v xml:space="preserve"> </v>
          </cell>
          <cell r="DJ18" t="str">
            <v xml:space="preserve"> </v>
          </cell>
          <cell r="DK18" t="str">
            <v>2007ACL</v>
          </cell>
          <cell r="DL18" t="str">
            <v xml:space="preserve"> </v>
          </cell>
          <cell r="DM18" t="str">
            <v>2006ACLOC</v>
          </cell>
          <cell r="DO18" t="str">
            <v>2007oc</v>
          </cell>
          <cell r="DP18" t="str">
            <v>ACL2007oc2006ed</v>
          </cell>
          <cell r="DQ18" t="str">
            <v>2006ed</v>
          </cell>
          <cell r="DR18" t="str">
            <v>2006ec</v>
          </cell>
          <cell r="DS18" t="str">
            <v>2005ap</v>
          </cell>
          <cell r="DT18" t="str">
            <v>2006ed</v>
          </cell>
          <cell r="DU18" t="str">
            <v xml:space="preserve"> </v>
          </cell>
          <cell r="DV18" t="str">
            <v>3OC</v>
          </cell>
          <cell r="DW18" t="str">
            <v>20063OC</v>
          </cell>
          <cell r="DX18" t="str">
            <v>2006</v>
          </cell>
          <cell r="DY18" t="str">
            <v>2006</v>
          </cell>
          <cell r="DZ18" t="str">
            <v>ACLED 2006 from ec 2006</v>
          </cell>
          <cell r="EA18" t="str">
            <v>ACLOC 2007 from ED 2006</v>
          </cell>
          <cell r="EB18" t="str">
            <v>2006ec3Chambre</v>
          </cell>
          <cell r="EC18">
            <v>-90</v>
          </cell>
          <cell r="ED18">
            <v>129</v>
          </cell>
          <cell r="EE18">
            <v>213</v>
          </cell>
          <cell r="EF18">
            <v>39</v>
          </cell>
          <cell r="EG18">
            <v>74</v>
          </cell>
          <cell r="EH18">
            <v>35</v>
          </cell>
          <cell r="EI18">
            <v>288</v>
          </cell>
          <cell r="EJ18">
            <v>30</v>
          </cell>
          <cell r="EK18" t="str">
            <v>2006</v>
          </cell>
          <cell r="EL18">
            <v>0</v>
          </cell>
          <cell r="EM18" t="str">
            <v>ACL</v>
          </cell>
          <cell r="EN18" t="str">
            <v>2006CDH</v>
          </cell>
          <cell r="EO18" t="str">
            <v>3Chambre</v>
          </cell>
          <cell r="EP18" t="str">
            <v>3Studio</v>
          </cell>
          <cell r="EQ18" t="str">
            <v>31CC</v>
          </cell>
          <cell r="ER18" t="str">
            <v>32CC</v>
          </cell>
          <cell r="ES18" t="str">
            <v>33CC</v>
          </cell>
          <cell r="ET18" t="str">
            <v>34CC</v>
          </cell>
          <cell r="EU18" t="str">
            <v>35CC</v>
          </cell>
          <cell r="EV18" t="str">
            <v>3Chambre</v>
          </cell>
          <cell r="EW18" t="str">
            <v>3studio</v>
          </cell>
          <cell r="EX18" t="str">
            <v>31CC</v>
          </cell>
          <cell r="EY18" t="str">
            <v>32CC</v>
          </cell>
          <cell r="EZ18" t="str">
            <v>33CC</v>
          </cell>
          <cell r="FA18" t="str">
            <v>34CC</v>
          </cell>
          <cell r="FB18" t="str">
            <v>35CC</v>
          </cell>
          <cell r="FC18" t="str">
            <v>OBNL-3</v>
          </cell>
          <cell r="FD18" t="str">
            <v>CDH-3</v>
          </cell>
          <cell r="FE18" t="str">
            <v>C3</v>
          </cell>
          <cell r="FF18">
            <v>252</v>
          </cell>
          <cell r="FG18" t="str">
            <v>OC</v>
          </cell>
          <cell r="FH18">
            <v>323</v>
          </cell>
          <cell r="FI18" t="str">
            <v xml:space="preserve"> </v>
          </cell>
          <cell r="FJ18" t="str">
            <v>ACL</v>
          </cell>
          <cell r="FK18" t="str">
            <v>ACLOBNL</v>
          </cell>
          <cell r="FL18" t="str">
            <v>ACL3</v>
          </cell>
          <cell r="FM18" t="str">
            <v>ACLC</v>
          </cell>
          <cell r="FN18" t="str">
            <v>ACLOBNL</v>
          </cell>
          <cell r="FO18" t="str">
            <v xml:space="preserve"> </v>
          </cell>
          <cell r="FP18" t="str">
            <v xml:space="preserve"> </v>
          </cell>
          <cell r="FQ18" t="str">
            <v>ACLOBNL3C</v>
          </cell>
          <cell r="FR18" t="str">
            <v xml:space="preserve"> 3C</v>
          </cell>
          <cell r="FS18" t="str">
            <v xml:space="preserve"> 3C</v>
          </cell>
          <cell r="FT18" t="str">
            <v>ACL32006</v>
          </cell>
          <cell r="FU18" t="str">
            <v>3Pierrefonds — Roxboro</v>
          </cell>
        </row>
        <row r="19">
          <cell r="C19" t="str">
            <v>ACL-5226</v>
          </cell>
          <cell r="D19" t="str">
            <v>930074394</v>
          </cell>
          <cell r="E19" t="str">
            <v>HABITATION LA TRAVERSÉE PHASE II</v>
          </cell>
          <cell r="F19" t="str">
            <v>6180 16e Avenue</v>
          </cell>
          <cell r="G19">
            <v>14</v>
          </cell>
          <cell r="H19" t="str">
            <v>3</v>
          </cell>
          <cell r="I19">
            <v>0</v>
          </cell>
          <cell r="J19">
            <v>0</v>
          </cell>
          <cell r="K19" t="str">
            <v>X</v>
          </cell>
          <cell r="L19" t="str">
            <v>BSQ</v>
          </cell>
          <cell r="M19" t="str">
            <v>R</v>
          </cell>
          <cell r="N19" t="str">
            <v>2006</v>
          </cell>
          <cell r="O19" t="str">
            <v>DA</v>
          </cell>
          <cell r="P19" t="str">
            <v>OC</v>
          </cell>
          <cell r="Q19" t="str">
            <v>U32FONA</v>
          </cell>
          <cell r="R19" t="str">
            <v>U11LABD</v>
          </cell>
          <cell r="S19">
            <v>38768</v>
          </cell>
          <cell r="T19">
            <v>38768</v>
          </cell>
          <cell r="U19">
            <v>38768</v>
          </cell>
          <cell r="V19">
            <v>38807</v>
          </cell>
          <cell r="W19">
            <v>39041</v>
          </cell>
          <cell r="X19">
            <v>39059</v>
          </cell>
          <cell r="Y19">
            <v>39104</v>
          </cell>
          <cell r="Z19">
            <v>39254</v>
          </cell>
          <cell r="AA19">
            <v>39264</v>
          </cell>
          <cell r="AB19" t="str">
            <v>O15L</v>
          </cell>
          <cell r="AC19">
            <v>0</v>
          </cell>
          <cell r="AD19">
            <v>14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 t="str">
            <v>OBNL</v>
          </cell>
          <cell r="AK19" t="str">
            <v>OBNL</v>
          </cell>
          <cell r="AL19">
            <v>39104</v>
          </cell>
          <cell r="AM19" t="str">
            <v>1-25</v>
          </cell>
          <cell r="AN19">
            <v>240</v>
          </cell>
          <cell r="AO19">
            <v>39254</v>
          </cell>
          <cell r="AP19">
            <v>39284</v>
          </cell>
          <cell r="AQ19" t="str">
            <v>ACL-5226</v>
          </cell>
          <cell r="AR19" t="str">
            <v>ACLOC</v>
          </cell>
          <cell r="AS19" t="str">
            <v>ACL2006-3</v>
          </cell>
          <cell r="AT19" t="str">
            <v>3Chambre</v>
          </cell>
          <cell r="AU19" t="str">
            <v>3studio</v>
          </cell>
          <cell r="AV19" t="str">
            <v>31CC</v>
          </cell>
          <cell r="AW19" t="str">
            <v>32CC</v>
          </cell>
          <cell r="AX19" t="str">
            <v>33CC</v>
          </cell>
          <cell r="AY19" t="str">
            <v>34CC</v>
          </cell>
          <cell r="AZ19" t="str">
            <v>35CC</v>
          </cell>
          <cell r="BA19" t="str">
            <v>3Chambre</v>
          </cell>
          <cell r="BB19" t="str">
            <v>3studio</v>
          </cell>
          <cell r="BC19" t="str">
            <v>31CC</v>
          </cell>
          <cell r="BD19" t="str">
            <v>32CC</v>
          </cell>
          <cell r="BE19" t="str">
            <v>33CC</v>
          </cell>
          <cell r="BF19" t="str">
            <v>34CC</v>
          </cell>
          <cell r="BG19" t="str">
            <v>35CC</v>
          </cell>
          <cell r="BH19" t="str">
            <v>engagé</v>
          </cell>
          <cell r="BI19" t="str">
            <v>20063chambre</v>
          </cell>
          <cell r="BJ19" t="str">
            <v>20063studio</v>
          </cell>
          <cell r="BK19" t="str">
            <v>200631cc</v>
          </cell>
          <cell r="BL19" t="str">
            <v>200632cc</v>
          </cell>
          <cell r="BM19" t="str">
            <v>200633cc</v>
          </cell>
          <cell r="BN19" t="str">
            <v>200634cc</v>
          </cell>
          <cell r="BO19" t="str">
            <v>200635cc</v>
          </cell>
          <cell r="BP19" t="str">
            <v>2006</v>
          </cell>
          <cell r="BQ19" t="str">
            <v>ACL2006-3</v>
          </cell>
          <cell r="BR19" t="str">
            <v>3Chambre</v>
          </cell>
          <cell r="BS19" t="str">
            <v>3studio</v>
          </cell>
          <cell r="BT19" t="str">
            <v>31CC</v>
          </cell>
          <cell r="BU19" t="str">
            <v>32CC</v>
          </cell>
          <cell r="BV19" t="str">
            <v>33CC</v>
          </cell>
          <cell r="BW19" t="str">
            <v>34CC</v>
          </cell>
          <cell r="BX19" t="str">
            <v>35CC</v>
          </cell>
          <cell r="BY19" t="str">
            <v>OBNL-3</v>
          </cell>
          <cell r="BZ19" t="str">
            <v>OBNL-3</v>
          </cell>
          <cell r="CA19" t="str">
            <v xml:space="preserve"> </v>
          </cell>
          <cell r="CB19" t="str">
            <v xml:space="preserve"> </v>
          </cell>
          <cell r="CC19" t="str">
            <v>OBNL</v>
          </cell>
          <cell r="CD19" t="str">
            <v>20063OBNL</v>
          </cell>
          <cell r="CE19" t="str">
            <v>OBNL-3</v>
          </cell>
          <cell r="CF19" t="str">
            <v>2007BSQ</v>
          </cell>
          <cell r="CG19" t="str">
            <v>2007BSQ</v>
          </cell>
          <cell r="CH19" t="str">
            <v>BSQ-3</v>
          </cell>
          <cell r="CI19" t="str">
            <v>BSQ-3</v>
          </cell>
          <cell r="CJ19" t="str">
            <v>20063BSQ</v>
          </cell>
          <cell r="CK19" t="str">
            <v>BSQ</v>
          </cell>
          <cell r="CL19" t="str">
            <v>BSQ-3</v>
          </cell>
          <cell r="CM19" t="str">
            <v>20063BSQ2006</v>
          </cell>
          <cell r="CN19" t="str">
            <v>R3</v>
          </cell>
          <cell r="CO19" t="str">
            <v>R3</v>
          </cell>
          <cell r="CP19" t="str">
            <v>R3</v>
          </cell>
          <cell r="CQ19" t="str">
            <v>20063R</v>
          </cell>
          <cell r="CR19" t="str">
            <v>R</v>
          </cell>
          <cell r="CS19" t="str">
            <v>20063R2006</v>
          </cell>
          <cell r="CT19" t="str">
            <v>2006</v>
          </cell>
          <cell r="CU19" t="str">
            <v xml:space="preserve"> </v>
          </cell>
          <cell r="CV19" t="str">
            <v>2006-12</v>
          </cell>
          <cell r="CW19" t="str">
            <v>2007-06</v>
          </cell>
          <cell r="CX19" t="str">
            <v>OCRosemont — La Petite-Patrie</v>
          </cell>
          <cell r="CY19" t="str">
            <v>BSQOC</v>
          </cell>
          <cell r="CZ19" t="str">
            <v>BSQOCRosemont — La Petite-Patrie</v>
          </cell>
          <cell r="DA19" t="str">
            <v>BSQRosemont — La Petite-Patrie</v>
          </cell>
          <cell r="DB19" t="str">
            <v>BSQRosemont — La Petite-Patrie</v>
          </cell>
          <cell r="DC19" t="str">
            <v>Rosemont — La Petite-Patrie</v>
          </cell>
          <cell r="DD19" t="str">
            <v>3Rosemont — La Petite-Patrie</v>
          </cell>
          <cell r="DE19" t="str">
            <v>RRosemont — La Petite-Patrie</v>
          </cell>
          <cell r="DF19">
            <v>0</v>
          </cell>
          <cell r="DG19" t="str">
            <v>3OC</v>
          </cell>
          <cell r="DH19" t="str">
            <v>ACL3OC</v>
          </cell>
          <cell r="DI19" t="str">
            <v xml:space="preserve"> </v>
          </cell>
          <cell r="DJ19" t="str">
            <v xml:space="preserve"> </v>
          </cell>
          <cell r="DK19" t="str">
            <v>2007ACL</v>
          </cell>
          <cell r="DL19" t="str">
            <v xml:space="preserve"> </v>
          </cell>
          <cell r="DM19" t="str">
            <v>2006ACLOC</v>
          </cell>
          <cell r="DO19" t="str">
            <v>2007oc</v>
          </cell>
          <cell r="DP19" t="str">
            <v>ACL2007oc2006ed</v>
          </cell>
          <cell r="DQ19" t="str">
            <v>2006ed</v>
          </cell>
          <cell r="DR19" t="str">
            <v>2006ec</v>
          </cell>
          <cell r="DS19" t="str">
            <v>2006ap</v>
          </cell>
          <cell r="DT19" t="str">
            <v>2006ed</v>
          </cell>
          <cell r="DU19" t="str">
            <v xml:space="preserve"> </v>
          </cell>
          <cell r="DV19" t="str">
            <v>3OC</v>
          </cell>
          <cell r="DW19" t="str">
            <v>20063OC</v>
          </cell>
          <cell r="DX19" t="str">
            <v>2006</v>
          </cell>
          <cell r="DY19" t="str">
            <v>2006</v>
          </cell>
          <cell r="DZ19" t="str">
            <v>ACLED 2006 from ec 2006</v>
          </cell>
          <cell r="EA19" t="str">
            <v>ACLOC 2007 from ED 2006</v>
          </cell>
          <cell r="EB19" t="str">
            <v>2006ec3Chambre</v>
          </cell>
          <cell r="EC19">
            <v>0</v>
          </cell>
          <cell r="ED19">
            <v>39</v>
          </cell>
          <cell r="EE19">
            <v>234</v>
          </cell>
          <cell r="EF19">
            <v>18</v>
          </cell>
          <cell r="EG19">
            <v>63</v>
          </cell>
          <cell r="EH19">
            <v>45</v>
          </cell>
          <cell r="EI19">
            <v>150</v>
          </cell>
          <cell r="EJ19">
            <v>30</v>
          </cell>
          <cell r="EK19" t="str">
            <v>2006</v>
          </cell>
          <cell r="EL19">
            <v>0</v>
          </cell>
          <cell r="EM19" t="str">
            <v>ACL</v>
          </cell>
          <cell r="EN19" t="str">
            <v>2006BSQ</v>
          </cell>
          <cell r="EO19" t="str">
            <v>3Chambre</v>
          </cell>
          <cell r="EP19" t="str">
            <v>3Studio</v>
          </cell>
          <cell r="EQ19" t="str">
            <v>31CC</v>
          </cell>
          <cell r="ER19" t="str">
            <v>32CC</v>
          </cell>
          <cell r="ES19" t="str">
            <v>33CC</v>
          </cell>
          <cell r="ET19" t="str">
            <v>34CC</v>
          </cell>
          <cell r="EU19" t="str">
            <v>35CC</v>
          </cell>
          <cell r="EV19" t="str">
            <v>3Chambre</v>
          </cell>
          <cell r="EW19" t="str">
            <v>3studio</v>
          </cell>
          <cell r="EX19" t="str">
            <v>31CC</v>
          </cell>
          <cell r="EY19" t="str">
            <v>32CC</v>
          </cell>
          <cell r="EZ19" t="str">
            <v>33CC</v>
          </cell>
          <cell r="FA19" t="str">
            <v>34CC</v>
          </cell>
          <cell r="FB19" t="str">
            <v>35CC</v>
          </cell>
          <cell r="FC19" t="str">
            <v>OBNL-3</v>
          </cell>
          <cell r="FD19" t="str">
            <v>BSQ-3</v>
          </cell>
          <cell r="FE19" t="str">
            <v>R3</v>
          </cell>
          <cell r="FF19">
            <v>252</v>
          </cell>
          <cell r="FG19" t="str">
            <v>OC</v>
          </cell>
          <cell r="FH19">
            <v>195</v>
          </cell>
          <cell r="FI19" t="str">
            <v xml:space="preserve"> </v>
          </cell>
          <cell r="FJ19" t="str">
            <v>ACL</v>
          </cell>
          <cell r="FK19" t="str">
            <v>ACLOBNL</v>
          </cell>
          <cell r="FL19" t="str">
            <v>ACL3</v>
          </cell>
          <cell r="FM19" t="str">
            <v>ACLR</v>
          </cell>
          <cell r="FN19" t="str">
            <v>ACLOBNL</v>
          </cell>
          <cell r="FO19" t="str">
            <v xml:space="preserve"> </v>
          </cell>
          <cell r="FP19" t="str">
            <v xml:space="preserve"> </v>
          </cell>
          <cell r="FQ19" t="str">
            <v>ACLOBNL3R</v>
          </cell>
          <cell r="FR19" t="str">
            <v xml:space="preserve"> 3R</v>
          </cell>
          <cell r="FS19" t="str">
            <v xml:space="preserve"> 3R</v>
          </cell>
          <cell r="FT19" t="str">
            <v>ACL32006</v>
          </cell>
          <cell r="FU19" t="str">
            <v>3Rosemont — La Petite-Patrie</v>
          </cell>
        </row>
        <row r="20">
          <cell r="C20" t="str">
            <v>ACL-5227</v>
          </cell>
          <cell r="D20" t="str">
            <v>930074400</v>
          </cell>
          <cell r="E20" t="str">
            <v>AUBERGE COMM. DU SUD-OUEST / ENVOL PH. 2</v>
          </cell>
          <cell r="F20" t="str">
            <v>2532-2534 Rue du Centre</v>
          </cell>
          <cell r="G20">
            <v>8</v>
          </cell>
          <cell r="H20" t="str">
            <v>3</v>
          </cell>
          <cell r="I20" t="str">
            <v>X</v>
          </cell>
          <cell r="J20">
            <v>0</v>
          </cell>
          <cell r="K20" t="str">
            <v>X</v>
          </cell>
          <cell r="L20" t="str">
            <v>CDH</v>
          </cell>
          <cell r="M20" t="str">
            <v>C</v>
          </cell>
          <cell r="N20" t="str">
            <v>2006</v>
          </cell>
          <cell r="O20" t="str">
            <v>DA</v>
          </cell>
          <cell r="P20" t="str">
            <v>OC</v>
          </cell>
          <cell r="Q20" t="str">
            <v>U07BOIJ</v>
          </cell>
          <cell r="R20" t="str">
            <v>U11LABD</v>
          </cell>
          <cell r="S20">
            <v>38768</v>
          </cell>
          <cell r="T20">
            <v>38768</v>
          </cell>
          <cell r="U20">
            <v>38768</v>
          </cell>
          <cell r="V20">
            <v>38918</v>
          </cell>
          <cell r="W20">
            <v>39057</v>
          </cell>
          <cell r="X20">
            <v>39064</v>
          </cell>
          <cell r="Y20">
            <v>39105</v>
          </cell>
          <cell r="Z20">
            <v>39387</v>
          </cell>
          <cell r="AA20">
            <v>39417</v>
          </cell>
          <cell r="AB20" t="str">
            <v>O15L</v>
          </cell>
          <cell r="AC20">
            <v>0</v>
          </cell>
          <cell r="AD20">
            <v>0</v>
          </cell>
          <cell r="AE20">
            <v>8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 t="str">
            <v>OBNL</v>
          </cell>
          <cell r="AK20" t="str">
            <v>OBNL</v>
          </cell>
          <cell r="AL20">
            <v>39105</v>
          </cell>
          <cell r="AM20" t="str">
            <v>1-25</v>
          </cell>
          <cell r="AN20">
            <v>240</v>
          </cell>
          <cell r="AO20">
            <v>39387</v>
          </cell>
          <cell r="AP20">
            <v>39417</v>
          </cell>
          <cell r="AQ20" t="str">
            <v>ACL-5227</v>
          </cell>
          <cell r="AR20" t="str">
            <v>ACLOC</v>
          </cell>
          <cell r="AS20" t="str">
            <v>ACL2006-3</v>
          </cell>
          <cell r="AT20" t="str">
            <v>3Chambre</v>
          </cell>
          <cell r="AU20" t="str">
            <v>3studio</v>
          </cell>
          <cell r="AV20" t="str">
            <v>31CC</v>
          </cell>
          <cell r="AW20" t="str">
            <v>32CC</v>
          </cell>
          <cell r="AX20" t="str">
            <v>33CC</v>
          </cell>
          <cell r="AY20" t="str">
            <v>34CC</v>
          </cell>
          <cell r="AZ20" t="str">
            <v>35CC</v>
          </cell>
          <cell r="BA20" t="str">
            <v>3Chambre</v>
          </cell>
          <cell r="BB20" t="str">
            <v>3studio</v>
          </cell>
          <cell r="BC20" t="str">
            <v>31CC</v>
          </cell>
          <cell r="BD20" t="str">
            <v>32CC</v>
          </cell>
          <cell r="BE20" t="str">
            <v>33CC</v>
          </cell>
          <cell r="BF20" t="str">
            <v>34CC</v>
          </cell>
          <cell r="BG20" t="str">
            <v>35CC</v>
          </cell>
          <cell r="BH20" t="str">
            <v>engagé</v>
          </cell>
          <cell r="BI20" t="str">
            <v>20063chambre</v>
          </cell>
          <cell r="BJ20" t="str">
            <v>20063studio</v>
          </cell>
          <cell r="BK20" t="str">
            <v>200631cc</v>
          </cell>
          <cell r="BL20" t="str">
            <v>200632cc</v>
          </cell>
          <cell r="BM20" t="str">
            <v>200633cc</v>
          </cell>
          <cell r="BN20" t="str">
            <v>200634cc</v>
          </cell>
          <cell r="BO20" t="str">
            <v>200635cc</v>
          </cell>
          <cell r="BP20" t="str">
            <v>2006</v>
          </cell>
          <cell r="BQ20" t="str">
            <v>ACL2006-3</v>
          </cell>
          <cell r="BR20" t="str">
            <v>3Chambre</v>
          </cell>
          <cell r="BS20" t="str">
            <v>3studio</v>
          </cell>
          <cell r="BT20" t="str">
            <v>31CC</v>
          </cell>
          <cell r="BU20" t="str">
            <v>32CC</v>
          </cell>
          <cell r="BV20" t="str">
            <v>33CC</v>
          </cell>
          <cell r="BW20" t="str">
            <v>34CC</v>
          </cell>
          <cell r="BX20" t="str">
            <v>35CC</v>
          </cell>
          <cell r="BY20" t="str">
            <v>OBNL-3</v>
          </cell>
          <cell r="BZ20" t="str">
            <v>OBNL-3</v>
          </cell>
          <cell r="CA20" t="str">
            <v xml:space="preserve"> </v>
          </cell>
          <cell r="CB20" t="str">
            <v xml:space="preserve"> </v>
          </cell>
          <cell r="CC20" t="str">
            <v>OBNL</v>
          </cell>
          <cell r="CD20" t="str">
            <v>20063OBNL</v>
          </cell>
          <cell r="CE20" t="str">
            <v>OBNL-3</v>
          </cell>
          <cell r="CF20" t="str">
            <v>2007CDH</v>
          </cell>
          <cell r="CG20" t="str">
            <v>2007CDH</v>
          </cell>
          <cell r="CH20" t="str">
            <v>CDH-3</v>
          </cell>
          <cell r="CI20" t="str">
            <v>CDH-3</v>
          </cell>
          <cell r="CJ20" t="str">
            <v>20063CDH</v>
          </cell>
          <cell r="CK20" t="str">
            <v>CDH</v>
          </cell>
          <cell r="CL20" t="str">
            <v>CDH-3</v>
          </cell>
          <cell r="CM20" t="str">
            <v>20063CDH2006</v>
          </cell>
          <cell r="CN20" t="str">
            <v>C3</v>
          </cell>
          <cell r="CO20" t="str">
            <v>C3</v>
          </cell>
          <cell r="CP20" t="str">
            <v>C3</v>
          </cell>
          <cell r="CQ20" t="str">
            <v>20063C</v>
          </cell>
          <cell r="CR20" t="str">
            <v>C</v>
          </cell>
          <cell r="CS20" t="str">
            <v>20063C2006</v>
          </cell>
          <cell r="CT20" t="str">
            <v>2006</v>
          </cell>
          <cell r="CU20" t="str">
            <v xml:space="preserve"> </v>
          </cell>
          <cell r="CV20" t="str">
            <v>2006-12</v>
          </cell>
          <cell r="CW20" t="str">
            <v>2007-11</v>
          </cell>
          <cell r="CX20" t="str">
            <v>OCLe Sud-Ouest</v>
          </cell>
          <cell r="CY20" t="str">
            <v>CDHOC</v>
          </cell>
          <cell r="CZ20" t="str">
            <v>CDHOCLe Sud-Ouest</v>
          </cell>
          <cell r="DA20" t="str">
            <v>CDHLe Sud-Ouest</v>
          </cell>
          <cell r="DB20" t="str">
            <v>CDHLe Sud-Ouest</v>
          </cell>
          <cell r="DC20" t="str">
            <v>Le Sud-Ouest</v>
          </cell>
          <cell r="DD20" t="str">
            <v>3Le Sud-Ouest</v>
          </cell>
          <cell r="DE20" t="str">
            <v>CLe Sud-Ouest</v>
          </cell>
          <cell r="DF20">
            <v>0</v>
          </cell>
          <cell r="DG20" t="str">
            <v>3OC</v>
          </cell>
          <cell r="DH20" t="str">
            <v>ACL3OC</v>
          </cell>
          <cell r="DI20" t="str">
            <v xml:space="preserve"> </v>
          </cell>
          <cell r="DJ20" t="str">
            <v xml:space="preserve"> </v>
          </cell>
          <cell r="DK20" t="str">
            <v>2007ACL</v>
          </cell>
          <cell r="DL20" t="str">
            <v xml:space="preserve"> </v>
          </cell>
          <cell r="DM20" t="str">
            <v>2006ACLOC</v>
          </cell>
          <cell r="DO20" t="str">
            <v>2007oc</v>
          </cell>
          <cell r="DP20" t="str">
            <v>ACL2007oc2006ed</v>
          </cell>
          <cell r="DQ20" t="str">
            <v>2006ed</v>
          </cell>
          <cell r="DR20" t="str">
            <v>2006ec</v>
          </cell>
          <cell r="DS20" t="str">
            <v>2006ap</v>
          </cell>
          <cell r="DT20" t="str">
            <v>2006ed</v>
          </cell>
          <cell r="DU20" t="str">
            <v xml:space="preserve"> </v>
          </cell>
          <cell r="DV20" t="str">
            <v>3OC</v>
          </cell>
          <cell r="DW20" t="str">
            <v>20063OC</v>
          </cell>
          <cell r="DX20" t="str">
            <v>2006</v>
          </cell>
          <cell r="DY20" t="str">
            <v>2006</v>
          </cell>
          <cell r="DZ20" t="str">
            <v>ACLED 2006 from ec 2006</v>
          </cell>
          <cell r="EA20" t="str">
            <v>ACLOC 2007 from ED 2006</v>
          </cell>
          <cell r="EB20" t="str">
            <v>2006ec3Chambre</v>
          </cell>
          <cell r="EC20">
            <v>0</v>
          </cell>
          <cell r="ED20">
            <v>150</v>
          </cell>
          <cell r="EE20">
            <v>139</v>
          </cell>
          <cell r="EF20">
            <v>7</v>
          </cell>
          <cell r="EG20">
            <v>48</v>
          </cell>
          <cell r="EH20">
            <v>41</v>
          </cell>
          <cell r="EI20">
            <v>282</v>
          </cell>
          <cell r="EJ20">
            <v>30</v>
          </cell>
          <cell r="EK20" t="str">
            <v>2006</v>
          </cell>
          <cell r="EL20">
            <v>0</v>
          </cell>
          <cell r="EM20" t="str">
            <v>ACL</v>
          </cell>
          <cell r="EN20" t="str">
            <v>2006CDH</v>
          </cell>
          <cell r="EO20" t="str">
            <v>3Chambre</v>
          </cell>
          <cell r="EP20" t="str">
            <v>3Studio</v>
          </cell>
          <cell r="EQ20" t="str">
            <v>31CC</v>
          </cell>
          <cell r="ER20" t="str">
            <v>32CC</v>
          </cell>
          <cell r="ES20" t="str">
            <v>33CC</v>
          </cell>
          <cell r="ET20" t="str">
            <v>34CC</v>
          </cell>
          <cell r="EU20" t="str">
            <v>35CC</v>
          </cell>
          <cell r="EV20" t="str">
            <v>3Chambre</v>
          </cell>
          <cell r="EW20" t="str">
            <v>3studio</v>
          </cell>
          <cell r="EX20" t="str">
            <v>31CC</v>
          </cell>
          <cell r="EY20" t="str">
            <v>32CC</v>
          </cell>
          <cell r="EZ20" t="str">
            <v>33CC</v>
          </cell>
          <cell r="FA20" t="str">
            <v>34CC</v>
          </cell>
          <cell r="FB20" t="str">
            <v>35CC</v>
          </cell>
          <cell r="FC20" t="str">
            <v>OBNL-3</v>
          </cell>
          <cell r="FD20" t="str">
            <v>CDH-3</v>
          </cell>
          <cell r="FE20" t="str">
            <v>C3</v>
          </cell>
          <cell r="FF20">
            <v>146</v>
          </cell>
          <cell r="FG20" t="str">
            <v>OC</v>
          </cell>
          <cell r="FH20">
            <v>323</v>
          </cell>
          <cell r="FI20" t="str">
            <v xml:space="preserve"> </v>
          </cell>
          <cell r="FJ20" t="str">
            <v>ACL</v>
          </cell>
          <cell r="FK20" t="str">
            <v>ACLOBNL</v>
          </cell>
          <cell r="FL20" t="str">
            <v>ACL3</v>
          </cell>
          <cell r="FM20" t="str">
            <v>ACLC</v>
          </cell>
          <cell r="FN20" t="str">
            <v>ACLOBNL</v>
          </cell>
          <cell r="FO20" t="str">
            <v xml:space="preserve"> </v>
          </cell>
          <cell r="FP20" t="str">
            <v xml:space="preserve"> </v>
          </cell>
          <cell r="FQ20" t="str">
            <v>ACLOBNL3C</v>
          </cell>
          <cell r="FR20" t="str">
            <v xml:space="preserve"> 3C</v>
          </cell>
          <cell r="FS20" t="str">
            <v xml:space="preserve"> 3C</v>
          </cell>
          <cell r="FT20" t="str">
            <v>ACL32006</v>
          </cell>
          <cell r="FU20" t="str">
            <v>3Le Sud-Ouest</v>
          </cell>
        </row>
        <row r="21">
          <cell r="C21" t="str">
            <v>ACL-5230</v>
          </cell>
          <cell r="D21" t="str">
            <v>930074428</v>
          </cell>
          <cell r="E21" t="str">
            <v>RESSOURCES HABITATION DE L'OUEST</v>
          </cell>
          <cell r="F21" t="str">
            <v>2090 Pl. Henri-Bourassa</v>
          </cell>
          <cell r="G21">
            <v>27</v>
          </cell>
          <cell r="H21" t="str">
            <v>1</v>
          </cell>
          <cell r="I21">
            <v>0</v>
          </cell>
          <cell r="J21">
            <v>0</v>
          </cell>
          <cell r="K21" t="str">
            <v>X</v>
          </cell>
          <cell r="L21" t="str">
            <v>BSQ</v>
          </cell>
          <cell r="M21" t="str">
            <v>R</v>
          </cell>
          <cell r="N21" t="str">
            <v>2007</v>
          </cell>
          <cell r="O21" t="str">
            <v>DA</v>
          </cell>
          <cell r="P21" t="str">
            <v>OC</v>
          </cell>
          <cell r="Q21" t="str">
            <v>U07THID</v>
          </cell>
          <cell r="R21" t="str">
            <v>U32NACM</v>
          </cell>
          <cell r="S21">
            <v>38772</v>
          </cell>
          <cell r="T21">
            <v>38775</v>
          </cell>
          <cell r="U21">
            <v>38772</v>
          </cell>
          <cell r="V21">
            <v>38884</v>
          </cell>
          <cell r="W21">
            <v>39030</v>
          </cell>
          <cell r="X21">
            <v>39044</v>
          </cell>
          <cell r="Y21">
            <v>39156</v>
          </cell>
          <cell r="Z21">
            <v>39309</v>
          </cell>
          <cell r="AA21">
            <v>39295</v>
          </cell>
          <cell r="AB21" t="str">
            <v>O15L</v>
          </cell>
          <cell r="AC21">
            <v>0</v>
          </cell>
          <cell r="AD21">
            <v>1</v>
          </cell>
          <cell r="AE21">
            <v>23</v>
          </cell>
          <cell r="AF21">
            <v>3</v>
          </cell>
          <cell r="AG21">
            <v>0</v>
          </cell>
          <cell r="AH21">
            <v>0</v>
          </cell>
          <cell r="AI21">
            <v>0</v>
          </cell>
          <cell r="AJ21" t="str">
            <v>OBNL</v>
          </cell>
          <cell r="AK21" t="str">
            <v>OBNL</v>
          </cell>
          <cell r="AL21">
            <v>39156</v>
          </cell>
          <cell r="AM21" t="str">
            <v>26-50</v>
          </cell>
          <cell r="AN21">
            <v>300</v>
          </cell>
          <cell r="AO21">
            <v>39309</v>
          </cell>
          <cell r="AP21">
            <v>39339</v>
          </cell>
          <cell r="AQ21" t="str">
            <v>ACL-5230</v>
          </cell>
          <cell r="AR21" t="str">
            <v>ACLOC</v>
          </cell>
          <cell r="AS21" t="str">
            <v>ACL2007-1</v>
          </cell>
          <cell r="AT21" t="str">
            <v>1Chambre</v>
          </cell>
          <cell r="AU21" t="str">
            <v>1studio</v>
          </cell>
          <cell r="AV21" t="str">
            <v>11CC</v>
          </cell>
          <cell r="AW21" t="str">
            <v>12CC</v>
          </cell>
          <cell r="AX21" t="str">
            <v>13CC</v>
          </cell>
          <cell r="AY21" t="str">
            <v>14CC</v>
          </cell>
          <cell r="AZ21" t="str">
            <v>15CC</v>
          </cell>
          <cell r="BA21" t="str">
            <v>1Chambre</v>
          </cell>
          <cell r="BB21" t="str">
            <v>1studio</v>
          </cell>
          <cell r="BC21" t="str">
            <v>11CC</v>
          </cell>
          <cell r="BD21" t="str">
            <v>12CC</v>
          </cell>
          <cell r="BE21" t="str">
            <v>13CC</v>
          </cell>
          <cell r="BF21" t="str">
            <v>14CC</v>
          </cell>
          <cell r="BG21" t="str">
            <v>15CC</v>
          </cell>
          <cell r="BH21" t="str">
            <v>engagé</v>
          </cell>
          <cell r="BI21" t="str">
            <v>20061chambre</v>
          </cell>
          <cell r="BJ21" t="str">
            <v>20061studio</v>
          </cell>
          <cell r="BK21" t="str">
            <v>200611cc</v>
          </cell>
          <cell r="BL21" t="str">
            <v>200612cc</v>
          </cell>
          <cell r="BM21" t="str">
            <v>200613cc</v>
          </cell>
          <cell r="BN21" t="str">
            <v>200614cc</v>
          </cell>
          <cell r="BO21" t="str">
            <v>200615cc</v>
          </cell>
          <cell r="BP21" t="str">
            <v>2007</v>
          </cell>
          <cell r="BQ21" t="str">
            <v>ACL2007-1</v>
          </cell>
          <cell r="BR21" t="str">
            <v>1Chambre</v>
          </cell>
          <cell r="BS21" t="str">
            <v>1studio</v>
          </cell>
          <cell r="BT21" t="str">
            <v>11CC</v>
          </cell>
          <cell r="BU21" t="str">
            <v>12CC</v>
          </cell>
          <cell r="BV21" t="str">
            <v>13CC</v>
          </cell>
          <cell r="BW21" t="str">
            <v>14CC</v>
          </cell>
          <cell r="BX21" t="str">
            <v>15CC</v>
          </cell>
          <cell r="BY21" t="str">
            <v>OBNL-1</v>
          </cell>
          <cell r="BZ21" t="str">
            <v>OBNL-1</v>
          </cell>
          <cell r="CA21" t="str">
            <v xml:space="preserve"> </v>
          </cell>
          <cell r="CB21" t="str">
            <v xml:space="preserve"> </v>
          </cell>
          <cell r="CC21" t="str">
            <v>OBNL</v>
          </cell>
          <cell r="CD21" t="str">
            <v>20061OBNL</v>
          </cell>
          <cell r="CE21" t="str">
            <v>OBNL-1</v>
          </cell>
          <cell r="CF21" t="str">
            <v>2007BSQ</v>
          </cell>
          <cell r="CG21" t="str">
            <v>2007BSQ</v>
          </cell>
          <cell r="CH21" t="str">
            <v>BSQ-1</v>
          </cell>
          <cell r="CI21" t="str">
            <v>BSQ-1</v>
          </cell>
          <cell r="CJ21" t="str">
            <v>20061BSQ</v>
          </cell>
          <cell r="CK21" t="str">
            <v>BSQ</v>
          </cell>
          <cell r="CL21" t="str">
            <v>BSQ-1</v>
          </cell>
          <cell r="CM21" t="str">
            <v>20061BSQ2006</v>
          </cell>
          <cell r="CN21" t="str">
            <v>R1</v>
          </cell>
          <cell r="CO21" t="str">
            <v>R1</v>
          </cell>
          <cell r="CP21" t="str">
            <v>R1</v>
          </cell>
          <cell r="CQ21" t="str">
            <v>20061R</v>
          </cell>
          <cell r="CR21" t="str">
            <v>R</v>
          </cell>
          <cell r="CS21" t="str">
            <v>20061R2006</v>
          </cell>
          <cell r="CT21" t="str">
            <v>2006</v>
          </cell>
          <cell r="CU21" t="str">
            <v xml:space="preserve"> </v>
          </cell>
          <cell r="CV21" t="str">
            <v>2006-11</v>
          </cell>
          <cell r="CW21" t="str">
            <v>2007-08</v>
          </cell>
          <cell r="CX21" t="str">
            <v>OCAhuntsic — Cartierville</v>
          </cell>
          <cell r="CY21" t="str">
            <v>BSQOC</v>
          </cell>
          <cell r="CZ21" t="str">
            <v>BSQOCAhuntsic — Cartierville</v>
          </cell>
          <cell r="DA21" t="str">
            <v>BSQAhuntsic — Cartierville</v>
          </cell>
          <cell r="DB21" t="str">
            <v>BSQAhuntsic — Cartierville</v>
          </cell>
          <cell r="DC21" t="str">
            <v>Ahuntsic — Cartierville</v>
          </cell>
          <cell r="DD21" t="str">
            <v>1Ahuntsic — Cartierville</v>
          </cell>
          <cell r="DE21" t="str">
            <v>RAhuntsic — Cartierville</v>
          </cell>
          <cell r="DF21">
            <v>0</v>
          </cell>
          <cell r="DG21" t="str">
            <v>1OC</v>
          </cell>
          <cell r="DH21" t="str">
            <v>ACL1OC</v>
          </cell>
          <cell r="DI21" t="str">
            <v xml:space="preserve"> </v>
          </cell>
          <cell r="DJ21" t="str">
            <v xml:space="preserve"> </v>
          </cell>
          <cell r="DK21" t="str">
            <v>2007ACL</v>
          </cell>
          <cell r="DL21" t="str">
            <v xml:space="preserve"> </v>
          </cell>
          <cell r="DM21" t="str">
            <v>2006ACLOC</v>
          </cell>
          <cell r="DO21" t="str">
            <v>2007oc</v>
          </cell>
          <cell r="DP21" t="str">
            <v>ACL2007oc2006ed</v>
          </cell>
          <cell r="DQ21" t="str">
            <v>2006ed</v>
          </cell>
          <cell r="DR21" t="str">
            <v>2006ec</v>
          </cell>
          <cell r="DS21" t="str">
            <v>2006ap</v>
          </cell>
          <cell r="DT21" t="str">
            <v>2006ed</v>
          </cell>
          <cell r="DU21" t="str">
            <v xml:space="preserve"> </v>
          </cell>
          <cell r="DV21" t="str">
            <v>1OC</v>
          </cell>
          <cell r="DW21" t="str">
            <v>20061OC</v>
          </cell>
          <cell r="DX21" t="str">
            <v>2006</v>
          </cell>
          <cell r="DY21" t="str">
            <v>2006</v>
          </cell>
          <cell r="DZ21" t="str">
            <v>ACLED 2006 from ec 2006</v>
          </cell>
          <cell r="EA21" t="str">
            <v>ACLOC 2007 from ED 2006</v>
          </cell>
          <cell r="EB21" t="str">
            <v>2006ec1Chambre</v>
          </cell>
          <cell r="EC21">
            <v>-3</v>
          </cell>
          <cell r="ED21">
            <v>112</v>
          </cell>
          <cell r="EE21">
            <v>146</v>
          </cell>
          <cell r="EF21">
            <v>14</v>
          </cell>
          <cell r="EG21">
            <v>126</v>
          </cell>
          <cell r="EH21">
            <v>112</v>
          </cell>
          <cell r="EI21">
            <v>153</v>
          </cell>
          <cell r="EJ21">
            <v>30</v>
          </cell>
          <cell r="EK21" t="str">
            <v>2006</v>
          </cell>
          <cell r="EL21">
            <v>0</v>
          </cell>
          <cell r="EM21" t="str">
            <v>ACL</v>
          </cell>
          <cell r="EN21" t="str">
            <v>2006BSQ</v>
          </cell>
          <cell r="EO21" t="str">
            <v>1Chambre</v>
          </cell>
          <cell r="EP21" t="str">
            <v>1Studio</v>
          </cell>
          <cell r="EQ21" t="str">
            <v>11CC</v>
          </cell>
          <cell r="ER21" t="str">
            <v>12CC</v>
          </cell>
          <cell r="ES21" t="str">
            <v>13CC</v>
          </cell>
          <cell r="ET21" t="str">
            <v>14CC</v>
          </cell>
          <cell r="EU21" t="str">
            <v>15CC</v>
          </cell>
          <cell r="EV21" t="str">
            <v>1Chambre</v>
          </cell>
          <cell r="EW21" t="str">
            <v>1studio</v>
          </cell>
          <cell r="EX21" t="str">
            <v>11CC</v>
          </cell>
          <cell r="EY21" t="str">
            <v>12CC</v>
          </cell>
          <cell r="EZ21" t="str">
            <v>13CC</v>
          </cell>
          <cell r="FA21" t="str">
            <v>14CC</v>
          </cell>
          <cell r="FB21" t="str">
            <v>15CC</v>
          </cell>
          <cell r="FC21" t="str">
            <v>OBNL-1</v>
          </cell>
          <cell r="FD21" t="str">
            <v>BSQ-1</v>
          </cell>
          <cell r="FE21" t="str">
            <v>R1</v>
          </cell>
          <cell r="FF21">
            <v>160</v>
          </cell>
          <cell r="FG21" t="str">
            <v>OC</v>
          </cell>
          <cell r="FH21">
            <v>265</v>
          </cell>
          <cell r="FI21" t="str">
            <v xml:space="preserve"> </v>
          </cell>
          <cell r="FJ21" t="str">
            <v>ACL</v>
          </cell>
          <cell r="FK21" t="str">
            <v>ACLOBNL</v>
          </cell>
          <cell r="FL21" t="str">
            <v>ACL1</v>
          </cell>
          <cell r="FM21" t="str">
            <v>ACLR</v>
          </cell>
          <cell r="FN21" t="str">
            <v>ACLOBNL</v>
          </cell>
          <cell r="FO21" t="str">
            <v xml:space="preserve"> </v>
          </cell>
          <cell r="FP21" t="str">
            <v xml:space="preserve"> </v>
          </cell>
          <cell r="FQ21" t="str">
            <v>ACLOBNL1R</v>
          </cell>
          <cell r="FR21" t="str">
            <v xml:space="preserve"> 1R</v>
          </cell>
          <cell r="FS21" t="str">
            <v xml:space="preserve"> 1R</v>
          </cell>
          <cell r="FT21" t="str">
            <v>ACL12007</v>
          </cell>
          <cell r="FU21" t="str">
            <v>1Ahuntsic — Cartierville</v>
          </cell>
        </row>
        <row r="22">
          <cell r="C22" t="str">
            <v>ACL-5236</v>
          </cell>
          <cell r="D22" t="str">
            <v>930074395</v>
          </cell>
          <cell r="E22" t="str">
            <v>HAB. COMM. LOGGIA(HÔPITAL BELLECHASSE 2)</v>
          </cell>
          <cell r="F22" t="str">
            <v>6079 20e Avenue</v>
          </cell>
          <cell r="G22">
            <v>23</v>
          </cell>
          <cell r="H22" t="str">
            <v>1</v>
          </cell>
          <cell r="I22">
            <v>0</v>
          </cell>
          <cell r="J22">
            <v>0</v>
          </cell>
          <cell r="K22" t="str">
            <v>X</v>
          </cell>
          <cell r="L22" t="str">
            <v>BSQ</v>
          </cell>
          <cell r="M22" t="str">
            <v>C</v>
          </cell>
          <cell r="N22" t="str">
            <v>2007</v>
          </cell>
          <cell r="O22" t="str">
            <v>DA</v>
          </cell>
          <cell r="P22" t="str">
            <v>OC</v>
          </cell>
          <cell r="Q22" t="str">
            <v>U07BOIJ</v>
          </cell>
          <cell r="R22">
            <v>0</v>
          </cell>
          <cell r="S22">
            <v>38768</v>
          </cell>
          <cell r="T22">
            <v>38811</v>
          </cell>
          <cell r="U22">
            <v>38768</v>
          </cell>
          <cell r="V22">
            <v>38807</v>
          </cell>
          <cell r="W22">
            <v>39614</v>
          </cell>
          <cell r="X22">
            <v>39639</v>
          </cell>
          <cell r="Y22">
            <v>39767</v>
          </cell>
          <cell r="Z22">
            <v>40132</v>
          </cell>
          <cell r="AA22">
            <v>40233</v>
          </cell>
          <cell r="AB22" t="str">
            <v>O15L</v>
          </cell>
          <cell r="AC22">
            <v>0</v>
          </cell>
          <cell r="AD22">
            <v>0</v>
          </cell>
          <cell r="AE22">
            <v>8</v>
          </cell>
          <cell r="AF22">
            <v>7</v>
          </cell>
          <cell r="AG22">
            <v>3</v>
          </cell>
          <cell r="AH22">
            <v>0</v>
          </cell>
          <cell r="AI22">
            <v>5</v>
          </cell>
          <cell r="AJ22" t="str">
            <v>OBNL</v>
          </cell>
          <cell r="AK22" t="str">
            <v>OBNL</v>
          </cell>
          <cell r="AL22">
            <v>39767</v>
          </cell>
          <cell r="AM22" t="str">
            <v>1-25</v>
          </cell>
          <cell r="AN22">
            <v>240</v>
          </cell>
          <cell r="AO22">
            <v>40132</v>
          </cell>
          <cell r="AP22">
            <v>40162</v>
          </cell>
          <cell r="AQ22" t="str">
            <v>ACL-5236</v>
          </cell>
          <cell r="AR22" t="str">
            <v>ACLOC</v>
          </cell>
          <cell r="AS22" t="str">
            <v>ACL2007-1</v>
          </cell>
          <cell r="AT22" t="str">
            <v>1Chambre</v>
          </cell>
          <cell r="AU22" t="str">
            <v>1studio</v>
          </cell>
          <cell r="AV22" t="str">
            <v>11CC</v>
          </cell>
          <cell r="AW22" t="str">
            <v>12CC</v>
          </cell>
          <cell r="AX22" t="str">
            <v>13CC</v>
          </cell>
          <cell r="AY22" t="str">
            <v>14CC</v>
          </cell>
          <cell r="AZ22" t="str">
            <v>15CC</v>
          </cell>
          <cell r="BA22" t="str">
            <v>1Chambre</v>
          </cell>
          <cell r="BB22" t="str">
            <v>1studio</v>
          </cell>
          <cell r="BC22" t="str">
            <v>11CC</v>
          </cell>
          <cell r="BD22" t="str">
            <v>12CC</v>
          </cell>
          <cell r="BE22" t="str">
            <v>13CC</v>
          </cell>
          <cell r="BF22" t="str">
            <v>14CC</v>
          </cell>
          <cell r="BG22" t="str">
            <v>15CC</v>
          </cell>
          <cell r="BH22" t="str">
            <v>engagé</v>
          </cell>
          <cell r="BI22" t="str">
            <v>20061chambre</v>
          </cell>
          <cell r="BJ22" t="str">
            <v>20061studio</v>
          </cell>
          <cell r="BK22" t="str">
            <v>200611cc</v>
          </cell>
          <cell r="BL22" t="str">
            <v>200612cc</v>
          </cell>
          <cell r="BM22" t="str">
            <v>200613cc</v>
          </cell>
          <cell r="BN22" t="str">
            <v>200614cc</v>
          </cell>
          <cell r="BO22" t="str">
            <v>200615cc</v>
          </cell>
          <cell r="BP22" t="str">
            <v>2007</v>
          </cell>
          <cell r="BQ22" t="str">
            <v>ACL2007-1</v>
          </cell>
          <cell r="BR22" t="str">
            <v>1Chambre</v>
          </cell>
          <cell r="BS22" t="str">
            <v>1studio</v>
          </cell>
          <cell r="BT22" t="str">
            <v>11CC</v>
          </cell>
          <cell r="BU22" t="str">
            <v>12CC</v>
          </cell>
          <cell r="BV22" t="str">
            <v>13CC</v>
          </cell>
          <cell r="BW22" t="str">
            <v>14CC</v>
          </cell>
          <cell r="BX22" t="str">
            <v>15CC</v>
          </cell>
          <cell r="BY22" t="str">
            <v>OBNL-1</v>
          </cell>
          <cell r="BZ22" t="str">
            <v>OBNL-1</v>
          </cell>
          <cell r="CA22" t="str">
            <v xml:space="preserve"> </v>
          </cell>
          <cell r="CB22" t="str">
            <v xml:space="preserve"> </v>
          </cell>
          <cell r="CC22" t="str">
            <v>OBNL</v>
          </cell>
          <cell r="CD22" t="str">
            <v>20061OBNL</v>
          </cell>
          <cell r="CE22" t="str">
            <v>OBNL-1</v>
          </cell>
          <cell r="CF22" t="str">
            <v>2007BSQ</v>
          </cell>
          <cell r="CG22" t="str">
            <v>2007BSQ</v>
          </cell>
          <cell r="CH22" t="str">
            <v>BSQ-1</v>
          </cell>
          <cell r="CI22" t="str">
            <v>BSQ-1</v>
          </cell>
          <cell r="CJ22" t="str">
            <v>20061BSQ</v>
          </cell>
          <cell r="CK22" t="str">
            <v>BSQ</v>
          </cell>
          <cell r="CL22" t="str">
            <v>BSQ-1</v>
          </cell>
          <cell r="CM22" t="str">
            <v>20061BSQ2008</v>
          </cell>
          <cell r="CN22" t="str">
            <v>C1</v>
          </cell>
          <cell r="CO22" t="str">
            <v>C1</v>
          </cell>
          <cell r="CP22" t="str">
            <v>C1</v>
          </cell>
          <cell r="CQ22" t="str">
            <v>20061C</v>
          </cell>
          <cell r="CR22" t="str">
            <v>C</v>
          </cell>
          <cell r="CS22" t="str">
            <v>20061C2008</v>
          </cell>
          <cell r="CT22" t="str">
            <v>2008</v>
          </cell>
          <cell r="CU22" t="str">
            <v xml:space="preserve"> </v>
          </cell>
          <cell r="CV22" t="str">
            <v>2008-07</v>
          </cell>
          <cell r="CW22" t="str">
            <v>2009-11</v>
          </cell>
          <cell r="CX22" t="str">
            <v>OCRosemont — La Petite-Patrie</v>
          </cell>
          <cell r="CY22" t="str">
            <v>BSQOC</v>
          </cell>
          <cell r="CZ22" t="str">
            <v>BSQOCRosemont — La Petite-Patrie</v>
          </cell>
          <cell r="DA22" t="str">
            <v>BSQRosemont — La Petite-Patrie</v>
          </cell>
          <cell r="DB22" t="str">
            <v>BSQRosemont — La Petite-Patrie</v>
          </cell>
          <cell r="DC22" t="str">
            <v>Rosemont — La Petite-Patrie</v>
          </cell>
          <cell r="DD22" t="str">
            <v>1Rosemont — La Petite-Patrie</v>
          </cell>
          <cell r="DE22" t="str">
            <v>CRosemont — La Petite-Patrie</v>
          </cell>
          <cell r="DF22">
            <v>0</v>
          </cell>
          <cell r="DG22" t="str">
            <v>1OC</v>
          </cell>
          <cell r="DH22" t="str">
            <v>ACL1OC</v>
          </cell>
          <cell r="DI22" t="str">
            <v xml:space="preserve"> </v>
          </cell>
          <cell r="DJ22" t="str">
            <v xml:space="preserve"> </v>
          </cell>
          <cell r="DK22" t="str">
            <v>2009ACL</v>
          </cell>
          <cell r="DL22" t="str">
            <v xml:space="preserve"> </v>
          </cell>
          <cell r="DM22" t="str">
            <v>2006ACLOC</v>
          </cell>
          <cell r="DO22" t="str">
            <v>2009oc</v>
          </cell>
          <cell r="DP22" t="str">
            <v>ACL2009oc2008ed</v>
          </cell>
          <cell r="DQ22" t="str">
            <v>2008ed</v>
          </cell>
          <cell r="DR22" t="str">
            <v>2006ec</v>
          </cell>
          <cell r="DS22" t="str">
            <v>2006ap</v>
          </cell>
          <cell r="DT22" t="str">
            <v>2008ed</v>
          </cell>
          <cell r="DU22" t="str">
            <v>2006ec</v>
          </cell>
          <cell r="DV22" t="str">
            <v>1OC</v>
          </cell>
          <cell r="DW22" t="str">
            <v>20081OC</v>
          </cell>
          <cell r="DX22" t="str">
            <v>2008</v>
          </cell>
          <cell r="DY22" t="str">
            <v>2006</v>
          </cell>
          <cell r="DZ22" t="str">
            <v>ACLED 2008 from ec 2006</v>
          </cell>
          <cell r="EA22" t="str">
            <v>ACLOC 2006 from ED 2006</v>
          </cell>
          <cell r="EB22" t="str">
            <v>2006ec1Chambre</v>
          </cell>
          <cell r="EC22">
            <v>-43</v>
          </cell>
          <cell r="ED22">
            <v>39</v>
          </cell>
          <cell r="EE22">
            <v>807</v>
          </cell>
          <cell r="EF22">
            <v>25</v>
          </cell>
          <cell r="EG22">
            <v>153</v>
          </cell>
          <cell r="EH22">
            <v>128</v>
          </cell>
          <cell r="EI22">
            <v>365</v>
          </cell>
          <cell r="EJ22">
            <v>30</v>
          </cell>
          <cell r="EK22" t="str">
            <v>2006</v>
          </cell>
          <cell r="EL22">
            <v>0</v>
          </cell>
          <cell r="EM22" t="str">
            <v>ACL</v>
          </cell>
          <cell r="EN22" t="str">
            <v>2008BSQ</v>
          </cell>
          <cell r="EO22" t="str">
            <v>1Chambre</v>
          </cell>
          <cell r="EP22" t="str">
            <v>1Studio</v>
          </cell>
          <cell r="EQ22" t="str">
            <v>11CC</v>
          </cell>
          <cell r="ER22" t="str">
            <v>12CC</v>
          </cell>
          <cell r="ES22" t="str">
            <v>13CC</v>
          </cell>
          <cell r="ET22" t="str">
            <v>14CC</v>
          </cell>
          <cell r="EU22" t="str">
            <v>15CC</v>
          </cell>
          <cell r="EV22" t="str">
            <v>1Chambre</v>
          </cell>
          <cell r="EW22" t="str">
            <v>1studio</v>
          </cell>
          <cell r="EX22" t="str">
            <v>11CC</v>
          </cell>
          <cell r="EY22" t="str">
            <v>12CC</v>
          </cell>
          <cell r="EZ22" t="str">
            <v>13CC</v>
          </cell>
          <cell r="FA22" t="str">
            <v>14CC</v>
          </cell>
          <cell r="FB22" t="str">
            <v>15CC</v>
          </cell>
          <cell r="FC22" t="str">
            <v>OBNL-1</v>
          </cell>
          <cell r="FD22" t="str">
            <v>BSQ-1</v>
          </cell>
          <cell r="FE22" t="str">
            <v>C1</v>
          </cell>
          <cell r="FF22">
            <v>832</v>
          </cell>
          <cell r="FG22" t="str">
            <v>OC</v>
          </cell>
          <cell r="FH22">
            <v>493</v>
          </cell>
          <cell r="FI22" t="str">
            <v xml:space="preserve"> </v>
          </cell>
          <cell r="FJ22" t="str">
            <v>ACL</v>
          </cell>
          <cell r="FK22" t="str">
            <v>ACLOBNL</v>
          </cell>
          <cell r="FL22" t="str">
            <v>ACL1</v>
          </cell>
          <cell r="FM22" t="str">
            <v>ACLC</v>
          </cell>
          <cell r="FN22" t="str">
            <v>ACLOBNL</v>
          </cell>
          <cell r="FO22" t="str">
            <v xml:space="preserve"> </v>
          </cell>
          <cell r="FP22" t="str">
            <v xml:space="preserve"> </v>
          </cell>
          <cell r="FQ22" t="str">
            <v>ACLOBNL1C</v>
          </cell>
          <cell r="FR22" t="str">
            <v xml:space="preserve"> 1C</v>
          </cell>
          <cell r="FS22" t="str">
            <v xml:space="preserve"> 1C</v>
          </cell>
          <cell r="FT22" t="str">
            <v>ACL12007</v>
          </cell>
          <cell r="FU22" t="str">
            <v>1Rosemont — La Petite-Patrie</v>
          </cell>
        </row>
        <row r="23">
          <cell r="C23" t="str">
            <v>ACL-5238</v>
          </cell>
          <cell r="D23" t="str">
            <v>930077262</v>
          </cell>
          <cell r="E23" t="str">
            <v>MISSION OLD BREWERY - PAVILLON DU MARCHÉ</v>
          </cell>
          <cell r="F23" t="str">
            <v>4450 Rue Ontario Est</v>
          </cell>
          <cell r="G23">
            <v>29</v>
          </cell>
          <cell r="H23" t="str">
            <v>3</v>
          </cell>
          <cell r="I23">
            <v>0</v>
          </cell>
          <cell r="J23">
            <v>0</v>
          </cell>
          <cell r="K23" t="str">
            <v>X</v>
          </cell>
          <cell r="L23" t="str">
            <v>BSQ</v>
          </cell>
          <cell r="M23" t="str">
            <v>R</v>
          </cell>
          <cell r="N23" t="str">
            <v>2007</v>
          </cell>
          <cell r="O23" t="str">
            <v>DA</v>
          </cell>
          <cell r="P23" t="str">
            <v>OC</v>
          </cell>
          <cell r="Q23" t="str">
            <v>U13GOUF</v>
          </cell>
          <cell r="R23" t="str">
            <v>U11LABD</v>
          </cell>
          <cell r="S23">
            <v>0</v>
          </cell>
          <cell r="T23">
            <v>0</v>
          </cell>
          <cell r="U23">
            <v>39213</v>
          </cell>
          <cell r="V23">
            <v>39213</v>
          </cell>
          <cell r="W23">
            <v>39434</v>
          </cell>
          <cell r="X23">
            <v>39458</v>
          </cell>
          <cell r="Y23">
            <v>39675</v>
          </cell>
          <cell r="Z23">
            <v>40339</v>
          </cell>
          <cell r="AA23">
            <v>40452</v>
          </cell>
          <cell r="AB23" t="str">
            <v>O15L</v>
          </cell>
          <cell r="AC23">
            <v>6</v>
          </cell>
          <cell r="AD23">
            <v>20</v>
          </cell>
          <cell r="AE23">
            <v>3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 t="str">
            <v>OBNL</v>
          </cell>
          <cell r="AK23" t="str">
            <v>OBNL</v>
          </cell>
          <cell r="AL23">
            <v>39675</v>
          </cell>
          <cell r="AM23" t="str">
            <v>26-50</v>
          </cell>
          <cell r="AN23">
            <v>300</v>
          </cell>
          <cell r="AO23">
            <v>40339</v>
          </cell>
          <cell r="AP23">
            <v>40369</v>
          </cell>
          <cell r="AQ23" t="str">
            <v>ACL-5238</v>
          </cell>
          <cell r="AR23" t="str">
            <v>ACLOC</v>
          </cell>
          <cell r="AS23" t="str">
            <v>ACL2007-3</v>
          </cell>
          <cell r="AT23" t="str">
            <v>3Chambre</v>
          </cell>
          <cell r="AU23" t="str">
            <v>3studio</v>
          </cell>
          <cell r="AV23" t="str">
            <v>31CC</v>
          </cell>
          <cell r="AW23" t="str">
            <v>32CC</v>
          </cell>
          <cell r="AX23" t="str">
            <v>33CC</v>
          </cell>
          <cell r="AY23" t="str">
            <v>34CC</v>
          </cell>
          <cell r="AZ23" t="str">
            <v>35CC</v>
          </cell>
          <cell r="BA23" t="str">
            <v>3Chambre</v>
          </cell>
          <cell r="BB23" t="str">
            <v>3studio</v>
          </cell>
          <cell r="BC23" t="str">
            <v>31CC</v>
          </cell>
          <cell r="BD23" t="str">
            <v>32CC</v>
          </cell>
          <cell r="BE23" t="str">
            <v>33CC</v>
          </cell>
          <cell r="BF23" t="str">
            <v>34CC</v>
          </cell>
          <cell r="BG23" t="str">
            <v>35CC</v>
          </cell>
          <cell r="BH23" t="str">
            <v>engagé</v>
          </cell>
          <cell r="BI23" t="str">
            <v>20073chambre</v>
          </cell>
          <cell r="BJ23" t="str">
            <v>20073studio</v>
          </cell>
          <cell r="BK23" t="str">
            <v>200731cc</v>
          </cell>
          <cell r="BL23" t="str">
            <v>200732cc</v>
          </cell>
          <cell r="BM23" t="str">
            <v>200733cc</v>
          </cell>
          <cell r="BN23" t="str">
            <v>200734cc</v>
          </cell>
          <cell r="BO23" t="str">
            <v>200735cc</v>
          </cell>
          <cell r="BP23" t="str">
            <v>2007</v>
          </cell>
          <cell r="BQ23" t="str">
            <v>ACL2007-3</v>
          </cell>
          <cell r="BR23" t="str">
            <v>3Chambre</v>
          </cell>
          <cell r="BS23" t="str">
            <v>3studio</v>
          </cell>
          <cell r="BT23" t="str">
            <v>31CC</v>
          </cell>
          <cell r="BU23" t="str">
            <v>32CC</v>
          </cell>
          <cell r="BV23" t="str">
            <v>33CC</v>
          </cell>
          <cell r="BW23" t="str">
            <v>34CC</v>
          </cell>
          <cell r="BX23" t="str">
            <v>35CC</v>
          </cell>
          <cell r="BY23" t="str">
            <v>OBNL-3</v>
          </cell>
          <cell r="BZ23" t="str">
            <v>OBNL-3</v>
          </cell>
          <cell r="CA23" t="str">
            <v xml:space="preserve"> </v>
          </cell>
          <cell r="CB23" t="str">
            <v xml:space="preserve"> </v>
          </cell>
          <cell r="CC23" t="str">
            <v>OBNL</v>
          </cell>
          <cell r="CD23" t="str">
            <v>20073OBNL</v>
          </cell>
          <cell r="CE23" t="str">
            <v>OBNL-3</v>
          </cell>
          <cell r="CF23" t="str">
            <v>2007BSQ</v>
          </cell>
          <cell r="CG23" t="str">
            <v>2007BSQ</v>
          </cell>
          <cell r="CH23" t="str">
            <v>BSQ-3</v>
          </cell>
          <cell r="CI23" t="str">
            <v>BSQ-3</v>
          </cell>
          <cell r="CJ23" t="str">
            <v>20073BSQ</v>
          </cell>
          <cell r="CK23" t="str">
            <v>BSQ</v>
          </cell>
          <cell r="CL23" t="str">
            <v>BSQ-3</v>
          </cell>
          <cell r="CM23" t="str">
            <v>20073BSQ2008</v>
          </cell>
          <cell r="CN23" t="str">
            <v>R3</v>
          </cell>
          <cell r="CO23" t="str">
            <v>R3</v>
          </cell>
          <cell r="CP23" t="str">
            <v>R3</v>
          </cell>
          <cell r="CQ23" t="str">
            <v>20073R</v>
          </cell>
          <cell r="CR23" t="str">
            <v>R</v>
          </cell>
          <cell r="CS23" t="str">
            <v>20073R2008</v>
          </cell>
          <cell r="CT23" t="str">
            <v>2008</v>
          </cell>
          <cell r="CU23" t="str">
            <v xml:space="preserve"> </v>
          </cell>
          <cell r="CV23" t="str">
            <v>2008-01</v>
          </cell>
          <cell r="CW23" t="str">
            <v>2010-06</v>
          </cell>
          <cell r="CX23" t="str">
            <v>OCMercier — Hochelaga-Maisonneuve</v>
          </cell>
          <cell r="CY23" t="str">
            <v>BSQOC</v>
          </cell>
          <cell r="CZ23" t="str">
            <v>BSQOCMercier — Hochelaga-Maisonneuve</v>
          </cell>
          <cell r="DA23" t="str">
            <v>BSQMercier — Hochelaga-Maisonneuve</v>
          </cell>
          <cell r="DB23" t="str">
            <v>BSQMercier — Hochelaga-Maisonneuve</v>
          </cell>
          <cell r="DC23" t="str">
            <v>Mercier — Hochelaga-Maisonneuve</v>
          </cell>
          <cell r="DD23" t="str">
            <v>3Mercier — Hochelaga-Maisonneuve</v>
          </cell>
          <cell r="DE23" t="str">
            <v>RMercier — Hochelaga-Maisonneuve</v>
          </cell>
          <cell r="DF23">
            <v>0</v>
          </cell>
          <cell r="DG23" t="str">
            <v>3OC</v>
          </cell>
          <cell r="DH23" t="str">
            <v>ACL3OC</v>
          </cell>
          <cell r="DI23" t="str">
            <v xml:space="preserve"> </v>
          </cell>
          <cell r="DJ23" t="str">
            <v xml:space="preserve"> </v>
          </cell>
          <cell r="DK23" t="str">
            <v>2010ACL</v>
          </cell>
          <cell r="DL23" t="str">
            <v xml:space="preserve"> </v>
          </cell>
          <cell r="DM23" t="str">
            <v>1900ACLOC</v>
          </cell>
          <cell r="DO23" t="str">
            <v>2010oc</v>
          </cell>
          <cell r="DP23" t="str">
            <v>ACL2010oc2008ed</v>
          </cell>
          <cell r="DQ23" t="str">
            <v>2008ed</v>
          </cell>
          <cell r="DR23" t="str">
            <v>2007ec</v>
          </cell>
          <cell r="DS23" t="str">
            <v>2007ap</v>
          </cell>
          <cell r="DT23" t="str">
            <v>2008ed</v>
          </cell>
          <cell r="DU23" t="str">
            <v>2007ec</v>
          </cell>
          <cell r="DV23" t="str">
            <v>3OC</v>
          </cell>
          <cell r="DW23" t="str">
            <v>20083OC</v>
          </cell>
          <cell r="DX23" t="str">
            <v>2008</v>
          </cell>
          <cell r="DY23" t="str">
            <v>2007</v>
          </cell>
          <cell r="DZ23" t="str">
            <v>ACLED 2008 from ec 2007</v>
          </cell>
          <cell r="EA23" t="str">
            <v>ACLOC 2006 from ED 2006</v>
          </cell>
          <cell r="EB23" t="str">
            <v>2007ec3Chambre</v>
          </cell>
          <cell r="EC23">
            <v>39213</v>
          </cell>
          <cell r="ED23">
            <v>0</v>
          </cell>
          <cell r="EE23">
            <v>221</v>
          </cell>
          <cell r="EF23">
            <v>24</v>
          </cell>
          <cell r="EG23">
            <v>241</v>
          </cell>
          <cell r="EH23">
            <v>217</v>
          </cell>
          <cell r="EI23">
            <v>664</v>
          </cell>
          <cell r="EJ23">
            <v>30</v>
          </cell>
          <cell r="EK23" t="str">
            <v>2007</v>
          </cell>
          <cell r="EL23">
            <v>0</v>
          </cell>
          <cell r="EM23" t="str">
            <v>ACL</v>
          </cell>
          <cell r="EN23" t="str">
            <v>2008BSQ</v>
          </cell>
          <cell r="EO23" t="str">
            <v>3Chambre</v>
          </cell>
          <cell r="EP23" t="str">
            <v>3Studio</v>
          </cell>
          <cell r="EQ23" t="str">
            <v>31CC</v>
          </cell>
          <cell r="ER23" t="str">
            <v>32CC</v>
          </cell>
          <cell r="ES23" t="str">
            <v>33CC</v>
          </cell>
          <cell r="ET23" t="str">
            <v>34CC</v>
          </cell>
          <cell r="EU23" t="str">
            <v>35CC</v>
          </cell>
          <cell r="EV23" t="str">
            <v>3Chambre</v>
          </cell>
          <cell r="EW23" t="str">
            <v>3studio</v>
          </cell>
          <cell r="EX23" t="str">
            <v>31CC</v>
          </cell>
          <cell r="EY23" t="str">
            <v>32CC</v>
          </cell>
          <cell r="EZ23" t="str">
            <v>33CC</v>
          </cell>
          <cell r="FA23" t="str">
            <v>34CC</v>
          </cell>
          <cell r="FB23" t="str">
            <v>35CC</v>
          </cell>
          <cell r="FC23" t="str">
            <v>OBNL-3</v>
          </cell>
          <cell r="FD23" t="str">
            <v>BSQ-3</v>
          </cell>
          <cell r="FE23" t="str">
            <v>R3</v>
          </cell>
          <cell r="FF23">
            <v>245</v>
          </cell>
          <cell r="FG23" t="str">
            <v>OC</v>
          </cell>
          <cell r="FH23">
            <v>881</v>
          </cell>
          <cell r="FI23" t="str">
            <v xml:space="preserve"> </v>
          </cell>
          <cell r="FJ23" t="str">
            <v>ACL</v>
          </cell>
          <cell r="FK23" t="str">
            <v>ACLOBNL</v>
          </cell>
          <cell r="FL23" t="str">
            <v>ACL3</v>
          </cell>
          <cell r="FM23" t="str">
            <v>ACLR</v>
          </cell>
          <cell r="FN23" t="str">
            <v>ACLOBNL</v>
          </cell>
          <cell r="FO23" t="str">
            <v xml:space="preserve"> </v>
          </cell>
          <cell r="FP23" t="str">
            <v xml:space="preserve"> </v>
          </cell>
          <cell r="FQ23" t="str">
            <v>ACLOBNL3R</v>
          </cell>
          <cell r="FR23" t="str">
            <v xml:space="preserve"> 3R</v>
          </cell>
          <cell r="FS23" t="str">
            <v xml:space="preserve"> 3R</v>
          </cell>
          <cell r="FT23" t="str">
            <v>ACL32007</v>
          </cell>
          <cell r="FU23" t="str">
            <v>3Mercier — Hochelaga-Maisonneuve</v>
          </cell>
        </row>
        <row r="24">
          <cell r="C24" t="str">
            <v>ACL-5242</v>
          </cell>
          <cell r="D24" t="str">
            <v>930074812</v>
          </cell>
          <cell r="E24" t="str">
            <v>FONDS DEDIE A L'HABITATION COMMUN.-PH. 2</v>
          </cell>
          <cell r="F24" t="str">
            <v>7001-7003 Boul. Saint-Michel</v>
          </cell>
          <cell r="G24">
            <v>13</v>
          </cell>
          <cell r="H24" t="str">
            <v>3</v>
          </cell>
          <cell r="I24">
            <v>0</v>
          </cell>
          <cell r="J24">
            <v>0</v>
          </cell>
          <cell r="K24" t="str">
            <v>X</v>
          </cell>
          <cell r="L24" t="str">
            <v>AHM</v>
          </cell>
          <cell r="M24" t="str">
            <v>C</v>
          </cell>
          <cell r="N24" t="str">
            <v>2006</v>
          </cell>
          <cell r="O24" t="str">
            <v>DA</v>
          </cell>
          <cell r="P24" t="str">
            <v>OC</v>
          </cell>
          <cell r="Q24" t="str">
            <v>U07BOIJ</v>
          </cell>
          <cell r="R24" t="str">
            <v>U11LABD</v>
          </cell>
          <cell r="S24">
            <v>38835</v>
          </cell>
          <cell r="T24">
            <v>38839</v>
          </cell>
          <cell r="U24">
            <v>38835</v>
          </cell>
          <cell r="V24">
            <v>38961</v>
          </cell>
          <cell r="W24">
            <v>39183</v>
          </cell>
          <cell r="X24">
            <v>39188</v>
          </cell>
          <cell r="Y24">
            <v>39190</v>
          </cell>
          <cell r="Z24">
            <v>39475</v>
          </cell>
          <cell r="AA24">
            <v>39479</v>
          </cell>
          <cell r="AB24" t="str">
            <v>O15L</v>
          </cell>
          <cell r="AC24">
            <v>0</v>
          </cell>
          <cell r="AD24">
            <v>13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 t="str">
            <v>OBNL</v>
          </cell>
          <cell r="AK24" t="str">
            <v>OBNL</v>
          </cell>
          <cell r="AL24">
            <v>39190</v>
          </cell>
          <cell r="AM24" t="str">
            <v>1-25</v>
          </cell>
          <cell r="AN24">
            <v>240</v>
          </cell>
          <cell r="AO24">
            <v>39475</v>
          </cell>
          <cell r="AP24">
            <v>39505</v>
          </cell>
          <cell r="AQ24" t="str">
            <v>ACL-5242</v>
          </cell>
          <cell r="AR24" t="str">
            <v>ACLOC</v>
          </cell>
          <cell r="AS24" t="str">
            <v>ACL2006-3</v>
          </cell>
          <cell r="AT24" t="str">
            <v>3Chambre</v>
          </cell>
          <cell r="AU24" t="str">
            <v>3studio</v>
          </cell>
          <cell r="AV24" t="str">
            <v>31CC</v>
          </cell>
          <cell r="AW24" t="str">
            <v>32CC</v>
          </cell>
          <cell r="AX24" t="str">
            <v>33CC</v>
          </cell>
          <cell r="AY24" t="str">
            <v>34CC</v>
          </cell>
          <cell r="AZ24" t="str">
            <v>35CC</v>
          </cell>
          <cell r="BA24" t="str">
            <v>3Chambre</v>
          </cell>
          <cell r="BB24" t="str">
            <v>3studio</v>
          </cell>
          <cell r="BC24" t="str">
            <v>31CC</v>
          </cell>
          <cell r="BD24" t="str">
            <v>32CC</v>
          </cell>
          <cell r="BE24" t="str">
            <v>33CC</v>
          </cell>
          <cell r="BF24" t="str">
            <v>34CC</v>
          </cell>
          <cell r="BG24" t="str">
            <v>35CC</v>
          </cell>
          <cell r="BH24" t="str">
            <v>engagé</v>
          </cell>
          <cell r="BI24" t="str">
            <v>20063chambre</v>
          </cell>
          <cell r="BJ24" t="str">
            <v>20063studio</v>
          </cell>
          <cell r="BK24" t="str">
            <v>200631cc</v>
          </cell>
          <cell r="BL24" t="str">
            <v>200632cc</v>
          </cell>
          <cell r="BM24" t="str">
            <v>200633cc</v>
          </cell>
          <cell r="BN24" t="str">
            <v>200634cc</v>
          </cell>
          <cell r="BO24" t="str">
            <v>200635cc</v>
          </cell>
          <cell r="BP24" t="str">
            <v>2006</v>
          </cell>
          <cell r="BQ24" t="str">
            <v>ACL2006-3</v>
          </cell>
          <cell r="BR24" t="str">
            <v>3Chambre</v>
          </cell>
          <cell r="BS24" t="str">
            <v>3studio</v>
          </cell>
          <cell r="BT24" t="str">
            <v>31CC</v>
          </cell>
          <cell r="BU24" t="str">
            <v>32CC</v>
          </cell>
          <cell r="BV24" t="str">
            <v>33CC</v>
          </cell>
          <cell r="BW24" t="str">
            <v>34CC</v>
          </cell>
          <cell r="BX24" t="str">
            <v>35CC</v>
          </cell>
          <cell r="BY24" t="str">
            <v>OBNL-3</v>
          </cell>
          <cell r="BZ24" t="str">
            <v>OBNL-3</v>
          </cell>
          <cell r="CA24" t="str">
            <v xml:space="preserve"> </v>
          </cell>
          <cell r="CB24" t="str">
            <v xml:space="preserve"> </v>
          </cell>
          <cell r="CC24" t="str">
            <v>OBNL</v>
          </cell>
          <cell r="CD24" t="str">
            <v>20063OBNL</v>
          </cell>
          <cell r="CE24" t="str">
            <v>OBNL-3</v>
          </cell>
          <cell r="CF24" t="str">
            <v>2007AHM</v>
          </cell>
          <cell r="CG24" t="str">
            <v>2007AHM</v>
          </cell>
          <cell r="CH24" t="str">
            <v>AHM-3</v>
          </cell>
          <cell r="CI24" t="str">
            <v>AHM-3</v>
          </cell>
          <cell r="CJ24" t="str">
            <v>20063AHM</v>
          </cell>
          <cell r="CK24" t="str">
            <v>AHM</v>
          </cell>
          <cell r="CL24" t="str">
            <v>AHM-3</v>
          </cell>
          <cell r="CM24" t="str">
            <v>20063AHM2007</v>
          </cell>
          <cell r="CN24" t="str">
            <v>C3</v>
          </cell>
          <cell r="CO24" t="str">
            <v>C3</v>
          </cell>
          <cell r="CP24" t="str">
            <v>C3</v>
          </cell>
          <cell r="CQ24" t="str">
            <v>20063C</v>
          </cell>
          <cell r="CR24" t="str">
            <v>C</v>
          </cell>
          <cell r="CS24" t="str">
            <v>20063C2007</v>
          </cell>
          <cell r="CT24" t="str">
            <v>2007</v>
          </cell>
          <cell r="CU24" t="str">
            <v xml:space="preserve"> </v>
          </cell>
          <cell r="CV24" t="str">
            <v>2007-04</v>
          </cell>
          <cell r="CW24" t="str">
            <v>2008-01</v>
          </cell>
          <cell r="CX24" t="str">
            <v>OCVilleray — Saint-Michel — Parc-Extension</v>
          </cell>
          <cell r="CY24" t="str">
            <v>AHMOC</v>
          </cell>
          <cell r="CZ24" t="str">
            <v>AHMOCVilleray — Saint-Michel — Parc-Extension</v>
          </cell>
          <cell r="DA24" t="str">
            <v>AHMVilleray — Saint-Michel — Parc-Extension</v>
          </cell>
          <cell r="DB24" t="str">
            <v>AHMVilleray — Saint-Michel — Parc-Extension</v>
          </cell>
          <cell r="DC24" t="str">
            <v>Villeray — Saint-Michel — Parc-Extension</v>
          </cell>
          <cell r="DD24" t="str">
            <v>3Villeray — Saint-Michel — Parc-Extension</v>
          </cell>
          <cell r="DE24" t="str">
            <v>CVilleray — Saint-Michel — Parc-Extension</v>
          </cell>
          <cell r="DF24">
            <v>0</v>
          </cell>
          <cell r="DG24" t="str">
            <v>3OC</v>
          </cell>
          <cell r="DH24" t="str">
            <v>ACL3OC</v>
          </cell>
          <cell r="DI24" t="str">
            <v xml:space="preserve"> </v>
          </cell>
          <cell r="DJ24" t="str">
            <v xml:space="preserve"> </v>
          </cell>
          <cell r="DK24" t="str">
            <v>2008ACL</v>
          </cell>
          <cell r="DL24" t="str">
            <v xml:space="preserve"> </v>
          </cell>
          <cell r="DM24" t="str">
            <v>2006ACLOC</v>
          </cell>
          <cell r="DO24" t="str">
            <v>2008oc</v>
          </cell>
          <cell r="DP24" t="str">
            <v>ACL2008oc2007ed</v>
          </cell>
          <cell r="DQ24" t="str">
            <v>2007ed</v>
          </cell>
          <cell r="DR24" t="str">
            <v>2006ec</v>
          </cell>
          <cell r="DS24" t="str">
            <v>2006ap</v>
          </cell>
          <cell r="DT24" t="str">
            <v>2007ed</v>
          </cell>
          <cell r="DU24" t="str">
            <v>2006ec</v>
          </cell>
          <cell r="DV24" t="str">
            <v>3OC</v>
          </cell>
          <cell r="DW24" t="str">
            <v>20073OC</v>
          </cell>
          <cell r="DX24" t="str">
            <v>2007</v>
          </cell>
          <cell r="DY24" t="str">
            <v>2006</v>
          </cell>
          <cell r="DZ24" t="str">
            <v>ACLED 2007 from ec 2006</v>
          </cell>
          <cell r="EA24" t="str">
            <v>ACLOC 2006 from ED 2006</v>
          </cell>
          <cell r="EB24" t="str">
            <v>2006ec3Chambre</v>
          </cell>
          <cell r="EC24">
            <v>-4</v>
          </cell>
          <cell r="ED24">
            <v>126</v>
          </cell>
          <cell r="EE24">
            <v>222</v>
          </cell>
          <cell r="EF24">
            <v>5</v>
          </cell>
          <cell r="EG24">
            <v>7</v>
          </cell>
          <cell r="EH24">
            <v>2</v>
          </cell>
          <cell r="EI24">
            <v>285</v>
          </cell>
          <cell r="EJ24">
            <v>30</v>
          </cell>
          <cell r="EK24" t="str">
            <v>2006</v>
          </cell>
          <cell r="EL24">
            <v>0</v>
          </cell>
          <cell r="EM24" t="str">
            <v>ACL</v>
          </cell>
          <cell r="EN24" t="str">
            <v>2007AHM</v>
          </cell>
          <cell r="EO24" t="str">
            <v>3Chambre</v>
          </cell>
          <cell r="EP24" t="str">
            <v>3Studio</v>
          </cell>
          <cell r="EQ24" t="str">
            <v>31CC</v>
          </cell>
          <cell r="ER24" t="str">
            <v>32CC</v>
          </cell>
          <cell r="ES24" t="str">
            <v>33CC</v>
          </cell>
          <cell r="ET24" t="str">
            <v>34CC</v>
          </cell>
          <cell r="EU24" t="str">
            <v>35CC</v>
          </cell>
          <cell r="EV24" t="str">
            <v>3Chambre</v>
          </cell>
          <cell r="EW24" t="str">
            <v>3studio</v>
          </cell>
          <cell r="EX24" t="str">
            <v>31CC</v>
          </cell>
          <cell r="EY24" t="str">
            <v>32CC</v>
          </cell>
          <cell r="EZ24" t="str">
            <v>33CC</v>
          </cell>
          <cell r="FA24" t="str">
            <v>34CC</v>
          </cell>
          <cell r="FB24" t="str">
            <v>35CC</v>
          </cell>
          <cell r="FC24" t="str">
            <v>OBNL-3</v>
          </cell>
          <cell r="FD24" t="str">
            <v>AHM-3</v>
          </cell>
          <cell r="FE24" t="str">
            <v>C3</v>
          </cell>
          <cell r="FF24">
            <v>227</v>
          </cell>
          <cell r="FG24" t="str">
            <v>OC</v>
          </cell>
          <cell r="FH24">
            <v>287</v>
          </cell>
          <cell r="FI24" t="str">
            <v xml:space="preserve"> </v>
          </cell>
          <cell r="FJ24" t="str">
            <v>ACL</v>
          </cell>
          <cell r="FK24" t="str">
            <v>ACLOBNL</v>
          </cell>
          <cell r="FL24" t="str">
            <v>ACL3</v>
          </cell>
          <cell r="FM24" t="str">
            <v>ACLC</v>
          </cell>
          <cell r="FN24" t="str">
            <v>ACLOBNL</v>
          </cell>
          <cell r="FO24" t="str">
            <v xml:space="preserve"> </v>
          </cell>
          <cell r="FP24" t="str">
            <v xml:space="preserve"> </v>
          </cell>
          <cell r="FQ24" t="str">
            <v>ACLOBNL3C</v>
          </cell>
          <cell r="FR24" t="str">
            <v xml:space="preserve"> 3C</v>
          </cell>
          <cell r="FS24" t="str">
            <v xml:space="preserve"> 3C</v>
          </cell>
          <cell r="FT24" t="str">
            <v>ACL32006</v>
          </cell>
          <cell r="FU24" t="str">
            <v>3Villeray — Saint-Michel — Parc-Extension</v>
          </cell>
        </row>
        <row r="25">
          <cell r="C25" t="str">
            <v>ACL-5243</v>
          </cell>
          <cell r="D25" t="str">
            <v>930074832</v>
          </cell>
          <cell r="E25" t="str">
            <v>HAB. COM. CÔTE-DES-NEIGES - BARCLAY</v>
          </cell>
          <cell r="F25" t="str">
            <v>3270 Av. Barclay</v>
          </cell>
          <cell r="G25">
            <v>58</v>
          </cell>
          <cell r="H25" t="str">
            <v>1</v>
          </cell>
          <cell r="I25">
            <v>0</v>
          </cell>
          <cell r="J25" t="str">
            <v>CM</v>
          </cell>
          <cell r="K25">
            <v>0</v>
          </cell>
          <cell r="L25" t="str">
            <v>ROMEL</v>
          </cell>
          <cell r="M25" t="str">
            <v>R</v>
          </cell>
          <cell r="N25" t="str">
            <v>2003</v>
          </cell>
          <cell r="O25" t="str">
            <v>DA</v>
          </cell>
          <cell r="P25" t="str">
            <v>OC</v>
          </cell>
          <cell r="Q25" t="str">
            <v>U34LACR</v>
          </cell>
          <cell r="R25" t="str">
            <v>U11LABD</v>
          </cell>
          <cell r="S25">
            <v>0</v>
          </cell>
          <cell r="T25">
            <v>0</v>
          </cell>
          <cell r="U25">
            <v>38838</v>
          </cell>
          <cell r="V25">
            <v>38895</v>
          </cell>
          <cell r="W25">
            <v>38918</v>
          </cell>
          <cell r="X25">
            <v>38930</v>
          </cell>
          <cell r="Y25">
            <v>38944</v>
          </cell>
          <cell r="Z25">
            <v>39234</v>
          </cell>
          <cell r="AA25">
            <v>39234</v>
          </cell>
          <cell r="AB25" t="str">
            <v>O15L</v>
          </cell>
          <cell r="AC25">
            <v>57</v>
          </cell>
          <cell r="AD25">
            <v>0</v>
          </cell>
          <cell r="AE25">
            <v>1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 t="str">
            <v>OBNL</v>
          </cell>
          <cell r="AK25" t="str">
            <v>OBNL</v>
          </cell>
          <cell r="AL25">
            <v>38944</v>
          </cell>
          <cell r="AM25" t="str">
            <v>51-80</v>
          </cell>
          <cell r="AN25">
            <v>330</v>
          </cell>
          <cell r="AO25">
            <v>39234</v>
          </cell>
          <cell r="AP25">
            <v>39264</v>
          </cell>
          <cell r="AQ25" t="str">
            <v>ACL-5243</v>
          </cell>
          <cell r="AR25" t="str">
            <v>ACLOC</v>
          </cell>
          <cell r="AS25" t="str">
            <v>ACL2003-1</v>
          </cell>
          <cell r="AT25" t="str">
            <v>1Chambre</v>
          </cell>
          <cell r="AU25" t="str">
            <v>1studio</v>
          </cell>
          <cell r="AV25" t="str">
            <v>11CC</v>
          </cell>
          <cell r="AW25" t="str">
            <v>12CC</v>
          </cell>
          <cell r="AX25" t="str">
            <v>13CC</v>
          </cell>
          <cell r="AY25" t="str">
            <v>14CC</v>
          </cell>
          <cell r="AZ25" t="str">
            <v>15CC</v>
          </cell>
          <cell r="BA25" t="str">
            <v>1Chambre</v>
          </cell>
          <cell r="BB25" t="str">
            <v>1studio</v>
          </cell>
          <cell r="BC25" t="str">
            <v>11CC</v>
          </cell>
          <cell r="BD25" t="str">
            <v>12CC</v>
          </cell>
          <cell r="BE25" t="str">
            <v>13CC</v>
          </cell>
          <cell r="BF25" t="str">
            <v>14CC</v>
          </cell>
          <cell r="BG25" t="str">
            <v>15CC</v>
          </cell>
          <cell r="BH25" t="str">
            <v>engagé</v>
          </cell>
          <cell r="BI25" t="str">
            <v>20061chambre</v>
          </cell>
          <cell r="BJ25" t="str">
            <v>20061studio</v>
          </cell>
          <cell r="BK25" t="str">
            <v>200611cc</v>
          </cell>
          <cell r="BL25" t="str">
            <v>200612cc</v>
          </cell>
          <cell r="BM25" t="str">
            <v>200613cc</v>
          </cell>
          <cell r="BN25" t="str">
            <v>200614cc</v>
          </cell>
          <cell r="BO25" t="str">
            <v>200615cc</v>
          </cell>
          <cell r="BP25" t="str">
            <v>2003</v>
          </cell>
          <cell r="BQ25" t="str">
            <v>ACL2003-1</v>
          </cell>
          <cell r="BR25" t="str">
            <v>1Chambre</v>
          </cell>
          <cell r="BS25" t="str">
            <v>1studio</v>
          </cell>
          <cell r="BT25" t="str">
            <v>11CC</v>
          </cell>
          <cell r="BU25" t="str">
            <v>12CC</v>
          </cell>
          <cell r="BV25" t="str">
            <v>13CC</v>
          </cell>
          <cell r="BW25" t="str">
            <v>14CC</v>
          </cell>
          <cell r="BX25" t="str">
            <v>15CC</v>
          </cell>
          <cell r="BY25" t="str">
            <v>OBNL-1</v>
          </cell>
          <cell r="BZ25" t="str">
            <v>OBNL-1</v>
          </cell>
          <cell r="CA25" t="str">
            <v xml:space="preserve"> </v>
          </cell>
          <cell r="CB25" t="str">
            <v xml:space="preserve"> </v>
          </cell>
          <cell r="CC25" t="str">
            <v>OBNL</v>
          </cell>
          <cell r="CD25" t="str">
            <v>20061OBNL</v>
          </cell>
          <cell r="CE25" t="str">
            <v>OBNL-1</v>
          </cell>
          <cell r="CF25" t="str">
            <v>2007ROMEL</v>
          </cell>
          <cell r="CG25" t="str">
            <v>2007ROMEL</v>
          </cell>
          <cell r="CH25" t="str">
            <v>ROMEL-1</v>
          </cell>
          <cell r="CI25" t="str">
            <v>ROMEL-1</v>
          </cell>
          <cell r="CJ25" t="str">
            <v>20061ROMEL</v>
          </cell>
          <cell r="CK25" t="str">
            <v>ROMEL</v>
          </cell>
          <cell r="CL25" t="str">
            <v>ROMEL-1</v>
          </cell>
          <cell r="CM25" t="str">
            <v>20061ROMEL2006</v>
          </cell>
          <cell r="CN25" t="str">
            <v>R1</v>
          </cell>
          <cell r="CO25" t="str">
            <v>R1</v>
          </cell>
          <cell r="CP25" t="str">
            <v>R1</v>
          </cell>
          <cell r="CQ25" t="str">
            <v>20061R</v>
          </cell>
          <cell r="CR25" t="str">
            <v>R</v>
          </cell>
          <cell r="CS25" t="str">
            <v>20061R2006</v>
          </cell>
          <cell r="CT25" t="str">
            <v>2006</v>
          </cell>
          <cell r="CU25" t="str">
            <v xml:space="preserve"> </v>
          </cell>
          <cell r="CV25" t="str">
            <v>2006-08</v>
          </cell>
          <cell r="CW25" t="str">
            <v>2007-06</v>
          </cell>
          <cell r="CX25" t="str">
            <v>OCCôte-des-Neiges — Notre-Dame-de-Grâce</v>
          </cell>
          <cell r="CY25" t="str">
            <v>ROMELOC</v>
          </cell>
          <cell r="CZ25" t="str">
            <v>ROMELOCCôte-des-Neiges — Notre-Dame-de-Grâce</v>
          </cell>
          <cell r="DA25" t="str">
            <v>ROMELCôte-des-Neiges — Notre-Dame-de-Grâce</v>
          </cell>
          <cell r="DB25" t="str">
            <v>ROMELCôte-des-Neiges — Notre-Dame-de-Grâce</v>
          </cell>
          <cell r="DC25" t="str">
            <v>Côte-des-Neiges — Notre-Dame-de-Grâce</v>
          </cell>
          <cell r="DD25" t="str">
            <v>1Côte-des-Neiges — Notre-Dame-de-Grâce</v>
          </cell>
          <cell r="DE25" t="str">
            <v>RCôte-des-Neiges — Notre-Dame-de-Grâce</v>
          </cell>
          <cell r="DF25">
            <v>0</v>
          </cell>
          <cell r="DG25" t="str">
            <v>1OC</v>
          </cell>
          <cell r="DH25" t="str">
            <v>ACL1OC</v>
          </cell>
          <cell r="DI25" t="str">
            <v xml:space="preserve"> </v>
          </cell>
          <cell r="DJ25" t="str">
            <v xml:space="preserve"> </v>
          </cell>
          <cell r="DK25" t="str">
            <v>2007ACL</v>
          </cell>
          <cell r="DL25" t="str">
            <v xml:space="preserve"> </v>
          </cell>
          <cell r="DM25" t="str">
            <v>1900ACLOC</v>
          </cell>
          <cell r="DO25" t="str">
            <v>2007oc</v>
          </cell>
          <cell r="DP25" t="str">
            <v>ACL2007oc2006ed</v>
          </cell>
          <cell r="DQ25" t="str">
            <v>2006ed</v>
          </cell>
          <cell r="DR25" t="str">
            <v>2006ec</v>
          </cell>
          <cell r="DS25" t="str">
            <v>2006ap</v>
          </cell>
          <cell r="DT25" t="str">
            <v>2006ed</v>
          </cell>
          <cell r="DU25" t="str">
            <v xml:space="preserve"> </v>
          </cell>
          <cell r="DV25" t="str">
            <v>1OC</v>
          </cell>
          <cell r="DW25" t="str">
            <v>20061OC</v>
          </cell>
          <cell r="DX25" t="str">
            <v>2006</v>
          </cell>
          <cell r="DY25" t="str">
            <v>2006</v>
          </cell>
          <cell r="DZ25" t="str">
            <v>ACLED 2006 from ec 2006</v>
          </cell>
          <cell r="EA25" t="str">
            <v>ACLOC 2007 from ED 2006</v>
          </cell>
          <cell r="EB25" t="str">
            <v>2006ec1Chambre</v>
          </cell>
          <cell r="EC25">
            <v>38838</v>
          </cell>
          <cell r="ED25">
            <v>57</v>
          </cell>
          <cell r="EE25">
            <v>23</v>
          </cell>
          <cell r="EF25">
            <v>12</v>
          </cell>
          <cell r="EG25">
            <v>26</v>
          </cell>
          <cell r="EH25">
            <v>14</v>
          </cell>
          <cell r="EI25">
            <v>290</v>
          </cell>
          <cell r="EJ25">
            <v>30</v>
          </cell>
          <cell r="EK25" t="str">
            <v>2006</v>
          </cell>
          <cell r="EL25">
            <v>0</v>
          </cell>
          <cell r="EM25" t="str">
            <v>ACL</v>
          </cell>
          <cell r="EN25" t="str">
            <v>2006ROMEL</v>
          </cell>
          <cell r="EO25" t="str">
            <v>1Chambre</v>
          </cell>
          <cell r="EP25" t="str">
            <v>1Studio</v>
          </cell>
          <cell r="EQ25" t="str">
            <v>11CC</v>
          </cell>
          <cell r="ER25" t="str">
            <v>12CC</v>
          </cell>
          <cell r="ES25" t="str">
            <v>13CC</v>
          </cell>
          <cell r="ET25" t="str">
            <v>14CC</v>
          </cell>
          <cell r="EU25" t="str">
            <v>15CC</v>
          </cell>
          <cell r="EV25" t="str">
            <v>1Chambre</v>
          </cell>
          <cell r="EW25" t="str">
            <v>1studio</v>
          </cell>
          <cell r="EX25" t="str">
            <v>11CC</v>
          </cell>
          <cell r="EY25" t="str">
            <v>12CC</v>
          </cell>
          <cell r="EZ25" t="str">
            <v>13CC</v>
          </cell>
          <cell r="FA25" t="str">
            <v>14CC</v>
          </cell>
          <cell r="FB25" t="str">
            <v>15CC</v>
          </cell>
          <cell r="FC25" t="str">
            <v>OBNL-1</v>
          </cell>
          <cell r="FD25" t="str">
            <v>ROMEL-1</v>
          </cell>
          <cell r="FE25" t="str">
            <v>R1</v>
          </cell>
          <cell r="FF25">
            <v>35</v>
          </cell>
          <cell r="FG25" t="str">
            <v>CMOC</v>
          </cell>
          <cell r="FH25">
            <v>304</v>
          </cell>
          <cell r="FI25" t="str">
            <v xml:space="preserve"> </v>
          </cell>
          <cell r="FJ25" t="str">
            <v>ACL</v>
          </cell>
          <cell r="FK25" t="str">
            <v>ACLOBNL</v>
          </cell>
          <cell r="FL25" t="str">
            <v>ACL1</v>
          </cell>
          <cell r="FM25" t="str">
            <v>ACLR</v>
          </cell>
          <cell r="FN25" t="str">
            <v>ACLOBNL</v>
          </cell>
          <cell r="FO25" t="str">
            <v xml:space="preserve"> </v>
          </cell>
          <cell r="FP25" t="str">
            <v xml:space="preserve"> </v>
          </cell>
          <cell r="FQ25" t="str">
            <v>ACLOBNL1R</v>
          </cell>
          <cell r="FR25" t="str">
            <v xml:space="preserve"> 1R</v>
          </cell>
          <cell r="FS25" t="str">
            <v xml:space="preserve"> 1R</v>
          </cell>
          <cell r="FT25" t="str">
            <v>ACL12003</v>
          </cell>
          <cell r="FU25" t="str">
            <v>1Côte-des-Neiges — Notre-Dame-de-Grâce</v>
          </cell>
        </row>
        <row r="26">
          <cell r="C26" t="str">
            <v>ACL-5248</v>
          </cell>
          <cell r="D26" t="str">
            <v>930057023</v>
          </cell>
          <cell r="E26" t="str">
            <v>LES HAB. ADAPTÉES ET ACCESSIBLES TANGO</v>
          </cell>
          <cell r="F26" t="str">
            <v>4235 Av. Prince-of-Wales</v>
          </cell>
          <cell r="G26">
            <v>15</v>
          </cell>
          <cell r="H26" t="str">
            <v>3</v>
          </cell>
          <cell r="I26">
            <v>0</v>
          </cell>
          <cell r="J26" t="str">
            <v>CM</v>
          </cell>
          <cell r="K26">
            <v>0</v>
          </cell>
          <cell r="L26" t="str">
            <v>CDH</v>
          </cell>
          <cell r="M26" t="str">
            <v>C</v>
          </cell>
          <cell r="N26" t="str">
            <v>2007</v>
          </cell>
          <cell r="O26" t="str">
            <v>DA</v>
          </cell>
          <cell r="P26" t="str">
            <v>OC</v>
          </cell>
          <cell r="Q26" t="str">
            <v>U07BEDL</v>
          </cell>
          <cell r="R26" t="str">
            <v>U11LABD</v>
          </cell>
          <cell r="S26">
            <v>38630</v>
          </cell>
          <cell r="T26">
            <v>38867</v>
          </cell>
          <cell r="U26">
            <v>37564</v>
          </cell>
          <cell r="V26">
            <v>39233</v>
          </cell>
          <cell r="W26">
            <v>39372</v>
          </cell>
          <cell r="X26">
            <v>39391</v>
          </cell>
          <cell r="Y26">
            <v>39314</v>
          </cell>
          <cell r="Z26">
            <v>39752</v>
          </cell>
          <cell r="AA26">
            <v>39753</v>
          </cell>
          <cell r="AB26" t="str">
            <v>O15L</v>
          </cell>
          <cell r="AC26">
            <v>0</v>
          </cell>
          <cell r="AD26">
            <v>0</v>
          </cell>
          <cell r="AE26">
            <v>15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 t="str">
            <v>OBNL</v>
          </cell>
          <cell r="AK26" t="str">
            <v>OBNL</v>
          </cell>
          <cell r="AL26">
            <v>39314</v>
          </cell>
          <cell r="AM26" t="str">
            <v>1-25</v>
          </cell>
          <cell r="AN26">
            <v>240</v>
          </cell>
          <cell r="AO26">
            <v>39752</v>
          </cell>
          <cell r="AP26">
            <v>39782</v>
          </cell>
          <cell r="AQ26" t="str">
            <v>ACL-5248</v>
          </cell>
          <cell r="AR26" t="str">
            <v>ACLOC</v>
          </cell>
          <cell r="AS26" t="str">
            <v>ACL2007-3</v>
          </cell>
          <cell r="AT26" t="str">
            <v>3Chambre</v>
          </cell>
          <cell r="AU26" t="str">
            <v>3studio</v>
          </cell>
          <cell r="AV26" t="str">
            <v>31CC</v>
          </cell>
          <cell r="AW26" t="str">
            <v>32CC</v>
          </cell>
          <cell r="AX26" t="str">
            <v>33CC</v>
          </cell>
          <cell r="AY26" t="str">
            <v>34CC</v>
          </cell>
          <cell r="AZ26" t="str">
            <v>35CC</v>
          </cell>
          <cell r="BA26" t="str">
            <v>3Chambre</v>
          </cell>
          <cell r="BB26" t="str">
            <v>3studio</v>
          </cell>
          <cell r="BC26" t="str">
            <v>31CC</v>
          </cell>
          <cell r="BD26" t="str">
            <v>32CC</v>
          </cell>
          <cell r="BE26" t="str">
            <v>33CC</v>
          </cell>
          <cell r="BF26" t="str">
            <v>34CC</v>
          </cell>
          <cell r="BG26" t="str">
            <v>35CC</v>
          </cell>
          <cell r="BH26" t="str">
            <v>engagé</v>
          </cell>
          <cell r="BI26" t="str">
            <v>20073chambre</v>
          </cell>
          <cell r="BJ26" t="str">
            <v>20073studio</v>
          </cell>
          <cell r="BK26" t="str">
            <v>200731cc</v>
          </cell>
          <cell r="BL26" t="str">
            <v>200732cc</v>
          </cell>
          <cell r="BM26" t="str">
            <v>200733cc</v>
          </cell>
          <cell r="BN26" t="str">
            <v>200734cc</v>
          </cell>
          <cell r="BO26" t="str">
            <v>200735cc</v>
          </cell>
          <cell r="BP26" t="str">
            <v>2007</v>
          </cell>
          <cell r="BQ26" t="str">
            <v>ACL2007-3</v>
          </cell>
          <cell r="BR26" t="str">
            <v>3Chambre</v>
          </cell>
          <cell r="BS26" t="str">
            <v>3studio</v>
          </cell>
          <cell r="BT26" t="str">
            <v>31CC</v>
          </cell>
          <cell r="BU26" t="str">
            <v>32CC</v>
          </cell>
          <cell r="BV26" t="str">
            <v>33CC</v>
          </cell>
          <cell r="BW26" t="str">
            <v>34CC</v>
          </cell>
          <cell r="BX26" t="str">
            <v>35CC</v>
          </cell>
          <cell r="BY26" t="str">
            <v>OBNL-3</v>
          </cell>
          <cell r="BZ26" t="str">
            <v>OBNL-3</v>
          </cell>
          <cell r="CA26" t="str">
            <v xml:space="preserve"> </v>
          </cell>
          <cell r="CB26" t="str">
            <v xml:space="preserve"> </v>
          </cell>
          <cell r="CC26" t="str">
            <v>OBNL</v>
          </cell>
          <cell r="CD26" t="str">
            <v>20073OBNL</v>
          </cell>
          <cell r="CE26" t="str">
            <v>OBNL-3</v>
          </cell>
          <cell r="CF26" t="str">
            <v>2007CDH</v>
          </cell>
          <cell r="CG26" t="str">
            <v>2007CDH</v>
          </cell>
          <cell r="CH26" t="str">
            <v>CDH-3</v>
          </cell>
          <cell r="CI26" t="str">
            <v>CDH-3</v>
          </cell>
          <cell r="CJ26" t="str">
            <v>20073CDH</v>
          </cell>
          <cell r="CK26" t="str">
            <v>CDH</v>
          </cell>
          <cell r="CL26" t="str">
            <v>CDH-3</v>
          </cell>
          <cell r="CM26" t="str">
            <v>20073CDH2007</v>
          </cell>
          <cell r="CN26" t="str">
            <v>C3</v>
          </cell>
          <cell r="CO26" t="str">
            <v>C3</v>
          </cell>
          <cell r="CP26" t="str">
            <v>C3</v>
          </cell>
          <cell r="CQ26" t="str">
            <v>20073C</v>
          </cell>
          <cell r="CR26" t="str">
            <v>C</v>
          </cell>
          <cell r="CS26" t="str">
            <v>20073C2007</v>
          </cell>
          <cell r="CT26" t="str">
            <v>2007</v>
          </cell>
          <cell r="CU26" t="str">
            <v xml:space="preserve"> </v>
          </cell>
          <cell r="CV26" t="str">
            <v>2007-11</v>
          </cell>
          <cell r="CW26" t="str">
            <v>2008-10</v>
          </cell>
          <cell r="CX26" t="str">
            <v>OCCôte-des-Neiges — Notre-Dame-de-Grâce</v>
          </cell>
          <cell r="CY26" t="str">
            <v>CDHOC</v>
          </cell>
          <cell r="CZ26" t="str">
            <v>CDHOCCôte-des-Neiges — Notre-Dame-de-Grâce</v>
          </cell>
          <cell r="DA26" t="str">
            <v>CDHCôte-des-Neiges — Notre-Dame-de-Grâce</v>
          </cell>
          <cell r="DB26" t="str">
            <v>CDHCôte-des-Neiges — Notre-Dame-de-Grâce</v>
          </cell>
          <cell r="DC26" t="str">
            <v>Côte-des-Neiges — Notre-Dame-de-Grâce</v>
          </cell>
          <cell r="DD26" t="str">
            <v>3Côte-des-Neiges — Notre-Dame-de-Grâce</v>
          </cell>
          <cell r="DE26" t="str">
            <v>CCôte-des-Neiges — Notre-Dame-de-Grâce</v>
          </cell>
          <cell r="DF26">
            <v>0</v>
          </cell>
          <cell r="DG26" t="str">
            <v>3OC</v>
          </cell>
          <cell r="DH26" t="str">
            <v>ACL3OC</v>
          </cell>
          <cell r="DI26" t="str">
            <v xml:space="preserve"> </v>
          </cell>
          <cell r="DJ26" t="str">
            <v xml:space="preserve"> </v>
          </cell>
          <cell r="DK26" t="str">
            <v>2008ACL</v>
          </cell>
          <cell r="DL26" t="str">
            <v xml:space="preserve"> </v>
          </cell>
          <cell r="DM26" t="str">
            <v>2006ACLOC</v>
          </cell>
          <cell r="DO26" t="str">
            <v>2008oc</v>
          </cell>
          <cell r="DP26" t="str">
            <v>ACL2008oc2007ed</v>
          </cell>
          <cell r="DQ26" t="str">
            <v>2007ed</v>
          </cell>
          <cell r="DR26" t="str">
            <v>2007ec</v>
          </cell>
          <cell r="DS26" t="str">
            <v>2002ap</v>
          </cell>
          <cell r="DT26" t="str">
            <v>2007ed</v>
          </cell>
          <cell r="DU26" t="str">
            <v xml:space="preserve"> </v>
          </cell>
          <cell r="DV26" t="str">
            <v>3OC</v>
          </cell>
          <cell r="DW26" t="str">
            <v>20073OC</v>
          </cell>
          <cell r="DX26" t="str">
            <v>2007</v>
          </cell>
          <cell r="DY26" t="str">
            <v>2007</v>
          </cell>
          <cell r="DZ26" t="str">
            <v>ACLED 2007 from ec 2007</v>
          </cell>
          <cell r="EA26" t="str">
            <v>ACLOC 2006 from ED 2006</v>
          </cell>
          <cell r="EB26" t="str">
            <v>2007ec3Chambre</v>
          </cell>
          <cell r="EC26">
            <v>-1303</v>
          </cell>
          <cell r="ED26">
            <v>1669</v>
          </cell>
          <cell r="EE26">
            <v>139</v>
          </cell>
          <cell r="EF26">
            <v>19</v>
          </cell>
          <cell r="EG26">
            <v>-58</v>
          </cell>
          <cell r="EH26">
            <v>-77</v>
          </cell>
          <cell r="EI26">
            <v>438</v>
          </cell>
          <cell r="EJ26">
            <v>30</v>
          </cell>
          <cell r="EK26" t="str">
            <v>2007</v>
          </cell>
          <cell r="EL26">
            <v>0</v>
          </cell>
          <cell r="EM26" t="str">
            <v>ACL</v>
          </cell>
          <cell r="EN26" t="str">
            <v>2007CDH</v>
          </cell>
          <cell r="EO26" t="str">
            <v>3Chambre</v>
          </cell>
          <cell r="EP26" t="str">
            <v>3Studio</v>
          </cell>
          <cell r="EQ26" t="str">
            <v>31CC</v>
          </cell>
          <cell r="ER26" t="str">
            <v>32CC</v>
          </cell>
          <cell r="ES26" t="str">
            <v>33CC</v>
          </cell>
          <cell r="ET26" t="str">
            <v>34CC</v>
          </cell>
          <cell r="EU26" t="str">
            <v>35CC</v>
          </cell>
          <cell r="EV26" t="str">
            <v>3Chambre</v>
          </cell>
          <cell r="EW26" t="str">
            <v>3studio</v>
          </cell>
          <cell r="EX26" t="str">
            <v>31CC</v>
          </cell>
          <cell r="EY26" t="str">
            <v>32CC</v>
          </cell>
          <cell r="EZ26" t="str">
            <v>33CC</v>
          </cell>
          <cell r="FA26" t="str">
            <v>34CC</v>
          </cell>
          <cell r="FB26" t="str">
            <v>35CC</v>
          </cell>
          <cell r="FC26" t="str">
            <v>OBNL-3</v>
          </cell>
          <cell r="FD26" t="str">
            <v>CDH-3</v>
          </cell>
          <cell r="FE26" t="str">
            <v>C3</v>
          </cell>
          <cell r="FF26">
            <v>158</v>
          </cell>
          <cell r="FG26" t="str">
            <v>CMOC</v>
          </cell>
          <cell r="FH26">
            <v>361</v>
          </cell>
          <cell r="FI26" t="str">
            <v xml:space="preserve"> </v>
          </cell>
          <cell r="FJ26" t="str">
            <v>ACL</v>
          </cell>
          <cell r="FK26" t="str">
            <v>ACLOBNL</v>
          </cell>
          <cell r="FL26" t="str">
            <v>ACL3</v>
          </cell>
          <cell r="FM26" t="str">
            <v>ACLC</v>
          </cell>
          <cell r="FN26" t="str">
            <v>ACLOBNL</v>
          </cell>
          <cell r="FO26" t="str">
            <v xml:space="preserve"> </v>
          </cell>
          <cell r="FP26" t="str">
            <v xml:space="preserve"> </v>
          </cell>
          <cell r="FQ26" t="str">
            <v>ACLOBNL3C</v>
          </cell>
          <cell r="FR26" t="str">
            <v xml:space="preserve"> 3C</v>
          </cell>
          <cell r="FS26" t="str">
            <v xml:space="preserve"> 3C</v>
          </cell>
          <cell r="FT26" t="str">
            <v>ACL32007</v>
          </cell>
          <cell r="FU26" t="str">
            <v>3Côte-des-Neiges — Notre-Dame-de-Grâce</v>
          </cell>
        </row>
        <row r="27">
          <cell r="C27" t="str">
            <v>ACL-5250</v>
          </cell>
          <cell r="D27" t="str">
            <v>930075041</v>
          </cell>
          <cell r="E27" t="str">
            <v>LES HAB. COM. LA SHAPEM-PROJET PELLETIER</v>
          </cell>
          <cell r="F27" t="str">
            <v>11480-11500 Av. Pelletier (MTN)</v>
          </cell>
          <cell r="G27">
            <v>52</v>
          </cell>
          <cell r="H27" t="str">
            <v>1</v>
          </cell>
          <cell r="I27">
            <v>0</v>
          </cell>
          <cell r="J27">
            <v>0</v>
          </cell>
          <cell r="K27" t="str">
            <v>X</v>
          </cell>
          <cell r="L27" t="str">
            <v>BSQ</v>
          </cell>
          <cell r="M27" t="str">
            <v>R</v>
          </cell>
          <cell r="N27" t="str">
            <v>2006</v>
          </cell>
          <cell r="O27" t="str">
            <v>DA</v>
          </cell>
          <cell r="P27" t="str">
            <v>OC</v>
          </cell>
          <cell r="Q27" t="str">
            <v>U07BOIJ</v>
          </cell>
          <cell r="R27" t="str">
            <v>U11LABD</v>
          </cell>
          <cell r="S27">
            <v>38867</v>
          </cell>
          <cell r="T27">
            <v>38895</v>
          </cell>
          <cell r="U27">
            <v>38867</v>
          </cell>
          <cell r="V27">
            <v>38995</v>
          </cell>
          <cell r="W27">
            <v>39041</v>
          </cell>
          <cell r="X27">
            <v>39051</v>
          </cell>
          <cell r="Y27">
            <v>39132</v>
          </cell>
          <cell r="Z27">
            <v>39416</v>
          </cell>
          <cell r="AA27">
            <v>39448</v>
          </cell>
          <cell r="AB27" t="str">
            <v>O15L</v>
          </cell>
          <cell r="AC27">
            <v>0</v>
          </cell>
          <cell r="AD27">
            <v>8</v>
          </cell>
          <cell r="AE27">
            <v>28</v>
          </cell>
          <cell r="AF27">
            <v>16</v>
          </cell>
          <cell r="AG27">
            <v>0</v>
          </cell>
          <cell r="AH27">
            <v>0</v>
          </cell>
          <cell r="AI27">
            <v>0</v>
          </cell>
          <cell r="AJ27" t="str">
            <v>OBNL</v>
          </cell>
          <cell r="AK27" t="str">
            <v>OBNL</v>
          </cell>
          <cell r="AL27">
            <v>39132</v>
          </cell>
          <cell r="AM27" t="str">
            <v>51-80</v>
          </cell>
          <cell r="AN27">
            <v>330</v>
          </cell>
          <cell r="AO27">
            <v>39416</v>
          </cell>
          <cell r="AP27">
            <v>39446</v>
          </cell>
          <cell r="AQ27" t="str">
            <v>ACL-5250</v>
          </cell>
          <cell r="AR27" t="str">
            <v>ACLOC</v>
          </cell>
          <cell r="AS27" t="str">
            <v>ACL2006-1</v>
          </cell>
          <cell r="AT27" t="str">
            <v>1Chambre</v>
          </cell>
          <cell r="AU27" t="str">
            <v>1studio</v>
          </cell>
          <cell r="AV27" t="str">
            <v>11CC</v>
          </cell>
          <cell r="AW27" t="str">
            <v>12CC</v>
          </cell>
          <cell r="AX27" t="str">
            <v>13CC</v>
          </cell>
          <cell r="AY27" t="str">
            <v>14CC</v>
          </cell>
          <cell r="AZ27" t="str">
            <v>15CC</v>
          </cell>
          <cell r="BA27" t="str">
            <v>1Chambre</v>
          </cell>
          <cell r="BB27" t="str">
            <v>1studio</v>
          </cell>
          <cell r="BC27" t="str">
            <v>11CC</v>
          </cell>
          <cell r="BD27" t="str">
            <v>12CC</v>
          </cell>
          <cell r="BE27" t="str">
            <v>13CC</v>
          </cell>
          <cell r="BF27" t="str">
            <v>14CC</v>
          </cell>
          <cell r="BG27" t="str">
            <v>15CC</v>
          </cell>
          <cell r="BH27" t="str">
            <v>engagé</v>
          </cell>
          <cell r="BI27" t="str">
            <v>20061chambre</v>
          </cell>
          <cell r="BJ27" t="str">
            <v>20061studio</v>
          </cell>
          <cell r="BK27" t="str">
            <v>200611cc</v>
          </cell>
          <cell r="BL27" t="str">
            <v>200612cc</v>
          </cell>
          <cell r="BM27" t="str">
            <v>200613cc</v>
          </cell>
          <cell r="BN27" t="str">
            <v>200614cc</v>
          </cell>
          <cell r="BO27" t="str">
            <v>200615cc</v>
          </cell>
          <cell r="BP27" t="str">
            <v>2006</v>
          </cell>
          <cell r="BQ27" t="str">
            <v>ACL2006-1</v>
          </cell>
          <cell r="BR27" t="str">
            <v>1Chambre</v>
          </cell>
          <cell r="BS27" t="str">
            <v>1studio</v>
          </cell>
          <cell r="BT27" t="str">
            <v>11CC</v>
          </cell>
          <cell r="BU27" t="str">
            <v>12CC</v>
          </cell>
          <cell r="BV27" t="str">
            <v>13CC</v>
          </cell>
          <cell r="BW27" t="str">
            <v>14CC</v>
          </cell>
          <cell r="BX27" t="str">
            <v>15CC</v>
          </cell>
          <cell r="BY27" t="str">
            <v>OBNL-1</v>
          </cell>
          <cell r="BZ27" t="str">
            <v>OBNL-1</v>
          </cell>
          <cell r="CA27" t="str">
            <v xml:space="preserve"> </v>
          </cell>
          <cell r="CB27" t="str">
            <v xml:space="preserve"> </v>
          </cell>
          <cell r="CC27" t="str">
            <v>OBNL</v>
          </cell>
          <cell r="CD27" t="str">
            <v>20061OBNL</v>
          </cell>
          <cell r="CE27" t="str">
            <v>OBNL-1</v>
          </cell>
          <cell r="CF27" t="str">
            <v>2007BSQ</v>
          </cell>
          <cell r="CG27" t="str">
            <v>2007BSQ</v>
          </cell>
          <cell r="CH27" t="str">
            <v>BSQ-1</v>
          </cell>
          <cell r="CI27" t="str">
            <v>BSQ-1</v>
          </cell>
          <cell r="CJ27" t="str">
            <v>20061BSQ</v>
          </cell>
          <cell r="CK27" t="str">
            <v>BSQ</v>
          </cell>
          <cell r="CL27" t="str">
            <v>BSQ-1</v>
          </cell>
          <cell r="CM27" t="str">
            <v>20061BSQ2006</v>
          </cell>
          <cell r="CN27" t="str">
            <v>R1</v>
          </cell>
          <cell r="CO27" t="str">
            <v>R1</v>
          </cell>
          <cell r="CP27" t="str">
            <v>R1</v>
          </cell>
          <cell r="CQ27" t="str">
            <v>20061R</v>
          </cell>
          <cell r="CR27" t="str">
            <v>R</v>
          </cell>
          <cell r="CS27" t="str">
            <v>20061R2006</v>
          </cell>
          <cell r="CT27" t="str">
            <v>2006</v>
          </cell>
          <cell r="CU27" t="str">
            <v xml:space="preserve"> </v>
          </cell>
          <cell r="CV27" t="str">
            <v>2006-11</v>
          </cell>
          <cell r="CW27" t="str">
            <v>2007-11</v>
          </cell>
          <cell r="CX27" t="str">
            <v>OCMontréal-Nord</v>
          </cell>
          <cell r="CY27" t="str">
            <v>BSQOC</v>
          </cell>
          <cell r="CZ27" t="str">
            <v>BSQOCMontréal-Nord</v>
          </cell>
          <cell r="DA27" t="str">
            <v>BSQMontréal-Nord</v>
          </cell>
          <cell r="DB27" t="str">
            <v>BSQMontréal-Nord</v>
          </cell>
          <cell r="DC27" t="str">
            <v>Montréal-Nord</v>
          </cell>
          <cell r="DD27" t="str">
            <v>1Montréal-Nord</v>
          </cell>
          <cell r="DE27" t="str">
            <v>RMontréal-Nord</v>
          </cell>
          <cell r="DF27">
            <v>0</v>
          </cell>
          <cell r="DG27" t="str">
            <v>1OC</v>
          </cell>
          <cell r="DH27" t="str">
            <v>ACL1OC</v>
          </cell>
          <cell r="DI27" t="str">
            <v xml:space="preserve"> </v>
          </cell>
          <cell r="DJ27" t="str">
            <v xml:space="preserve"> </v>
          </cell>
          <cell r="DK27" t="str">
            <v>2007ACL</v>
          </cell>
          <cell r="DL27" t="str">
            <v xml:space="preserve"> </v>
          </cell>
          <cell r="DM27" t="str">
            <v>2006ACLOC</v>
          </cell>
          <cell r="DO27" t="str">
            <v>2007oc</v>
          </cell>
          <cell r="DP27" t="str">
            <v>ACL2007oc2006ed</v>
          </cell>
          <cell r="DQ27" t="str">
            <v>2006ed</v>
          </cell>
          <cell r="DR27" t="str">
            <v>2006ec</v>
          </cell>
          <cell r="DS27" t="str">
            <v>2006ap</v>
          </cell>
          <cell r="DT27" t="str">
            <v>2006ed</v>
          </cell>
          <cell r="DU27" t="str">
            <v xml:space="preserve"> </v>
          </cell>
          <cell r="DV27" t="str">
            <v>1OC</v>
          </cell>
          <cell r="DW27" t="str">
            <v>20061OC</v>
          </cell>
          <cell r="DX27" t="str">
            <v>2006</v>
          </cell>
          <cell r="DY27" t="str">
            <v>2006</v>
          </cell>
          <cell r="DZ27" t="str">
            <v>ACLED 2006 from ec 2006</v>
          </cell>
          <cell r="EA27" t="str">
            <v>ACLOC 2007 from ED 2006</v>
          </cell>
          <cell r="EB27" t="str">
            <v>2006ec1Chambre</v>
          </cell>
          <cell r="EC27">
            <v>-28</v>
          </cell>
          <cell r="ED27">
            <v>128</v>
          </cell>
          <cell r="EE27">
            <v>46</v>
          </cell>
          <cell r="EF27">
            <v>10</v>
          </cell>
          <cell r="EG27">
            <v>91</v>
          </cell>
          <cell r="EH27">
            <v>81</v>
          </cell>
          <cell r="EI27">
            <v>284</v>
          </cell>
          <cell r="EJ27">
            <v>30</v>
          </cell>
          <cell r="EK27" t="str">
            <v>2006</v>
          </cell>
          <cell r="EL27">
            <v>0</v>
          </cell>
          <cell r="EM27" t="str">
            <v>ACL</v>
          </cell>
          <cell r="EN27" t="str">
            <v>2006BSQ</v>
          </cell>
          <cell r="EO27" t="str">
            <v>1Chambre</v>
          </cell>
          <cell r="EP27" t="str">
            <v>1Studio</v>
          </cell>
          <cell r="EQ27" t="str">
            <v>11CC</v>
          </cell>
          <cell r="ER27" t="str">
            <v>12CC</v>
          </cell>
          <cell r="ES27" t="str">
            <v>13CC</v>
          </cell>
          <cell r="ET27" t="str">
            <v>14CC</v>
          </cell>
          <cell r="EU27" t="str">
            <v>15CC</v>
          </cell>
          <cell r="EV27" t="str">
            <v>1Chambre</v>
          </cell>
          <cell r="EW27" t="str">
            <v>1studio</v>
          </cell>
          <cell r="EX27" t="str">
            <v>11CC</v>
          </cell>
          <cell r="EY27" t="str">
            <v>12CC</v>
          </cell>
          <cell r="EZ27" t="str">
            <v>13CC</v>
          </cell>
          <cell r="FA27" t="str">
            <v>14CC</v>
          </cell>
          <cell r="FB27" t="str">
            <v>15CC</v>
          </cell>
          <cell r="FC27" t="str">
            <v>OBNL-1</v>
          </cell>
          <cell r="FD27" t="str">
            <v>BSQ-1</v>
          </cell>
          <cell r="FE27" t="str">
            <v>R1</v>
          </cell>
          <cell r="FF27">
            <v>56</v>
          </cell>
          <cell r="FG27" t="str">
            <v>OC</v>
          </cell>
          <cell r="FH27">
            <v>365</v>
          </cell>
          <cell r="FI27" t="str">
            <v xml:space="preserve"> </v>
          </cell>
          <cell r="FJ27" t="str">
            <v>ACL</v>
          </cell>
          <cell r="FK27" t="str">
            <v>ACLOBNL</v>
          </cell>
          <cell r="FL27" t="str">
            <v>ACL1</v>
          </cell>
          <cell r="FM27" t="str">
            <v>ACLR</v>
          </cell>
          <cell r="FN27" t="str">
            <v>ACLOBNL</v>
          </cell>
          <cell r="FO27" t="str">
            <v xml:space="preserve"> </v>
          </cell>
          <cell r="FP27" t="str">
            <v xml:space="preserve"> </v>
          </cell>
          <cell r="FQ27" t="str">
            <v>ACLOBNL1R</v>
          </cell>
          <cell r="FR27" t="str">
            <v xml:space="preserve"> 1R</v>
          </cell>
          <cell r="FS27" t="str">
            <v xml:space="preserve"> 1R</v>
          </cell>
          <cell r="FT27" t="str">
            <v>ACL12006</v>
          </cell>
          <cell r="FU27" t="str">
            <v>1Montréal-Nord</v>
          </cell>
        </row>
        <row r="28">
          <cell r="C28" t="str">
            <v>ACL-5252</v>
          </cell>
          <cell r="D28" t="str">
            <v>930074202</v>
          </cell>
          <cell r="E28" t="str">
            <v>MAISON FLORA TRISTAN</v>
          </cell>
          <cell r="F28" t="str">
            <v>755 Rue Irène</v>
          </cell>
          <cell r="G28">
            <v>18</v>
          </cell>
          <cell r="H28" t="str">
            <v>3</v>
          </cell>
          <cell r="I28">
            <v>0</v>
          </cell>
          <cell r="J28">
            <v>0</v>
          </cell>
          <cell r="K28" t="str">
            <v>X</v>
          </cell>
          <cell r="L28" t="str">
            <v>BSQ</v>
          </cell>
          <cell r="M28" t="str">
            <v>T</v>
          </cell>
          <cell r="N28" t="str">
            <v>2006</v>
          </cell>
          <cell r="O28" t="str">
            <v>DA</v>
          </cell>
          <cell r="P28" t="str">
            <v>OC</v>
          </cell>
          <cell r="Q28" t="str">
            <v>U34LACR</v>
          </cell>
          <cell r="R28" t="str">
            <v>U32NACM</v>
          </cell>
          <cell r="S28">
            <v>38734</v>
          </cell>
          <cell r="T28">
            <v>38895</v>
          </cell>
          <cell r="U28">
            <v>38734</v>
          </cell>
          <cell r="V28">
            <v>38972</v>
          </cell>
          <cell r="W28">
            <v>39356</v>
          </cell>
          <cell r="X28">
            <v>39437</v>
          </cell>
          <cell r="Y28">
            <v>39468</v>
          </cell>
          <cell r="Z28">
            <v>39783</v>
          </cell>
          <cell r="AA28">
            <v>39753</v>
          </cell>
          <cell r="AB28" t="str">
            <v>O15L</v>
          </cell>
          <cell r="AC28">
            <v>9</v>
          </cell>
          <cell r="AD28">
            <v>3</v>
          </cell>
          <cell r="AE28">
            <v>3</v>
          </cell>
          <cell r="AF28">
            <v>3</v>
          </cell>
          <cell r="AG28">
            <v>0</v>
          </cell>
          <cell r="AH28">
            <v>0</v>
          </cell>
          <cell r="AI28">
            <v>0</v>
          </cell>
          <cell r="AJ28" t="str">
            <v>OBNL</v>
          </cell>
          <cell r="AK28" t="str">
            <v>OBNL</v>
          </cell>
          <cell r="AL28">
            <v>39468</v>
          </cell>
          <cell r="AM28" t="str">
            <v>1-25</v>
          </cell>
          <cell r="AN28">
            <v>240</v>
          </cell>
          <cell r="AO28">
            <v>39783</v>
          </cell>
          <cell r="AP28">
            <v>39813</v>
          </cell>
          <cell r="AQ28" t="str">
            <v>ACL-5252</v>
          </cell>
          <cell r="AR28" t="str">
            <v>ACLOC</v>
          </cell>
          <cell r="AS28" t="str">
            <v>ACL2006-3</v>
          </cell>
          <cell r="AT28" t="str">
            <v>3Chambre</v>
          </cell>
          <cell r="AU28" t="str">
            <v>3studio</v>
          </cell>
          <cell r="AV28" t="str">
            <v>31CC</v>
          </cell>
          <cell r="AW28" t="str">
            <v>32CC</v>
          </cell>
          <cell r="AX28" t="str">
            <v>33CC</v>
          </cell>
          <cell r="AY28" t="str">
            <v>34CC</v>
          </cell>
          <cell r="AZ28" t="str">
            <v>35CC</v>
          </cell>
          <cell r="BA28" t="str">
            <v>3Chambre</v>
          </cell>
          <cell r="BB28" t="str">
            <v>3studio</v>
          </cell>
          <cell r="BC28" t="str">
            <v>31CC</v>
          </cell>
          <cell r="BD28" t="str">
            <v>32CC</v>
          </cell>
          <cell r="BE28" t="str">
            <v>33CC</v>
          </cell>
          <cell r="BF28" t="str">
            <v>34CC</v>
          </cell>
          <cell r="BG28" t="str">
            <v>35CC</v>
          </cell>
          <cell r="BH28" t="str">
            <v>engagé</v>
          </cell>
          <cell r="BI28" t="str">
            <v>20063chambre</v>
          </cell>
          <cell r="BJ28" t="str">
            <v>20063studio</v>
          </cell>
          <cell r="BK28" t="str">
            <v>200631cc</v>
          </cell>
          <cell r="BL28" t="str">
            <v>200632cc</v>
          </cell>
          <cell r="BM28" t="str">
            <v>200633cc</v>
          </cell>
          <cell r="BN28" t="str">
            <v>200634cc</v>
          </cell>
          <cell r="BO28" t="str">
            <v>200635cc</v>
          </cell>
          <cell r="BP28" t="str">
            <v>2006</v>
          </cell>
          <cell r="BQ28" t="str">
            <v>ACL2006-3</v>
          </cell>
          <cell r="BR28" t="str">
            <v>3Chambre</v>
          </cell>
          <cell r="BS28" t="str">
            <v>3studio</v>
          </cell>
          <cell r="BT28" t="str">
            <v>31CC</v>
          </cell>
          <cell r="BU28" t="str">
            <v>32CC</v>
          </cell>
          <cell r="BV28" t="str">
            <v>33CC</v>
          </cell>
          <cell r="BW28" t="str">
            <v>34CC</v>
          </cell>
          <cell r="BX28" t="str">
            <v>35CC</v>
          </cell>
          <cell r="BY28" t="str">
            <v>OBNL-3</v>
          </cell>
          <cell r="BZ28" t="str">
            <v>OBNL-3</v>
          </cell>
          <cell r="CA28" t="str">
            <v xml:space="preserve"> </v>
          </cell>
          <cell r="CB28" t="str">
            <v xml:space="preserve"> </v>
          </cell>
          <cell r="CC28" t="str">
            <v>OBNL</v>
          </cell>
          <cell r="CD28" t="str">
            <v>20063OBNL</v>
          </cell>
          <cell r="CE28" t="str">
            <v>OBNL-3</v>
          </cell>
          <cell r="CF28" t="str">
            <v>2007BSQ</v>
          </cell>
          <cell r="CG28" t="str">
            <v>2007BSQ</v>
          </cell>
          <cell r="CH28" t="str">
            <v>BSQ-3</v>
          </cell>
          <cell r="CI28" t="str">
            <v>BSQ-3</v>
          </cell>
          <cell r="CJ28" t="str">
            <v>20063BSQ</v>
          </cell>
          <cell r="CK28" t="str">
            <v>BSQ</v>
          </cell>
          <cell r="CL28" t="str">
            <v>BSQ-3</v>
          </cell>
          <cell r="CM28" t="str">
            <v>20063BSQ2007</v>
          </cell>
          <cell r="CN28" t="str">
            <v>T3</v>
          </cell>
          <cell r="CO28" t="str">
            <v>T3</v>
          </cell>
          <cell r="CP28" t="str">
            <v>T3</v>
          </cell>
          <cell r="CQ28" t="str">
            <v>20063T</v>
          </cell>
          <cell r="CR28" t="str">
            <v>T</v>
          </cell>
          <cell r="CS28" t="str">
            <v>20063T2007</v>
          </cell>
          <cell r="CT28" t="str">
            <v>2007</v>
          </cell>
          <cell r="CU28" t="str">
            <v xml:space="preserve"> </v>
          </cell>
          <cell r="CV28" t="str">
            <v>2007-12</v>
          </cell>
          <cell r="CW28" t="str">
            <v>2008-12</v>
          </cell>
          <cell r="CX28" t="str">
            <v>OCLe Sud-Ouest</v>
          </cell>
          <cell r="CY28" t="str">
            <v>BSQOC</v>
          </cell>
          <cell r="CZ28" t="str">
            <v>BSQOCLe Sud-Ouest</v>
          </cell>
          <cell r="DA28" t="str">
            <v>BSQLe Sud-Ouest</v>
          </cell>
          <cell r="DB28" t="str">
            <v>BSQLe Sud-Ouest</v>
          </cell>
          <cell r="DC28" t="str">
            <v>Le Sud-Ouest</v>
          </cell>
          <cell r="DD28" t="str">
            <v>3Le Sud-Ouest</v>
          </cell>
          <cell r="DE28" t="str">
            <v>TLe Sud-Ouest</v>
          </cell>
          <cell r="DF28">
            <v>0</v>
          </cell>
          <cell r="DG28" t="str">
            <v>3OC</v>
          </cell>
          <cell r="DH28" t="str">
            <v>ACL3OC</v>
          </cell>
          <cell r="DI28" t="str">
            <v xml:space="preserve"> </v>
          </cell>
          <cell r="DJ28" t="str">
            <v xml:space="preserve"> </v>
          </cell>
          <cell r="DK28" t="str">
            <v>2008ACL</v>
          </cell>
          <cell r="DL28" t="str">
            <v xml:space="preserve"> </v>
          </cell>
          <cell r="DM28" t="str">
            <v>2006ACLOC</v>
          </cell>
          <cell r="DO28" t="str">
            <v>2008oc</v>
          </cell>
          <cell r="DP28" t="str">
            <v>ACL2008oc2007ed</v>
          </cell>
          <cell r="DQ28" t="str">
            <v>2007ed</v>
          </cell>
          <cell r="DR28" t="str">
            <v>2006ec</v>
          </cell>
          <cell r="DS28" t="str">
            <v>2006ap</v>
          </cell>
          <cell r="DT28" t="str">
            <v>2007ed</v>
          </cell>
          <cell r="DU28" t="str">
            <v>2006ec</v>
          </cell>
          <cell r="DV28" t="str">
            <v>3OC</v>
          </cell>
          <cell r="DW28" t="str">
            <v>20073OC</v>
          </cell>
          <cell r="DX28" t="str">
            <v>2007</v>
          </cell>
          <cell r="DY28" t="str">
            <v>2006</v>
          </cell>
          <cell r="DZ28" t="str">
            <v>ACLED 2007 from ec 2006</v>
          </cell>
          <cell r="EA28" t="str">
            <v>ACLOC 2006 from ED 2006</v>
          </cell>
          <cell r="EB28" t="str">
            <v>2006ec3Chambre</v>
          </cell>
          <cell r="EC28">
            <v>-161</v>
          </cell>
          <cell r="ED28">
            <v>238</v>
          </cell>
          <cell r="EE28">
            <v>384</v>
          </cell>
          <cell r="EF28">
            <v>81</v>
          </cell>
          <cell r="EG28">
            <v>112</v>
          </cell>
          <cell r="EH28">
            <v>31</v>
          </cell>
          <cell r="EI28">
            <v>315</v>
          </cell>
          <cell r="EJ28">
            <v>30</v>
          </cell>
          <cell r="EK28" t="str">
            <v>2006</v>
          </cell>
          <cell r="EL28">
            <v>0</v>
          </cell>
          <cell r="EM28" t="str">
            <v>ACL</v>
          </cell>
          <cell r="EN28" t="str">
            <v>2007BSQ</v>
          </cell>
          <cell r="EO28" t="str">
            <v>3Chambre</v>
          </cell>
          <cell r="EP28" t="str">
            <v>3Studio</v>
          </cell>
          <cell r="EQ28" t="str">
            <v>31CC</v>
          </cell>
          <cell r="ER28" t="str">
            <v>32CC</v>
          </cell>
          <cell r="ES28" t="str">
            <v>33CC</v>
          </cell>
          <cell r="ET28" t="str">
            <v>34CC</v>
          </cell>
          <cell r="EU28" t="str">
            <v>35CC</v>
          </cell>
          <cell r="EV28" t="str">
            <v>3Chambre</v>
          </cell>
          <cell r="EW28" t="str">
            <v>3studio</v>
          </cell>
          <cell r="EX28" t="str">
            <v>31CC</v>
          </cell>
          <cell r="EY28" t="str">
            <v>32CC</v>
          </cell>
          <cell r="EZ28" t="str">
            <v>33CC</v>
          </cell>
          <cell r="FA28" t="str">
            <v>34CC</v>
          </cell>
          <cell r="FB28" t="str">
            <v>35CC</v>
          </cell>
          <cell r="FC28" t="str">
            <v>OBNL-3</v>
          </cell>
          <cell r="FD28" t="str">
            <v>BSQ-3</v>
          </cell>
          <cell r="FE28" t="str">
            <v>T3</v>
          </cell>
          <cell r="FF28">
            <v>465</v>
          </cell>
          <cell r="FG28" t="str">
            <v>OC</v>
          </cell>
          <cell r="FH28">
            <v>346</v>
          </cell>
          <cell r="FI28" t="str">
            <v xml:space="preserve"> </v>
          </cell>
          <cell r="FJ28" t="str">
            <v>ACL</v>
          </cell>
          <cell r="FK28" t="str">
            <v>ACLOBNL</v>
          </cell>
          <cell r="FL28" t="str">
            <v>ACL3</v>
          </cell>
          <cell r="FM28" t="str">
            <v>ACLT</v>
          </cell>
          <cell r="FN28" t="str">
            <v>ACLOBNL</v>
          </cell>
          <cell r="FO28" t="str">
            <v xml:space="preserve"> </v>
          </cell>
          <cell r="FP28" t="str">
            <v xml:space="preserve"> </v>
          </cell>
          <cell r="FQ28" t="str">
            <v>ACLOBNL3T</v>
          </cell>
          <cell r="FR28" t="str">
            <v xml:space="preserve"> 3T</v>
          </cell>
          <cell r="FS28" t="str">
            <v xml:space="preserve"> 3T</v>
          </cell>
          <cell r="FT28" t="str">
            <v>ACL32006</v>
          </cell>
          <cell r="FU28" t="str">
            <v>3Le Sud-Ouest</v>
          </cell>
        </row>
        <row r="29">
          <cell r="C29" t="str">
            <v>ACL-5253</v>
          </cell>
          <cell r="D29" t="str">
            <v>930074405</v>
          </cell>
          <cell r="E29" t="str">
            <v>C.H. MANOIR BOURGET</v>
          </cell>
          <cell r="F29" t="str">
            <v>711 Rue Bourget</v>
          </cell>
          <cell r="G29">
            <v>60</v>
          </cell>
          <cell r="H29" t="str">
            <v>1</v>
          </cell>
          <cell r="I29">
            <v>0</v>
          </cell>
          <cell r="J29" t="str">
            <v>CM</v>
          </cell>
          <cell r="K29">
            <v>0</v>
          </cell>
          <cell r="L29" t="str">
            <v>BSQ</v>
          </cell>
          <cell r="M29" t="str">
            <v>C</v>
          </cell>
          <cell r="N29" t="str">
            <v>2006</v>
          </cell>
          <cell r="O29" t="str">
            <v>DA</v>
          </cell>
          <cell r="P29" t="str">
            <v>OC</v>
          </cell>
          <cell r="Q29" t="str">
            <v>U34LACR</v>
          </cell>
          <cell r="R29" t="str">
            <v>U11LABD</v>
          </cell>
          <cell r="S29">
            <v>38768</v>
          </cell>
          <cell r="T29">
            <v>38895</v>
          </cell>
          <cell r="U29">
            <v>38768</v>
          </cell>
          <cell r="V29">
            <v>38980</v>
          </cell>
          <cell r="W29">
            <v>39280</v>
          </cell>
          <cell r="X29">
            <v>39294</v>
          </cell>
          <cell r="Y29">
            <v>39356</v>
          </cell>
          <cell r="Z29">
            <v>39680</v>
          </cell>
          <cell r="AA29">
            <v>39722</v>
          </cell>
          <cell r="AB29" t="str">
            <v>O15L</v>
          </cell>
          <cell r="AC29">
            <v>0</v>
          </cell>
          <cell r="AD29">
            <v>2</v>
          </cell>
          <cell r="AE29">
            <v>53</v>
          </cell>
          <cell r="AF29">
            <v>5</v>
          </cell>
          <cell r="AG29">
            <v>0</v>
          </cell>
          <cell r="AH29">
            <v>0</v>
          </cell>
          <cell r="AI29">
            <v>0</v>
          </cell>
          <cell r="AJ29" t="str">
            <v>COOP</v>
          </cell>
          <cell r="AK29" t="str">
            <v>COOP</v>
          </cell>
          <cell r="AL29">
            <v>39356</v>
          </cell>
          <cell r="AM29" t="str">
            <v>51-80</v>
          </cell>
          <cell r="AN29">
            <v>330</v>
          </cell>
          <cell r="AO29">
            <v>39680</v>
          </cell>
          <cell r="AP29">
            <v>39710</v>
          </cell>
          <cell r="AQ29" t="str">
            <v>ACL-5253</v>
          </cell>
          <cell r="AR29" t="str">
            <v>ACLOC</v>
          </cell>
          <cell r="AS29" t="str">
            <v>ACL2006-1</v>
          </cell>
          <cell r="AT29" t="str">
            <v>1Chambre</v>
          </cell>
          <cell r="AU29" t="str">
            <v>1studio</v>
          </cell>
          <cell r="AV29" t="str">
            <v>11CC</v>
          </cell>
          <cell r="AW29" t="str">
            <v>12CC</v>
          </cell>
          <cell r="AX29" t="str">
            <v>13CC</v>
          </cell>
          <cell r="AY29" t="str">
            <v>14CC</v>
          </cell>
          <cell r="AZ29" t="str">
            <v>15CC</v>
          </cell>
          <cell r="BA29" t="str">
            <v>1Chambre</v>
          </cell>
          <cell r="BB29" t="str">
            <v>1studio</v>
          </cell>
          <cell r="BC29" t="str">
            <v>11CC</v>
          </cell>
          <cell r="BD29" t="str">
            <v>12CC</v>
          </cell>
          <cell r="BE29" t="str">
            <v>13CC</v>
          </cell>
          <cell r="BF29" t="str">
            <v>14CC</v>
          </cell>
          <cell r="BG29" t="str">
            <v>15CC</v>
          </cell>
          <cell r="BH29" t="str">
            <v>engagé</v>
          </cell>
          <cell r="BI29" t="str">
            <v>20061chambre</v>
          </cell>
          <cell r="BJ29" t="str">
            <v>20061studio</v>
          </cell>
          <cell r="BK29" t="str">
            <v>200611cc</v>
          </cell>
          <cell r="BL29" t="str">
            <v>200612cc</v>
          </cell>
          <cell r="BM29" t="str">
            <v>200613cc</v>
          </cell>
          <cell r="BN29" t="str">
            <v>200614cc</v>
          </cell>
          <cell r="BO29" t="str">
            <v>200615cc</v>
          </cell>
          <cell r="BP29" t="str">
            <v>2006</v>
          </cell>
          <cell r="BQ29" t="str">
            <v>ACL2006-1</v>
          </cell>
          <cell r="BR29" t="str">
            <v>1Chambre</v>
          </cell>
          <cell r="BS29" t="str">
            <v>1studio</v>
          </cell>
          <cell r="BT29" t="str">
            <v>11CC</v>
          </cell>
          <cell r="BU29" t="str">
            <v>12CC</v>
          </cell>
          <cell r="BV29" t="str">
            <v>13CC</v>
          </cell>
          <cell r="BW29" t="str">
            <v>14CC</v>
          </cell>
          <cell r="BX29" t="str">
            <v>15CC</v>
          </cell>
          <cell r="BY29" t="str">
            <v>COOP-1</v>
          </cell>
          <cell r="BZ29" t="str">
            <v>COOP-1</v>
          </cell>
          <cell r="CA29" t="str">
            <v xml:space="preserve"> </v>
          </cell>
          <cell r="CB29" t="str">
            <v xml:space="preserve"> </v>
          </cell>
          <cell r="CC29" t="str">
            <v>COOP</v>
          </cell>
          <cell r="CD29" t="str">
            <v>20061COOP</v>
          </cell>
          <cell r="CE29" t="str">
            <v>COOP-1</v>
          </cell>
          <cell r="CF29" t="str">
            <v>2007BSQ</v>
          </cell>
          <cell r="CG29" t="str">
            <v>2007BSQ</v>
          </cell>
          <cell r="CH29" t="str">
            <v>BSQ-1</v>
          </cell>
          <cell r="CI29" t="str">
            <v>BSQ-1</v>
          </cell>
          <cell r="CJ29" t="str">
            <v>20061BSQ</v>
          </cell>
          <cell r="CK29" t="str">
            <v>BSQ</v>
          </cell>
          <cell r="CL29" t="str">
            <v>BSQ-1</v>
          </cell>
          <cell r="CM29" t="str">
            <v>20061BSQ2007</v>
          </cell>
          <cell r="CN29" t="str">
            <v>C1</v>
          </cell>
          <cell r="CO29" t="str">
            <v>C1</v>
          </cell>
          <cell r="CP29" t="str">
            <v>C1</v>
          </cell>
          <cell r="CQ29" t="str">
            <v>20061C</v>
          </cell>
          <cell r="CR29" t="str">
            <v>C</v>
          </cell>
          <cell r="CS29" t="str">
            <v>20061C2007</v>
          </cell>
          <cell r="CT29" t="str">
            <v>2007</v>
          </cell>
          <cell r="CU29" t="str">
            <v xml:space="preserve"> </v>
          </cell>
          <cell r="CV29" t="str">
            <v>2007-07</v>
          </cell>
          <cell r="CW29" t="str">
            <v>2008-08</v>
          </cell>
          <cell r="CX29" t="str">
            <v>OCLe Sud-Ouest</v>
          </cell>
          <cell r="CY29" t="str">
            <v>BSQOC</v>
          </cell>
          <cell r="CZ29" t="str">
            <v>BSQOCLe Sud-Ouest</v>
          </cell>
          <cell r="DA29" t="str">
            <v>BSQLe Sud-Ouest</v>
          </cell>
          <cell r="DB29" t="str">
            <v>BSQLe Sud-Ouest</v>
          </cell>
          <cell r="DC29" t="str">
            <v>Le Sud-Ouest</v>
          </cell>
          <cell r="DD29" t="str">
            <v>1Le Sud-Ouest</v>
          </cell>
          <cell r="DE29" t="str">
            <v>CLe Sud-Ouest</v>
          </cell>
          <cell r="DF29">
            <v>0</v>
          </cell>
          <cell r="DG29" t="str">
            <v>1OC</v>
          </cell>
          <cell r="DH29" t="str">
            <v>ACL1OC</v>
          </cell>
          <cell r="DI29" t="str">
            <v xml:space="preserve"> </v>
          </cell>
          <cell r="DJ29" t="str">
            <v xml:space="preserve"> </v>
          </cell>
          <cell r="DK29" t="str">
            <v>2008ACL</v>
          </cell>
          <cell r="DL29" t="str">
            <v xml:space="preserve"> </v>
          </cell>
          <cell r="DM29" t="str">
            <v>2006ACLOC</v>
          </cell>
          <cell r="DO29" t="str">
            <v>2008oc</v>
          </cell>
          <cell r="DP29" t="str">
            <v>ACL2008oc2007ed</v>
          </cell>
          <cell r="DQ29" t="str">
            <v>2007ed</v>
          </cell>
          <cell r="DR29" t="str">
            <v>2006ec</v>
          </cell>
          <cell r="DS29" t="str">
            <v>2006ap</v>
          </cell>
          <cell r="DT29" t="str">
            <v>2007ed</v>
          </cell>
          <cell r="DU29" t="str">
            <v>2006ec</v>
          </cell>
          <cell r="DV29" t="str">
            <v>1OC</v>
          </cell>
          <cell r="DW29" t="str">
            <v>20071OC</v>
          </cell>
          <cell r="DX29" t="str">
            <v>2007</v>
          </cell>
          <cell r="DY29" t="str">
            <v>2006</v>
          </cell>
          <cell r="DZ29" t="str">
            <v>ACLED 2007 from ec 2006</v>
          </cell>
          <cell r="EA29" t="str">
            <v>ACLOC 2006 from ED 2006</v>
          </cell>
          <cell r="EB29" t="str">
            <v>2006ec1Chambre</v>
          </cell>
          <cell r="EC29">
            <v>-127</v>
          </cell>
          <cell r="ED29">
            <v>212</v>
          </cell>
          <cell r="EE29">
            <v>300</v>
          </cell>
          <cell r="EF29">
            <v>14</v>
          </cell>
          <cell r="EG29">
            <v>76</v>
          </cell>
          <cell r="EH29">
            <v>62</v>
          </cell>
          <cell r="EI29">
            <v>324</v>
          </cell>
          <cell r="EJ29">
            <v>30</v>
          </cell>
          <cell r="EK29" t="str">
            <v>2006</v>
          </cell>
          <cell r="EL29">
            <v>0</v>
          </cell>
          <cell r="EM29" t="str">
            <v>ACL</v>
          </cell>
          <cell r="EN29" t="str">
            <v>2007BSQ</v>
          </cell>
          <cell r="EO29" t="str">
            <v>1Chambre</v>
          </cell>
          <cell r="EP29" t="str">
            <v>1Studio</v>
          </cell>
          <cell r="EQ29" t="str">
            <v>11CC</v>
          </cell>
          <cell r="ER29" t="str">
            <v>12CC</v>
          </cell>
          <cell r="ES29" t="str">
            <v>13CC</v>
          </cell>
          <cell r="ET29" t="str">
            <v>14CC</v>
          </cell>
          <cell r="EU29" t="str">
            <v>15CC</v>
          </cell>
          <cell r="EV29" t="str">
            <v>1Chambre</v>
          </cell>
          <cell r="EW29" t="str">
            <v>1studio</v>
          </cell>
          <cell r="EX29" t="str">
            <v>11CC</v>
          </cell>
          <cell r="EY29" t="str">
            <v>12CC</v>
          </cell>
          <cell r="EZ29" t="str">
            <v>13CC</v>
          </cell>
          <cell r="FA29" t="str">
            <v>14CC</v>
          </cell>
          <cell r="FB29" t="str">
            <v>15CC</v>
          </cell>
          <cell r="FC29" t="str">
            <v>COOP-1</v>
          </cell>
          <cell r="FD29" t="str">
            <v>BSQ-1</v>
          </cell>
          <cell r="FE29" t="str">
            <v>C1</v>
          </cell>
          <cell r="FF29">
            <v>314</v>
          </cell>
          <cell r="FG29" t="str">
            <v>CMOC</v>
          </cell>
          <cell r="FH29">
            <v>386</v>
          </cell>
          <cell r="FI29" t="str">
            <v xml:space="preserve"> </v>
          </cell>
          <cell r="FJ29" t="str">
            <v>ACL</v>
          </cell>
          <cell r="FK29" t="str">
            <v>ACLCOOP</v>
          </cell>
          <cell r="FL29" t="str">
            <v>ACL1</v>
          </cell>
          <cell r="FM29" t="str">
            <v>ACLC</v>
          </cell>
          <cell r="FN29" t="str">
            <v>ACLCOOP</v>
          </cell>
          <cell r="FO29" t="str">
            <v xml:space="preserve"> </v>
          </cell>
          <cell r="FP29" t="str">
            <v xml:space="preserve"> </v>
          </cell>
          <cell r="FQ29" t="str">
            <v>ACLCOOP1C</v>
          </cell>
          <cell r="FR29" t="str">
            <v xml:space="preserve"> 1C</v>
          </cell>
          <cell r="FS29" t="str">
            <v xml:space="preserve"> 1C</v>
          </cell>
          <cell r="FT29" t="str">
            <v>ACL12006</v>
          </cell>
          <cell r="FU29" t="str">
            <v>1Le Sud-Ouest</v>
          </cell>
        </row>
        <row r="30">
          <cell r="C30" t="str">
            <v>ACL-5255</v>
          </cell>
          <cell r="D30" t="str">
            <v>930075356</v>
          </cell>
          <cell r="E30" t="str">
            <v>MAISON CACI</v>
          </cell>
          <cell r="F30" t="str">
            <v>2190 Rue De Salaberry</v>
          </cell>
          <cell r="G30">
            <v>29</v>
          </cell>
          <cell r="H30" t="str">
            <v>1</v>
          </cell>
          <cell r="I30">
            <v>0</v>
          </cell>
          <cell r="J30" t="str">
            <v>CM</v>
          </cell>
          <cell r="K30">
            <v>0</v>
          </cell>
          <cell r="L30" t="str">
            <v>ROMEL</v>
          </cell>
          <cell r="M30" t="str">
            <v>C</v>
          </cell>
          <cell r="N30" t="str">
            <v>2006</v>
          </cell>
          <cell r="O30" t="str">
            <v>DA</v>
          </cell>
          <cell r="P30" t="str">
            <v>OC</v>
          </cell>
          <cell r="Q30" t="str">
            <v>U34LACR</v>
          </cell>
          <cell r="R30" t="str">
            <v>U11LABD</v>
          </cell>
          <cell r="S30">
            <v>38891</v>
          </cell>
          <cell r="T30">
            <v>38952</v>
          </cell>
          <cell r="U30">
            <v>38895</v>
          </cell>
          <cell r="V30">
            <v>38994</v>
          </cell>
          <cell r="W30">
            <v>39097</v>
          </cell>
          <cell r="X30">
            <v>39134</v>
          </cell>
          <cell r="Y30">
            <v>39195</v>
          </cell>
          <cell r="Z30">
            <v>39575</v>
          </cell>
          <cell r="AA30">
            <v>39600</v>
          </cell>
          <cell r="AB30" t="str">
            <v>O15L</v>
          </cell>
          <cell r="AC30">
            <v>0</v>
          </cell>
          <cell r="AD30">
            <v>6</v>
          </cell>
          <cell r="AE30">
            <v>16</v>
          </cell>
          <cell r="AF30">
            <v>7</v>
          </cell>
          <cell r="AG30">
            <v>0</v>
          </cell>
          <cell r="AH30">
            <v>0</v>
          </cell>
          <cell r="AI30">
            <v>0</v>
          </cell>
          <cell r="AJ30" t="str">
            <v>OBNL</v>
          </cell>
          <cell r="AK30" t="str">
            <v>OBNL</v>
          </cell>
          <cell r="AL30">
            <v>39195</v>
          </cell>
          <cell r="AM30" t="str">
            <v>26-50</v>
          </cell>
          <cell r="AN30">
            <v>300</v>
          </cell>
          <cell r="AO30">
            <v>39575</v>
          </cell>
          <cell r="AP30">
            <v>39605</v>
          </cell>
          <cell r="AQ30" t="str">
            <v>ACL-5255</v>
          </cell>
          <cell r="AR30" t="str">
            <v>ACLOC</v>
          </cell>
          <cell r="AS30" t="str">
            <v>ACL2006-1</v>
          </cell>
          <cell r="AT30" t="str">
            <v>1Chambre</v>
          </cell>
          <cell r="AU30" t="str">
            <v>1studio</v>
          </cell>
          <cell r="AV30" t="str">
            <v>11CC</v>
          </cell>
          <cell r="AW30" t="str">
            <v>12CC</v>
          </cell>
          <cell r="AX30" t="str">
            <v>13CC</v>
          </cell>
          <cell r="AY30" t="str">
            <v>14CC</v>
          </cell>
          <cell r="AZ30" t="str">
            <v>15CC</v>
          </cell>
          <cell r="BA30" t="str">
            <v>1Chambre</v>
          </cell>
          <cell r="BB30" t="str">
            <v>1studio</v>
          </cell>
          <cell r="BC30" t="str">
            <v>11CC</v>
          </cell>
          <cell r="BD30" t="str">
            <v>12CC</v>
          </cell>
          <cell r="BE30" t="str">
            <v>13CC</v>
          </cell>
          <cell r="BF30" t="str">
            <v>14CC</v>
          </cell>
          <cell r="BG30" t="str">
            <v>15CC</v>
          </cell>
          <cell r="BH30" t="str">
            <v>engagé</v>
          </cell>
          <cell r="BI30" t="str">
            <v>20061chambre</v>
          </cell>
          <cell r="BJ30" t="str">
            <v>20061studio</v>
          </cell>
          <cell r="BK30" t="str">
            <v>200611cc</v>
          </cell>
          <cell r="BL30" t="str">
            <v>200612cc</v>
          </cell>
          <cell r="BM30" t="str">
            <v>200613cc</v>
          </cell>
          <cell r="BN30" t="str">
            <v>200614cc</v>
          </cell>
          <cell r="BO30" t="str">
            <v>200615cc</v>
          </cell>
          <cell r="BP30" t="str">
            <v>2006</v>
          </cell>
          <cell r="BQ30" t="str">
            <v>ACL2006-1</v>
          </cell>
          <cell r="BR30" t="str">
            <v>1Chambre</v>
          </cell>
          <cell r="BS30" t="str">
            <v>1studio</v>
          </cell>
          <cell r="BT30" t="str">
            <v>11CC</v>
          </cell>
          <cell r="BU30" t="str">
            <v>12CC</v>
          </cell>
          <cell r="BV30" t="str">
            <v>13CC</v>
          </cell>
          <cell r="BW30" t="str">
            <v>14CC</v>
          </cell>
          <cell r="BX30" t="str">
            <v>15CC</v>
          </cell>
          <cell r="BY30" t="str">
            <v>OBNL-1</v>
          </cell>
          <cell r="BZ30" t="str">
            <v>OBNL-1</v>
          </cell>
          <cell r="CA30" t="str">
            <v xml:space="preserve"> </v>
          </cell>
          <cell r="CB30" t="str">
            <v xml:space="preserve"> </v>
          </cell>
          <cell r="CC30" t="str">
            <v>OBNL</v>
          </cell>
          <cell r="CD30" t="str">
            <v>20061OBNL</v>
          </cell>
          <cell r="CE30" t="str">
            <v>OBNL-1</v>
          </cell>
          <cell r="CF30" t="str">
            <v>2007ROMEL</v>
          </cell>
          <cell r="CG30" t="str">
            <v>2007ROMEL</v>
          </cell>
          <cell r="CH30" t="str">
            <v>ROMEL-1</v>
          </cell>
          <cell r="CI30" t="str">
            <v>ROMEL-1</v>
          </cell>
          <cell r="CJ30" t="str">
            <v>20061ROMEL</v>
          </cell>
          <cell r="CK30" t="str">
            <v>ROMEL</v>
          </cell>
          <cell r="CL30" t="str">
            <v>ROMEL-1</v>
          </cell>
          <cell r="CM30" t="str">
            <v>20061ROMEL2007</v>
          </cell>
          <cell r="CN30" t="str">
            <v>C1</v>
          </cell>
          <cell r="CO30" t="str">
            <v>C1</v>
          </cell>
          <cell r="CP30" t="str">
            <v>C1</v>
          </cell>
          <cell r="CQ30" t="str">
            <v>20061C</v>
          </cell>
          <cell r="CR30" t="str">
            <v>C</v>
          </cell>
          <cell r="CS30" t="str">
            <v>20061C2007</v>
          </cell>
          <cell r="CT30" t="str">
            <v>2007</v>
          </cell>
          <cell r="CU30" t="str">
            <v xml:space="preserve"> </v>
          </cell>
          <cell r="CV30" t="str">
            <v>2007-02</v>
          </cell>
          <cell r="CW30" t="str">
            <v>2008-05</v>
          </cell>
          <cell r="CX30" t="str">
            <v>OCAhuntsic — Cartierville</v>
          </cell>
          <cell r="CY30" t="str">
            <v>ROMELOC</v>
          </cell>
          <cell r="CZ30" t="str">
            <v>ROMELOCAhuntsic — Cartierville</v>
          </cell>
          <cell r="DA30" t="str">
            <v>ROMELAhuntsic — Cartierville</v>
          </cell>
          <cell r="DB30" t="str">
            <v>ROMELAhuntsic — Cartierville</v>
          </cell>
          <cell r="DC30" t="str">
            <v>Ahuntsic — Cartierville</v>
          </cell>
          <cell r="DD30" t="str">
            <v>1Ahuntsic — Cartierville</v>
          </cell>
          <cell r="DE30" t="str">
            <v>CAhuntsic — Cartierville</v>
          </cell>
          <cell r="DF30">
            <v>0</v>
          </cell>
          <cell r="DG30" t="str">
            <v>1OC</v>
          </cell>
          <cell r="DH30" t="str">
            <v>ACL1OC</v>
          </cell>
          <cell r="DI30" t="str">
            <v xml:space="preserve"> </v>
          </cell>
          <cell r="DJ30" t="str">
            <v xml:space="preserve"> </v>
          </cell>
          <cell r="DK30" t="str">
            <v>2008ACL</v>
          </cell>
          <cell r="DL30" t="str">
            <v xml:space="preserve"> </v>
          </cell>
          <cell r="DM30" t="str">
            <v>2006ACLOC</v>
          </cell>
          <cell r="DO30" t="str">
            <v>2008oc</v>
          </cell>
          <cell r="DP30" t="str">
            <v>ACL2008oc2007ed</v>
          </cell>
          <cell r="DQ30" t="str">
            <v>2007ed</v>
          </cell>
          <cell r="DR30" t="str">
            <v>2006ec</v>
          </cell>
          <cell r="DS30" t="str">
            <v>2006ap</v>
          </cell>
          <cell r="DT30" t="str">
            <v>2007ed</v>
          </cell>
          <cell r="DU30" t="str">
            <v>2006ec</v>
          </cell>
          <cell r="DV30" t="str">
            <v>1OC</v>
          </cell>
          <cell r="DW30" t="str">
            <v>20071OC</v>
          </cell>
          <cell r="DX30" t="str">
            <v>2007</v>
          </cell>
          <cell r="DY30" t="str">
            <v>2006</v>
          </cell>
          <cell r="DZ30" t="str">
            <v>ACLED 2007 from ec 2006</v>
          </cell>
          <cell r="EA30" t="str">
            <v>ACLOC 2006 from ED 2006</v>
          </cell>
          <cell r="EB30" t="str">
            <v>2006ec1Chambre</v>
          </cell>
          <cell r="EC30">
            <v>-57</v>
          </cell>
          <cell r="ED30">
            <v>99</v>
          </cell>
          <cell r="EE30">
            <v>103</v>
          </cell>
          <cell r="EF30">
            <v>37</v>
          </cell>
          <cell r="EG30">
            <v>98</v>
          </cell>
          <cell r="EH30">
            <v>61</v>
          </cell>
          <cell r="EI30">
            <v>380</v>
          </cell>
          <cell r="EJ30">
            <v>30</v>
          </cell>
          <cell r="EK30" t="str">
            <v>2006</v>
          </cell>
          <cell r="EL30">
            <v>0</v>
          </cell>
          <cell r="EM30" t="str">
            <v>ACL</v>
          </cell>
          <cell r="EN30" t="str">
            <v>2007ROMEL</v>
          </cell>
          <cell r="EO30" t="str">
            <v>1Chambre</v>
          </cell>
          <cell r="EP30" t="str">
            <v>1Studio</v>
          </cell>
          <cell r="EQ30" t="str">
            <v>11CC</v>
          </cell>
          <cell r="ER30" t="str">
            <v>12CC</v>
          </cell>
          <cell r="ES30" t="str">
            <v>13CC</v>
          </cell>
          <cell r="ET30" t="str">
            <v>14CC</v>
          </cell>
          <cell r="EU30" t="str">
            <v>15CC</v>
          </cell>
          <cell r="EV30" t="str">
            <v>1Chambre</v>
          </cell>
          <cell r="EW30" t="str">
            <v>1studio</v>
          </cell>
          <cell r="EX30" t="str">
            <v>11CC</v>
          </cell>
          <cell r="EY30" t="str">
            <v>12CC</v>
          </cell>
          <cell r="EZ30" t="str">
            <v>13CC</v>
          </cell>
          <cell r="FA30" t="str">
            <v>14CC</v>
          </cell>
          <cell r="FB30" t="str">
            <v>15CC</v>
          </cell>
          <cell r="FC30" t="str">
            <v>OBNL-1</v>
          </cell>
          <cell r="FD30" t="str">
            <v>ROMEL-1</v>
          </cell>
          <cell r="FE30" t="str">
            <v>C1</v>
          </cell>
          <cell r="FF30">
            <v>140</v>
          </cell>
          <cell r="FG30" t="str">
            <v>CMOC</v>
          </cell>
          <cell r="FH30">
            <v>441</v>
          </cell>
          <cell r="FI30" t="str">
            <v xml:space="preserve"> </v>
          </cell>
          <cell r="FJ30" t="str">
            <v>ACL</v>
          </cell>
          <cell r="FK30" t="str">
            <v>ACLOBNL</v>
          </cell>
          <cell r="FL30" t="str">
            <v>ACL1</v>
          </cell>
          <cell r="FM30" t="str">
            <v>ACLC</v>
          </cell>
          <cell r="FN30" t="str">
            <v>ACLOBNL</v>
          </cell>
          <cell r="FO30" t="str">
            <v xml:space="preserve"> </v>
          </cell>
          <cell r="FP30" t="str">
            <v xml:space="preserve"> </v>
          </cell>
          <cell r="FQ30" t="str">
            <v>ACLOBNL1C</v>
          </cell>
          <cell r="FR30" t="str">
            <v xml:space="preserve"> 1C</v>
          </cell>
          <cell r="FS30" t="str">
            <v xml:space="preserve"> 1C</v>
          </cell>
          <cell r="FT30" t="str">
            <v>ACL12006</v>
          </cell>
          <cell r="FU30" t="str">
            <v>1Ahuntsic — Cartierville</v>
          </cell>
        </row>
        <row r="31">
          <cell r="C31" t="str">
            <v>ACL-5256</v>
          </cell>
          <cell r="D31" t="str">
            <v>930074852</v>
          </cell>
          <cell r="E31" t="str">
            <v>C.H. VILLAGE CLOVERDALE-ALEXANDER</v>
          </cell>
          <cell r="F31" t="str">
            <v>4580 Rue Alexander (PFD)</v>
          </cell>
          <cell r="G31">
            <v>70</v>
          </cell>
          <cell r="H31" t="str">
            <v>1</v>
          </cell>
          <cell r="I31">
            <v>0</v>
          </cell>
          <cell r="J31">
            <v>0</v>
          </cell>
          <cell r="K31" t="str">
            <v>X</v>
          </cell>
          <cell r="L31" t="str">
            <v>CDH</v>
          </cell>
          <cell r="M31" t="str">
            <v>R</v>
          </cell>
          <cell r="N31" t="str">
            <v>2006</v>
          </cell>
          <cell r="O31" t="str">
            <v>DA</v>
          </cell>
          <cell r="P31" t="str">
            <v>OC</v>
          </cell>
          <cell r="Q31" t="str">
            <v>U34LACR</v>
          </cell>
          <cell r="R31" t="str">
            <v>U32NACM</v>
          </cell>
          <cell r="S31">
            <v>38841</v>
          </cell>
          <cell r="T31">
            <v>38971</v>
          </cell>
          <cell r="U31">
            <v>38841</v>
          </cell>
          <cell r="V31">
            <v>38971</v>
          </cell>
          <cell r="W31">
            <v>39706</v>
          </cell>
          <cell r="X31">
            <v>39135</v>
          </cell>
          <cell r="Y31">
            <v>39163</v>
          </cell>
          <cell r="Z31">
            <v>39358</v>
          </cell>
          <cell r="AA31">
            <v>39753</v>
          </cell>
          <cell r="AB31" t="str">
            <v>O15L</v>
          </cell>
          <cell r="AC31">
            <v>0</v>
          </cell>
          <cell r="AD31">
            <v>0</v>
          </cell>
          <cell r="AE31">
            <v>0</v>
          </cell>
          <cell r="AF31">
            <v>15</v>
          </cell>
          <cell r="AG31">
            <v>50</v>
          </cell>
          <cell r="AH31">
            <v>0</v>
          </cell>
          <cell r="AI31">
            <v>5</v>
          </cell>
          <cell r="AJ31" t="str">
            <v>COOP</v>
          </cell>
          <cell r="AK31" t="str">
            <v>COOP</v>
          </cell>
          <cell r="AL31">
            <v>39163</v>
          </cell>
          <cell r="AM31" t="str">
            <v>51-80</v>
          </cell>
          <cell r="AN31">
            <v>330</v>
          </cell>
          <cell r="AO31">
            <v>39358</v>
          </cell>
          <cell r="AP31">
            <v>39388</v>
          </cell>
          <cell r="AQ31" t="str">
            <v>ACL-5256</v>
          </cell>
          <cell r="AR31" t="str">
            <v>ACLOC</v>
          </cell>
          <cell r="AS31" t="str">
            <v>ACL2006-1</v>
          </cell>
          <cell r="AT31" t="str">
            <v>1Chambre</v>
          </cell>
          <cell r="AU31" t="str">
            <v>1studio</v>
          </cell>
          <cell r="AV31" t="str">
            <v>11CC</v>
          </cell>
          <cell r="AW31" t="str">
            <v>12CC</v>
          </cell>
          <cell r="AX31" t="str">
            <v>13CC</v>
          </cell>
          <cell r="AY31" t="str">
            <v>14CC</v>
          </cell>
          <cell r="AZ31" t="str">
            <v>15CC</v>
          </cell>
          <cell r="BA31" t="str">
            <v>1Chambre</v>
          </cell>
          <cell r="BB31" t="str">
            <v>1studio</v>
          </cell>
          <cell r="BC31" t="str">
            <v>11CC</v>
          </cell>
          <cell r="BD31" t="str">
            <v>12CC</v>
          </cell>
          <cell r="BE31" t="str">
            <v>13CC</v>
          </cell>
          <cell r="BF31" t="str">
            <v>14CC</v>
          </cell>
          <cell r="BG31" t="str">
            <v>15CC</v>
          </cell>
          <cell r="BH31" t="str">
            <v>engagé</v>
          </cell>
          <cell r="BI31" t="str">
            <v>20061chambre</v>
          </cell>
          <cell r="BJ31" t="str">
            <v>20061studio</v>
          </cell>
          <cell r="BK31" t="str">
            <v>200611cc</v>
          </cell>
          <cell r="BL31" t="str">
            <v>200612cc</v>
          </cell>
          <cell r="BM31" t="str">
            <v>200613cc</v>
          </cell>
          <cell r="BN31" t="str">
            <v>200614cc</v>
          </cell>
          <cell r="BO31" t="str">
            <v>200615cc</v>
          </cell>
          <cell r="BP31" t="str">
            <v>2006</v>
          </cell>
          <cell r="BQ31" t="str">
            <v>ACL2006-1</v>
          </cell>
          <cell r="BR31" t="str">
            <v>1Chambre</v>
          </cell>
          <cell r="BS31" t="str">
            <v>1studio</v>
          </cell>
          <cell r="BT31" t="str">
            <v>11CC</v>
          </cell>
          <cell r="BU31" t="str">
            <v>12CC</v>
          </cell>
          <cell r="BV31" t="str">
            <v>13CC</v>
          </cell>
          <cell r="BW31" t="str">
            <v>14CC</v>
          </cell>
          <cell r="BX31" t="str">
            <v>15CC</v>
          </cell>
          <cell r="BY31" t="str">
            <v>COOP-1</v>
          </cell>
          <cell r="BZ31" t="str">
            <v>COOP-1</v>
          </cell>
          <cell r="CA31" t="str">
            <v xml:space="preserve"> </v>
          </cell>
          <cell r="CB31" t="str">
            <v xml:space="preserve"> </v>
          </cell>
          <cell r="CC31" t="str">
            <v>COOP</v>
          </cell>
          <cell r="CD31" t="str">
            <v>20061COOP</v>
          </cell>
          <cell r="CE31" t="str">
            <v>COOP-1</v>
          </cell>
          <cell r="CF31" t="str">
            <v>2007CDH</v>
          </cell>
          <cell r="CG31" t="str">
            <v>2007CDH</v>
          </cell>
          <cell r="CH31" t="str">
            <v>CDH-1</v>
          </cell>
          <cell r="CI31" t="str">
            <v>CDH-1</v>
          </cell>
          <cell r="CJ31" t="str">
            <v>20061CDH</v>
          </cell>
          <cell r="CK31" t="str">
            <v>CDH</v>
          </cell>
          <cell r="CL31" t="str">
            <v>CDH-1</v>
          </cell>
          <cell r="CM31" t="str">
            <v>20061CDH2007</v>
          </cell>
          <cell r="CN31" t="str">
            <v>R1</v>
          </cell>
          <cell r="CO31" t="str">
            <v>R1</v>
          </cell>
          <cell r="CP31" t="str">
            <v>R1</v>
          </cell>
          <cell r="CQ31" t="str">
            <v>20061R</v>
          </cell>
          <cell r="CR31" t="str">
            <v>R</v>
          </cell>
          <cell r="CS31" t="str">
            <v>20061R2007</v>
          </cell>
          <cell r="CT31" t="str">
            <v>2007</v>
          </cell>
          <cell r="CU31" t="str">
            <v xml:space="preserve"> </v>
          </cell>
          <cell r="CV31" t="str">
            <v>2007-02</v>
          </cell>
          <cell r="CW31" t="str">
            <v>2007-10</v>
          </cell>
          <cell r="CX31" t="str">
            <v>OCPierrefonds — Roxboro</v>
          </cell>
          <cell r="CY31" t="str">
            <v>CDHOC</v>
          </cell>
          <cell r="CZ31" t="str">
            <v>CDHOCPierrefonds — Roxboro</v>
          </cell>
          <cell r="DA31" t="str">
            <v>CDHPierrefonds — Roxboro</v>
          </cell>
          <cell r="DB31" t="str">
            <v>CDHPierrefonds — Roxboro</v>
          </cell>
          <cell r="DC31" t="str">
            <v>Pierrefonds — Roxboro</v>
          </cell>
          <cell r="DD31" t="str">
            <v>1Pierrefonds — Roxboro</v>
          </cell>
          <cell r="DE31" t="str">
            <v>RPierrefonds — Roxboro</v>
          </cell>
          <cell r="DF31">
            <v>0</v>
          </cell>
          <cell r="DG31" t="str">
            <v>1OC</v>
          </cell>
          <cell r="DH31" t="str">
            <v>ACL1OC</v>
          </cell>
          <cell r="DI31" t="str">
            <v xml:space="preserve"> </v>
          </cell>
          <cell r="DJ31" t="str">
            <v xml:space="preserve"> </v>
          </cell>
          <cell r="DK31" t="str">
            <v>2007ACL</v>
          </cell>
          <cell r="DL31" t="str">
            <v xml:space="preserve"> </v>
          </cell>
          <cell r="DM31" t="str">
            <v>2006ACLOC</v>
          </cell>
          <cell r="DO31" t="str">
            <v>2007oc</v>
          </cell>
          <cell r="DP31" t="str">
            <v>ACL2007oc2007ed</v>
          </cell>
          <cell r="DQ31" t="str">
            <v>2007ed</v>
          </cell>
          <cell r="DR31" t="str">
            <v>2006ec</v>
          </cell>
          <cell r="DS31" t="str">
            <v>2006ap</v>
          </cell>
          <cell r="DT31" t="str">
            <v>2007ed</v>
          </cell>
          <cell r="DU31" t="str">
            <v>2006ec</v>
          </cell>
          <cell r="DV31" t="str">
            <v>1OC</v>
          </cell>
          <cell r="DW31" t="str">
            <v>20071OC</v>
          </cell>
          <cell r="DX31" t="str">
            <v>2007</v>
          </cell>
          <cell r="DY31" t="str">
            <v>2006</v>
          </cell>
          <cell r="DZ31" t="str">
            <v>ACLED 2007 from ec 2006</v>
          </cell>
          <cell r="EA31" t="str">
            <v>ACLOC 2007 from ED 2007</v>
          </cell>
          <cell r="EB31" t="str">
            <v>2006ec1Chambre</v>
          </cell>
          <cell r="EC31">
            <v>-130</v>
          </cell>
          <cell r="ED31">
            <v>130</v>
          </cell>
          <cell r="EE31">
            <v>735</v>
          </cell>
          <cell r="EF31">
            <v>-571</v>
          </cell>
          <cell r="EG31">
            <v>-543</v>
          </cell>
          <cell r="EH31">
            <v>28</v>
          </cell>
          <cell r="EI31">
            <v>195</v>
          </cell>
          <cell r="EJ31">
            <v>30</v>
          </cell>
          <cell r="EK31" t="str">
            <v>2006</v>
          </cell>
          <cell r="EL31">
            <v>0</v>
          </cell>
          <cell r="EM31" t="str">
            <v>ACL</v>
          </cell>
          <cell r="EN31" t="str">
            <v>2007CDH</v>
          </cell>
          <cell r="EO31" t="str">
            <v>1Chambre</v>
          </cell>
          <cell r="EP31" t="str">
            <v>1Studio</v>
          </cell>
          <cell r="EQ31" t="str">
            <v>11CC</v>
          </cell>
          <cell r="ER31" t="str">
            <v>12CC</v>
          </cell>
          <cell r="ES31" t="str">
            <v>13CC</v>
          </cell>
          <cell r="ET31" t="str">
            <v>14CC</v>
          </cell>
          <cell r="EU31" t="str">
            <v>15CC</v>
          </cell>
          <cell r="EV31" t="str">
            <v>1Chambre</v>
          </cell>
          <cell r="EW31" t="str">
            <v>1studio</v>
          </cell>
          <cell r="EX31" t="str">
            <v>11CC</v>
          </cell>
          <cell r="EY31" t="str">
            <v>12CC</v>
          </cell>
          <cell r="EZ31" t="str">
            <v>13CC</v>
          </cell>
          <cell r="FA31" t="str">
            <v>14CC</v>
          </cell>
          <cell r="FB31" t="str">
            <v>15CC</v>
          </cell>
          <cell r="FC31" t="str">
            <v>COOP-1</v>
          </cell>
          <cell r="FD31" t="str">
            <v>CDH-1</v>
          </cell>
          <cell r="FE31" t="str">
            <v>R1</v>
          </cell>
          <cell r="FF31">
            <v>164</v>
          </cell>
          <cell r="FG31" t="str">
            <v>OC</v>
          </cell>
          <cell r="FH31">
            <v>223</v>
          </cell>
          <cell r="FI31" t="str">
            <v xml:space="preserve"> </v>
          </cell>
          <cell r="FJ31" t="str">
            <v>ACL</v>
          </cell>
          <cell r="FK31" t="str">
            <v>ACLCOOP</v>
          </cell>
          <cell r="FL31" t="str">
            <v>ACL1</v>
          </cell>
          <cell r="FM31" t="str">
            <v>ACLR</v>
          </cell>
          <cell r="FN31" t="str">
            <v>ACLCOOP</v>
          </cell>
          <cell r="FO31" t="str">
            <v xml:space="preserve"> </v>
          </cell>
          <cell r="FP31" t="str">
            <v xml:space="preserve"> </v>
          </cell>
          <cell r="FQ31" t="str">
            <v>ACLCOOP1R</v>
          </cell>
          <cell r="FR31" t="str">
            <v xml:space="preserve"> 1R</v>
          </cell>
          <cell r="FS31" t="str">
            <v xml:space="preserve"> 1R</v>
          </cell>
          <cell r="FT31" t="str">
            <v>ACL12006</v>
          </cell>
          <cell r="FU31" t="str">
            <v>1Pierrefonds — Roxboro</v>
          </cell>
        </row>
        <row r="32">
          <cell r="C32" t="str">
            <v>ACL-5258</v>
          </cell>
          <cell r="D32" t="str">
            <v>930075695</v>
          </cell>
          <cell r="E32" t="str">
            <v>LOGIS-RAP</v>
          </cell>
          <cell r="F32" t="str">
            <v>11855 Rue Marie-Anne-Lavallée</v>
          </cell>
          <cell r="G32">
            <v>11</v>
          </cell>
          <cell r="H32" t="str">
            <v>3</v>
          </cell>
          <cell r="I32">
            <v>0</v>
          </cell>
          <cell r="J32">
            <v>0</v>
          </cell>
          <cell r="K32">
            <v>0</v>
          </cell>
          <cell r="L32" t="str">
            <v>CDH</v>
          </cell>
          <cell r="M32" t="str">
            <v>C</v>
          </cell>
          <cell r="N32" t="str">
            <v>2006</v>
          </cell>
          <cell r="O32" t="str">
            <v>DA</v>
          </cell>
          <cell r="P32" t="str">
            <v>OC</v>
          </cell>
          <cell r="Q32" t="str">
            <v>U07THID</v>
          </cell>
          <cell r="R32" t="str">
            <v>U11LABD</v>
          </cell>
          <cell r="S32">
            <v>38959</v>
          </cell>
          <cell r="T32">
            <v>39071</v>
          </cell>
          <cell r="U32">
            <v>39071</v>
          </cell>
          <cell r="V32">
            <v>39175</v>
          </cell>
          <cell r="W32">
            <v>39574</v>
          </cell>
          <cell r="X32">
            <v>39574</v>
          </cell>
          <cell r="Y32">
            <v>39934</v>
          </cell>
          <cell r="Z32">
            <v>40218</v>
          </cell>
          <cell r="AA32">
            <v>40299</v>
          </cell>
          <cell r="AB32" t="str">
            <v>O15L</v>
          </cell>
          <cell r="AC32">
            <v>0</v>
          </cell>
          <cell r="AD32">
            <v>3</v>
          </cell>
          <cell r="AE32">
            <v>8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 t="str">
            <v>OBNL</v>
          </cell>
          <cell r="AK32" t="str">
            <v>OBNL</v>
          </cell>
          <cell r="AL32">
            <v>39934</v>
          </cell>
          <cell r="AM32" t="str">
            <v>1-25</v>
          </cell>
          <cell r="AN32">
            <v>240</v>
          </cell>
          <cell r="AO32">
            <v>40218</v>
          </cell>
          <cell r="AP32">
            <v>40248</v>
          </cell>
          <cell r="AQ32" t="str">
            <v>ACL-5258</v>
          </cell>
          <cell r="AR32" t="str">
            <v>ACLOC</v>
          </cell>
          <cell r="AS32" t="str">
            <v>ACL2006-3</v>
          </cell>
          <cell r="AT32" t="str">
            <v>3Chambre</v>
          </cell>
          <cell r="AU32" t="str">
            <v>3studio</v>
          </cell>
          <cell r="AV32" t="str">
            <v>31CC</v>
          </cell>
          <cell r="AW32" t="str">
            <v>32CC</v>
          </cell>
          <cell r="AX32" t="str">
            <v>33CC</v>
          </cell>
          <cell r="AY32" t="str">
            <v>34CC</v>
          </cell>
          <cell r="AZ32" t="str">
            <v>35CC</v>
          </cell>
          <cell r="BA32" t="str">
            <v>3Chambre</v>
          </cell>
          <cell r="BB32" t="str">
            <v>3studio</v>
          </cell>
          <cell r="BC32" t="str">
            <v>31CC</v>
          </cell>
          <cell r="BD32" t="str">
            <v>32CC</v>
          </cell>
          <cell r="BE32" t="str">
            <v>33CC</v>
          </cell>
          <cell r="BF32" t="str">
            <v>34CC</v>
          </cell>
          <cell r="BG32" t="str">
            <v>35CC</v>
          </cell>
          <cell r="BH32" t="str">
            <v>engagé</v>
          </cell>
          <cell r="BI32" t="str">
            <v>20073chambre</v>
          </cell>
          <cell r="BJ32" t="str">
            <v>20073studio</v>
          </cell>
          <cell r="BK32" t="str">
            <v>200731cc</v>
          </cell>
          <cell r="BL32" t="str">
            <v>200732cc</v>
          </cell>
          <cell r="BM32" t="str">
            <v>200733cc</v>
          </cell>
          <cell r="BN32" t="str">
            <v>200734cc</v>
          </cell>
          <cell r="BO32" t="str">
            <v>200735cc</v>
          </cell>
          <cell r="BP32" t="str">
            <v>2006</v>
          </cell>
          <cell r="BQ32" t="str">
            <v>ACL2006-3</v>
          </cell>
          <cell r="BR32" t="str">
            <v>3Chambre</v>
          </cell>
          <cell r="BS32" t="str">
            <v>3studio</v>
          </cell>
          <cell r="BT32" t="str">
            <v>31CC</v>
          </cell>
          <cell r="BU32" t="str">
            <v>32CC</v>
          </cell>
          <cell r="BV32" t="str">
            <v>33CC</v>
          </cell>
          <cell r="BW32" t="str">
            <v>34CC</v>
          </cell>
          <cell r="BX32" t="str">
            <v>35CC</v>
          </cell>
          <cell r="BY32" t="str">
            <v>OBNL-3</v>
          </cell>
          <cell r="BZ32" t="str">
            <v>OBNL-3</v>
          </cell>
          <cell r="CA32" t="str">
            <v xml:space="preserve"> </v>
          </cell>
          <cell r="CB32" t="str">
            <v xml:space="preserve"> </v>
          </cell>
          <cell r="CC32" t="str">
            <v>OBNL</v>
          </cell>
          <cell r="CD32" t="str">
            <v>20073OBNL</v>
          </cell>
          <cell r="CE32" t="str">
            <v>OBNL-3</v>
          </cell>
          <cell r="CF32" t="str">
            <v>2007CDH</v>
          </cell>
          <cell r="CG32" t="str">
            <v>2007CDH</v>
          </cell>
          <cell r="CH32" t="str">
            <v>CDH-3</v>
          </cell>
          <cell r="CI32" t="str">
            <v>CDH-3</v>
          </cell>
          <cell r="CJ32" t="str">
            <v>20073CDH</v>
          </cell>
          <cell r="CK32" t="str">
            <v>CDH</v>
          </cell>
          <cell r="CL32" t="str">
            <v>CDH-3</v>
          </cell>
          <cell r="CM32" t="str">
            <v>20073CDH2008</v>
          </cell>
          <cell r="CN32" t="str">
            <v>C3</v>
          </cell>
          <cell r="CO32" t="str">
            <v>C3</v>
          </cell>
          <cell r="CP32" t="str">
            <v>C3</v>
          </cell>
          <cell r="CQ32" t="str">
            <v>20073C</v>
          </cell>
          <cell r="CR32" t="str">
            <v>C</v>
          </cell>
          <cell r="CS32" t="str">
            <v>20073C2008</v>
          </cell>
          <cell r="CT32" t="str">
            <v>2008</v>
          </cell>
          <cell r="CU32" t="str">
            <v xml:space="preserve"> </v>
          </cell>
          <cell r="CV32" t="str">
            <v>2008-05</v>
          </cell>
          <cell r="CW32" t="str">
            <v>2010-02</v>
          </cell>
          <cell r="CX32" t="str">
            <v>OCAhuntsic — Cartierville</v>
          </cell>
          <cell r="CY32" t="str">
            <v>CDHOC</v>
          </cell>
          <cell r="CZ32" t="str">
            <v>CDHOCAhuntsic — Cartierville</v>
          </cell>
          <cell r="DA32" t="str">
            <v>CDHAhuntsic — Cartierville</v>
          </cell>
          <cell r="DB32" t="str">
            <v>CDHAhuntsic — Cartierville</v>
          </cell>
          <cell r="DC32" t="str">
            <v>Ahuntsic — Cartierville</v>
          </cell>
          <cell r="DD32" t="str">
            <v>3Ahuntsic — Cartierville</v>
          </cell>
          <cell r="DE32" t="str">
            <v>CAhuntsic — Cartierville</v>
          </cell>
          <cell r="DF32">
            <v>0</v>
          </cell>
          <cell r="DG32" t="str">
            <v>3OC</v>
          </cell>
          <cell r="DH32" t="str">
            <v>ACL3OC</v>
          </cell>
          <cell r="DI32" t="str">
            <v xml:space="preserve"> </v>
          </cell>
          <cell r="DJ32" t="str">
            <v xml:space="preserve"> </v>
          </cell>
          <cell r="DK32" t="str">
            <v>2010ACL</v>
          </cell>
          <cell r="DL32" t="str">
            <v xml:space="preserve"> </v>
          </cell>
          <cell r="DM32" t="str">
            <v>2006ACLOC</v>
          </cell>
          <cell r="DO32" t="str">
            <v>2010oc</v>
          </cell>
          <cell r="DP32" t="str">
            <v>ACL2010oc2008ed</v>
          </cell>
          <cell r="DQ32" t="str">
            <v>2008ed</v>
          </cell>
          <cell r="DR32" t="str">
            <v>2007ec</v>
          </cell>
          <cell r="DS32" t="str">
            <v>2006ap</v>
          </cell>
          <cell r="DT32" t="str">
            <v>2008ed</v>
          </cell>
          <cell r="DU32" t="str">
            <v>2007ec</v>
          </cell>
          <cell r="DV32" t="str">
            <v>3OC</v>
          </cell>
          <cell r="DW32" t="str">
            <v>20083OC</v>
          </cell>
          <cell r="DX32" t="str">
            <v>2008</v>
          </cell>
          <cell r="DY32" t="str">
            <v>2007</v>
          </cell>
          <cell r="DZ32" t="str">
            <v>ACLED 2008 from ec 2007</v>
          </cell>
          <cell r="EA32" t="str">
            <v>ACLOC 2006 from ED 2006</v>
          </cell>
          <cell r="EB32" t="str">
            <v>2007ec3Chambre</v>
          </cell>
          <cell r="EC32">
            <v>0</v>
          </cell>
          <cell r="ED32">
            <v>104</v>
          </cell>
          <cell r="EE32">
            <v>399</v>
          </cell>
          <cell r="EF32">
            <v>0</v>
          </cell>
          <cell r="EG32">
            <v>360</v>
          </cell>
          <cell r="EH32">
            <v>360</v>
          </cell>
          <cell r="EI32">
            <v>284</v>
          </cell>
          <cell r="EJ32">
            <v>30</v>
          </cell>
          <cell r="EK32" t="str">
            <v>2007</v>
          </cell>
          <cell r="EL32">
            <v>0</v>
          </cell>
          <cell r="EM32" t="str">
            <v>ACL</v>
          </cell>
          <cell r="EN32" t="str">
            <v>2008CDH</v>
          </cell>
          <cell r="EO32" t="str">
            <v>3Chambre</v>
          </cell>
          <cell r="EP32" t="str">
            <v>3Studio</v>
          </cell>
          <cell r="EQ32" t="str">
            <v>31CC</v>
          </cell>
          <cell r="ER32" t="str">
            <v>32CC</v>
          </cell>
          <cell r="ES32" t="str">
            <v>33CC</v>
          </cell>
          <cell r="ET32" t="str">
            <v>34CC</v>
          </cell>
          <cell r="EU32" t="str">
            <v>35CC</v>
          </cell>
          <cell r="EV32" t="str">
            <v>3Chambre</v>
          </cell>
          <cell r="EW32" t="str">
            <v>3studio</v>
          </cell>
          <cell r="EX32" t="str">
            <v>31CC</v>
          </cell>
          <cell r="EY32" t="str">
            <v>32CC</v>
          </cell>
          <cell r="EZ32" t="str">
            <v>33CC</v>
          </cell>
          <cell r="FA32" t="str">
            <v>34CC</v>
          </cell>
          <cell r="FB32" t="str">
            <v>35CC</v>
          </cell>
          <cell r="FC32" t="str">
            <v>OBNL-3</v>
          </cell>
          <cell r="FD32" t="str">
            <v>CDH-3</v>
          </cell>
          <cell r="FE32" t="str">
            <v>C3</v>
          </cell>
          <cell r="FF32">
            <v>399</v>
          </cell>
          <cell r="FG32" t="str">
            <v>OC</v>
          </cell>
          <cell r="FH32">
            <v>644</v>
          </cell>
          <cell r="FI32" t="str">
            <v xml:space="preserve"> </v>
          </cell>
          <cell r="FJ32" t="str">
            <v>ACL</v>
          </cell>
          <cell r="FK32" t="str">
            <v>ACLOBNL</v>
          </cell>
          <cell r="FL32" t="str">
            <v>ACL3</v>
          </cell>
          <cell r="FM32" t="str">
            <v>ACLC</v>
          </cell>
          <cell r="FN32" t="str">
            <v>ACLOBNL</v>
          </cell>
          <cell r="FO32" t="str">
            <v xml:space="preserve"> </v>
          </cell>
          <cell r="FP32" t="str">
            <v xml:space="preserve"> </v>
          </cell>
          <cell r="FQ32" t="str">
            <v>ACLOBNL3C</v>
          </cell>
          <cell r="FR32" t="str">
            <v xml:space="preserve"> 3C</v>
          </cell>
          <cell r="FS32" t="str">
            <v xml:space="preserve"> 3C</v>
          </cell>
          <cell r="FT32" t="str">
            <v>ACL32006</v>
          </cell>
          <cell r="FU32" t="str">
            <v>3Ahuntsic — Cartierville</v>
          </cell>
        </row>
        <row r="33">
          <cell r="C33" t="str">
            <v>ACL-5265</v>
          </cell>
          <cell r="D33" t="str">
            <v>930075048</v>
          </cell>
          <cell r="E33" t="str">
            <v>LES LOGIS ROSE-VIRGINIE</v>
          </cell>
          <cell r="F33" t="str">
            <v>3480 Boul. Rosemont</v>
          </cell>
          <cell r="G33">
            <v>21</v>
          </cell>
          <cell r="H33" t="str">
            <v>3</v>
          </cell>
          <cell r="I33">
            <v>0</v>
          </cell>
          <cell r="J33">
            <v>0</v>
          </cell>
          <cell r="K33" t="str">
            <v>X</v>
          </cell>
          <cell r="L33" t="str">
            <v>BSQ</v>
          </cell>
          <cell r="M33" t="str">
            <v>R</v>
          </cell>
          <cell r="N33" t="str">
            <v>2006</v>
          </cell>
          <cell r="O33" t="str">
            <v>DA</v>
          </cell>
          <cell r="P33" t="str">
            <v>OC</v>
          </cell>
          <cell r="Q33" t="str">
            <v>U07THID</v>
          </cell>
          <cell r="R33" t="str">
            <v>U32NACM</v>
          </cell>
          <cell r="S33">
            <v>38975</v>
          </cell>
          <cell r="T33">
            <v>39051</v>
          </cell>
          <cell r="U33">
            <v>39051</v>
          </cell>
          <cell r="V33">
            <v>39069</v>
          </cell>
          <cell r="W33">
            <v>39245</v>
          </cell>
          <cell r="X33">
            <v>39254</v>
          </cell>
          <cell r="Y33">
            <v>39278</v>
          </cell>
          <cell r="Z33">
            <v>39522</v>
          </cell>
          <cell r="AA33">
            <v>39508</v>
          </cell>
          <cell r="AB33" t="str">
            <v>O15L</v>
          </cell>
          <cell r="AC33">
            <v>0</v>
          </cell>
          <cell r="AD33">
            <v>0</v>
          </cell>
          <cell r="AE33">
            <v>21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 t="str">
            <v>OBNL</v>
          </cell>
          <cell r="AK33" t="str">
            <v>OBNL</v>
          </cell>
          <cell r="AL33">
            <v>39278</v>
          </cell>
          <cell r="AM33" t="str">
            <v>1-25</v>
          </cell>
          <cell r="AN33">
            <v>240</v>
          </cell>
          <cell r="AO33">
            <v>39522</v>
          </cell>
          <cell r="AP33">
            <v>39552</v>
          </cell>
          <cell r="AQ33" t="str">
            <v>ACL-5265</v>
          </cell>
          <cell r="AR33" t="str">
            <v>ACLOC</v>
          </cell>
          <cell r="AS33" t="str">
            <v>ACL2006-3</v>
          </cell>
          <cell r="AT33" t="str">
            <v>3Chambre</v>
          </cell>
          <cell r="AU33" t="str">
            <v>3studio</v>
          </cell>
          <cell r="AV33" t="str">
            <v>31CC</v>
          </cell>
          <cell r="AW33" t="str">
            <v>32CC</v>
          </cell>
          <cell r="AX33" t="str">
            <v>33CC</v>
          </cell>
          <cell r="AY33" t="str">
            <v>34CC</v>
          </cell>
          <cell r="AZ33" t="str">
            <v>35CC</v>
          </cell>
          <cell r="BA33" t="str">
            <v>3Chambre</v>
          </cell>
          <cell r="BB33" t="str">
            <v>3studio</v>
          </cell>
          <cell r="BC33" t="str">
            <v>31CC</v>
          </cell>
          <cell r="BD33" t="str">
            <v>32CC</v>
          </cell>
          <cell r="BE33" t="str">
            <v>33CC</v>
          </cell>
          <cell r="BF33" t="str">
            <v>34CC</v>
          </cell>
          <cell r="BG33" t="str">
            <v>35CC</v>
          </cell>
          <cell r="BH33" t="str">
            <v>engagé</v>
          </cell>
          <cell r="BI33" t="str">
            <v>20063chambre</v>
          </cell>
          <cell r="BJ33" t="str">
            <v>20063studio</v>
          </cell>
          <cell r="BK33" t="str">
            <v>200631cc</v>
          </cell>
          <cell r="BL33" t="str">
            <v>200632cc</v>
          </cell>
          <cell r="BM33" t="str">
            <v>200633cc</v>
          </cell>
          <cell r="BN33" t="str">
            <v>200634cc</v>
          </cell>
          <cell r="BO33" t="str">
            <v>200635cc</v>
          </cell>
          <cell r="BP33" t="str">
            <v>2006</v>
          </cell>
          <cell r="BQ33" t="str">
            <v>ACL2006-3</v>
          </cell>
          <cell r="BR33" t="str">
            <v>3Chambre</v>
          </cell>
          <cell r="BS33" t="str">
            <v>3studio</v>
          </cell>
          <cell r="BT33" t="str">
            <v>31CC</v>
          </cell>
          <cell r="BU33" t="str">
            <v>32CC</v>
          </cell>
          <cell r="BV33" t="str">
            <v>33CC</v>
          </cell>
          <cell r="BW33" t="str">
            <v>34CC</v>
          </cell>
          <cell r="BX33" t="str">
            <v>35CC</v>
          </cell>
          <cell r="BY33" t="str">
            <v>OBNL-3</v>
          </cell>
          <cell r="BZ33" t="str">
            <v>OBNL-3</v>
          </cell>
          <cell r="CA33" t="str">
            <v xml:space="preserve"> </v>
          </cell>
          <cell r="CB33" t="str">
            <v xml:space="preserve"> </v>
          </cell>
          <cell r="CC33" t="str">
            <v>OBNL</v>
          </cell>
          <cell r="CD33" t="str">
            <v>20063OBNL</v>
          </cell>
          <cell r="CE33" t="str">
            <v>OBNL-3</v>
          </cell>
          <cell r="CF33" t="str">
            <v>2007BSQ</v>
          </cell>
          <cell r="CG33" t="str">
            <v>2007BSQ</v>
          </cell>
          <cell r="CH33" t="str">
            <v>BSQ-3</v>
          </cell>
          <cell r="CI33" t="str">
            <v>BSQ-3</v>
          </cell>
          <cell r="CJ33" t="str">
            <v>20063BSQ</v>
          </cell>
          <cell r="CK33" t="str">
            <v>BSQ</v>
          </cell>
          <cell r="CL33" t="str">
            <v>BSQ-3</v>
          </cell>
          <cell r="CM33" t="str">
            <v>20063BSQ2007</v>
          </cell>
          <cell r="CN33" t="str">
            <v>R3</v>
          </cell>
          <cell r="CO33" t="str">
            <v>R3</v>
          </cell>
          <cell r="CP33" t="str">
            <v>R3</v>
          </cell>
          <cell r="CQ33" t="str">
            <v>20063R</v>
          </cell>
          <cell r="CR33" t="str">
            <v>R</v>
          </cell>
          <cell r="CS33" t="str">
            <v>20063R2007</v>
          </cell>
          <cell r="CT33" t="str">
            <v>2007</v>
          </cell>
          <cell r="CU33" t="str">
            <v xml:space="preserve"> </v>
          </cell>
          <cell r="CV33" t="str">
            <v>2007-06</v>
          </cell>
          <cell r="CW33" t="str">
            <v>2008-03</v>
          </cell>
          <cell r="CX33" t="str">
            <v>OCRosemont — La Petite-Patrie</v>
          </cell>
          <cell r="CY33" t="str">
            <v>BSQOC</v>
          </cell>
          <cell r="CZ33" t="str">
            <v>BSQOCRosemont — La Petite-Patrie</v>
          </cell>
          <cell r="DA33" t="str">
            <v>BSQRosemont — La Petite-Patrie</v>
          </cell>
          <cell r="DB33" t="str">
            <v>BSQRosemont — La Petite-Patrie</v>
          </cell>
          <cell r="DC33" t="str">
            <v>Rosemont — La Petite-Patrie</v>
          </cell>
          <cell r="DD33" t="str">
            <v>3Rosemont — La Petite-Patrie</v>
          </cell>
          <cell r="DE33" t="str">
            <v>RRosemont — La Petite-Patrie</v>
          </cell>
          <cell r="DF33">
            <v>0</v>
          </cell>
          <cell r="DG33" t="str">
            <v>3OC</v>
          </cell>
          <cell r="DH33" t="str">
            <v>ACL3OC</v>
          </cell>
          <cell r="DI33" t="str">
            <v xml:space="preserve"> </v>
          </cell>
          <cell r="DJ33" t="str">
            <v xml:space="preserve"> </v>
          </cell>
          <cell r="DK33" t="str">
            <v>2008ACL</v>
          </cell>
          <cell r="DL33" t="str">
            <v xml:space="preserve"> </v>
          </cell>
          <cell r="DM33" t="str">
            <v>2006ACLOC</v>
          </cell>
          <cell r="DO33" t="str">
            <v>2008oc</v>
          </cell>
          <cell r="DP33" t="str">
            <v>ACL2008oc2007ed</v>
          </cell>
          <cell r="DQ33" t="str">
            <v>2007ed</v>
          </cell>
          <cell r="DR33" t="str">
            <v>2006ec</v>
          </cell>
          <cell r="DS33" t="str">
            <v>2006ap</v>
          </cell>
          <cell r="DT33" t="str">
            <v>2007ed</v>
          </cell>
          <cell r="DU33" t="str">
            <v>2006ec</v>
          </cell>
          <cell r="DV33" t="str">
            <v>3OC</v>
          </cell>
          <cell r="DW33" t="str">
            <v>20073OC</v>
          </cell>
          <cell r="DX33" t="str">
            <v>2007</v>
          </cell>
          <cell r="DY33" t="str">
            <v>2006</v>
          </cell>
          <cell r="DZ33" t="str">
            <v>ACLED 2007 from ec 2006</v>
          </cell>
          <cell r="EA33" t="str">
            <v>ACLOC 2006 from ED 2006</v>
          </cell>
          <cell r="EB33" t="str">
            <v>2006ec3Chambre</v>
          </cell>
          <cell r="EC33">
            <v>0</v>
          </cell>
          <cell r="ED33">
            <v>18</v>
          </cell>
          <cell r="EE33">
            <v>176</v>
          </cell>
          <cell r="EF33">
            <v>9</v>
          </cell>
          <cell r="EG33">
            <v>33</v>
          </cell>
          <cell r="EH33">
            <v>24</v>
          </cell>
          <cell r="EI33">
            <v>244</v>
          </cell>
          <cell r="EJ33">
            <v>30</v>
          </cell>
          <cell r="EK33" t="str">
            <v>2006</v>
          </cell>
          <cell r="EL33">
            <v>0</v>
          </cell>
          <cell r="EM33" t="str">
            <v>ACL</v>
          </cell>
          <cell r="EN33" t="str">
            <v>2007BSQ</v>
          </cell>
          <cell r="EO33" t="str">
            <v>3Chambre</v>
          </cell>
          <cell r="EP33" t="str">
            <v>3Studio</v>
          </cell>
          <cell r="EQ33" t="str">
            <v>31CC</v>
          </cell>
          <cell r="ER33" t="str">
            <v>32CC</v>
          </cell>
          <cell r="ES33" t="str">
            <v>33CC</v>
          </cell>
          <cell r="ET33" t="str">
            <v>34CC</v>
          </cell>
          <cell r="EU33" t="str">
            <v>35CC</v>
          </cell>
          <cell r="EV33" t="str">
            <v>3Chambre</v>
          </cell>
          <cell r="EW33" t="str">
            <v>3studio</v>
          </cell>
          <cell r="EX33" t="str">
            <v>31CC</v>
          </cell>
          <cell r="EY33" t="str">
            <v>32CC</v>
          </cell>
          <cell r="EZ33" t="str">
            <v>33CC</v>
          </cell>
          <cell r="FA33" t="str">
            <v>34CC</v>
          </cell>
          <cell r="FB33" t="str">
            <v>35CC</v>
          </cell>
          <cell r="FC33" t="str">
            <v>OBNL-3</v>
          </cell>
          <cell r="FD33" t="str">
            <v>BSQ-3</v>
          </cell>
          <cell r="FE33" t="str">
            <v>R3</v>
          </cell>
          <cell r="FF33">
            <v>185</v>
          </cell>
          <cell r="FG33" t="str">
            <v>OC</v>
          </cell>
          <cell r="FH33">
            <v>268</v>
          </cell>
          <cell r="FI33" t="str">
            <v xml:space="preserve"> </v>
          </cell>
          <cell r="FJ33" t="str">
            <v>ACL</v>
          </cell>
          <cell r="FK33" t="str">
            <v>ACLOBNL</v>
          </cell>
          <cell r="FL33" t="str">
            <v>ACL3</v>
          </cell>
          <cell r="FM33" t="str">
            <v>ACLR</v>
          </cell>
          <cell r="FN33" t="str">
            <v>ACLOBNL</v>
          </cell>
          <cell r="FO33" t="str">
            <v xml:space="preserve"> </v>
          </cell>
          <cell r="FP33" t="str">
            <v xml:space="preserve"> </v>
          </cell>
          <cell r="FQ33" t="str">
            <v>ACLOBNL3R</v>
          </cell>
          <cell r="FR33" t="str">
            <v xml:space="preserve"> 3R</v>
          </cell>
          <cell r="FS33" t="str">
            <v xml:space="preserve"> 3R</v>
          </cell>
          <cell r="FT33" t="str">
            <v>ACL32006</v>
          </cell>
          <cell r="FU33" t="str">
            <v>3Rosemont — La Petite-Patrie</v>
          </cell>
        </row>
        <row r="34">
          <cell r="C34" t="str">
            <v>ACL-5266</v>
          </cell>
          <cell r="D34" t="str">
            <v>930075932</v>
          </cell>
          <cell r="E34" t="str">
            <v>C.H. LACHAPELLE</v>
          </cell>
          <cell r="F34" t="str">
            <v>11965 Rue Dulongpré</v>
          </cell>
          <cell r="G34">
            <v>33</v>
          </cell>
          <cell r="H34" t="str">
            <v>1</v>
          </cell>
          <cell r="I34">
            <v>0</v>
          </cell>
          <cell r="J34" t="str">
            <v>CM</v>
          </cell>
          <cell r="K34">
            <v>0</v>
          </cell>
          <cell r="L34" t="str">
            <v>BSQ</v>
          </cell>
          <cell r="M34" t="str">
            <v>C</v>
          </cell>
          <cell r="N34" t="str">
            <v>2007</v>
          </cell>
          <cell r="O34" t="str">
            <v>DA</v>
          </cell>
          <cell r="P34" t="str">
            <v>OC</v>
          </cell>
          <cell r="Q34" t="str">
            <v>U07BEDL</v>
          </cell>
          <cell r="R34" t="str">
            <v>U11LABD</v>
          </cell>
          <cell r="S34">
            <v>39009</v>
          </cell>
          <cell r="T34">
            <v>39050</v>
          </cell>
          <cell r="U34">
            <v>39050</v>
          </cell>
          <cell r="V34">
            <v>39072</v>
          </cell>
          <cell r="W34">
            <v>39197</v>
          </cell>
          <cell r="X34">
            <v>39213</v>
          </cell>
          <cell r="Y34">
            <v>39211</v>
          </cell>
          <cell r="Z34">
            <v>39447</v>
          </cell>
          <cell r="AA34">
            <v>39417</v>
          </cell>
          <cell r="AB34" t="str">
            <v>O15L</v>
          </cell>
          <cell r="AC34">
            <v>0</v>
          </cell>
          <cell r="AD34">
            <v>0</v>
          </cell>
          <cell r="AE34">
            <v>18</v>
          </cell>
          <cell r="AF34">
            <v>12</v>
          </cell>
          <cell r="AG34">
            <v>2</v>
          </cell>
          <cell r="AH34">
            <v>1</v>
          </cell>
          <cell r="AI34">
            <v>0</v>
          </cell>
          <cell r="AJ34" t="str">
            <v>COOP</v>
          </cell>
          <cell r="AK34" t="str">
            <v>COOP</v>
          </cell>
          <cell r="AL34">
            <v>39211</v>
          </cell>
          <cell r="AM34" t="str">
            <v>26-50</v>
          </cell>
          <cell r="AN34">
            <v>300</v>
          </cell>
          <cell r="AO34">
            <v>39447</v>
          </cell>
          <cell r="AP34">
            <v>39477</v>
          </cell>
          <cell r="AQ34" t="str">
            <v>ACL-5266</v>
          </cell>
          <cell r="AR34" t="str">
            <v>ACLOC</v>
          </cell>
          <cell r="AS34" t="str">
            <v>ACL2007-1</v>
          </cell>
          <cell r="AT34" t="str">
            <v>1Chambre</v>
          </cell>
          <cell r="AU34" t="str">
            <v>1studio</v>
          </cell>
          <cell r="AV34" t="str">
            <v>11CC</v>
          </cell>
          <cell r="AW34" t="str">
            <v>12CC</v>
          </cell>
          <cell r="AX34" t="str">
            <v>13CC</v>
          </cell>
          <cell r="AY34" t="str">
            <v>14CC</v>
          </cell>
          <cell r="AZ34" t="str">
            <v>15CC</v>
          </cell>
          <cell r="BA34" t="str">
            <v>1Chambre</v>
          </cell>
          <cell r="BB34" t="str">
            <v>1studio</v>
          </cell>
          <cell r="BC34" t="str">
            <v>11CC</v>
          </cell>
          <cell r="BD34" t="str">
            <v>12CC</v>
          </cell>
          <cell r="BE34" t="str">
            <v>13CC</v>
          </cell>
          <cell r="BF34" t="str">
            <v>14CC</v>
          </cell>
          <cell r="BG34" t="str">
            <v>15CC</v>
          </cell>
          <cell r="BH34" t="str">
            <v>engagé</v>
          </cell>
          <cell r="BI34" t="str">
            <v>20061chambre</v>
          </cell>
          <cell r="BJ34" t="str">
            <v>20061studio</v>
          </cell>
          <cell r="BK34" t="str">
            <v>200611cc</v>
          </cell>
          <cell r="BL34" t="str">
            <v>200612cc</v>
          </cell>
          <cell r="BM34" t="str">
            <v>200613cc</v>
          </cell>
          <cell r="BN34" t="str">
            <v>200614cc</v>
          </cell>
          <cell r="BO34" t="str">
            <v>200615cc</v>
          </cell>
          <cell r="BP34" t="str">
            <v>2007</v>
          </cell>
          <cell r="BQ34" t="str">
            <v>ACL2007-1</v>
          </cell>
          <cell r="BR34" t="str">
            <v>1Chambre</v>
          </cell>
          <cell r="BS34" t="str">
            <v>1studio</v>
          </cell>
          <cell r="BT34" t="str">
            <v>11CC</v>
          </cell>
          <cell r="BU34" t="str">
            <v>12CC</v>
          </cell>
          <cell r="BV34" t="str">
            <v>13CC</v>
          </cell>
          <cell r="BW34" t="str">
            <v>14CC</v>
          </cell>
          <cell r="BX34" t="str">
            <v>15CC</v>
          </cell>
          <cell r="BY34" t="str">
            <v>COOP-1</v>
          </cell>
          <cell r="BZ34" t="str">
            <v>COOP-1</v>
          </cell>
          <cell r="CA34" t="str">
            <v xml:space="preserve"> </v>
          </cell>
          <cell r="CB34" t="str">
            <v xml:space="preserve"> </v>
          </cell>
          <cell r="CC34" t="str">
            <v>COOP</v>
          </cell>
          <cell r="CD34" t="str">
            <v>20061COOP</v>
          </cell>
          <cell r="CE34" t="str">
            <v>COOP-1</v>
          </cell>
          <cell r="CF34" t="str">
            <v>2007BSQ</v>
          </cell>
          <cell r="CG34" t="str">
            <v>2007BSQ</v>
          </cell>
          <cell r="CH34" t="str">
            <v>BSQ-1</v>
          </cell>
          <cell r="CI34" t="str">
            <v>BSQ-1</v>
          </cell>
          <cell r="CJ34" t="str">
            <v>20061BSQ</v>
          </cell>
          <cell r="CK34" t="str">
            <v>BSQ</v>
          </cell>
          <cell r="CL34" t="str">
            <v>BSQ-1</v>
          </cell>
          <cell r="CM34" t="str">
            <v>20061BSQ2007</v>
          </cell>
          <cell r="CN34" t="str">
            <v>C1</v>
          </cell>
          <cell r="CO34" t="str">
            <v>C1</v>
          </cell>
          <cell r="CP34" t="str">
            <v>C1</v>
          </cell>
          <cell r="CQ34" t="str">
            <v>20061C</v>
          </cell>
          <cell r="CR34" t="str">
            <v>C</v>
          </cell>
          <cell r="CS34" t="str">
            <v>20061C2007</v>
          </cell>
          <cell r="CT34" t="str">
            <v>2007</v>
          </cell>
          <cell r="CU34" t="str">
            <v xml:space="preserve"> </v>
          </cell>
          <cell r="CV34" t="str">
            <v>2007-05</v>
          </cell>
          <cell r="CW34" t="str">
            <v>2007-12</v>
          </cell>
          <cell r="CX34" t="str">
            <v>OCAhuntsic — Cartierville</v>
          </cell>
          <cell r="CY34" t="str">
            <v>BSQOC</v>
          </cell>
          <cell r="CZ34" t="str">
            <v>BSQOCAhuntsic — Cartierville</v>
          </cell>
          <cell r="DA34" t="str">
            <v>BSQAhuntsic — Cartierville</v>
          </cell>
          <cell r="DB34" t="str">
            <v>BSQAhuntsic — Cartierville</v>
          </cell>
          <cell r="DC34" t="str">
            <v>Ahuntsic — Cartierville</v>
          </cell>
          <cell r="DD34" t="str">
            <v>1Ahuntsic — Cartierville</v>
          </cell>
          <cell r="DE34" t="str">
            <v>CAhuntsic — Cartierville</v>
          </cell>
          <cell r="DF34">
            <v>0</v>
          </cell>
          <cell r="DG34" t="str">
            <v>1OC</v>
          </cell>
          <cell r="DH34" t="str">
            <v>ACL1OC</v>
          </cell>
          <cell r="DI34" t="str">
            <v xml:space="preserve"> </v>
          </cell>
          <cell r="DJ34" t="str">
            <v xml:space="preserve"> </v>
          </cell>
          <cell r="DK34" t="str">
            <v>2007ACL</v>
          </cell>
          <cell r="DL34" t="str">
            <v xml:space="preserve"> </v>
          </cell>
          <cell r="DM34" t="str">
            <v>2006ACLOC</v>
          </cell>
          <cell r="DO34" t="str">
            <v>2007oc</v>
          </cell>
          <cell r="DP34" t="str">
            <v>ACL2007oc2007ed</v>
          </cell>
          <cell r="DQ34" t="str">
            <v>2007ed</v>
          </cell>
          <cell r="DR34" t="str">
            <v>2006ec</v>
          </cell>
          <cell r="DS34" t="str">
            <v>2006ap</v>
          </cell>
          <cell r="DT34" t="str">
            <v>2007ed</v>
          </cell>
          <cell r="DU34" t="str">
            <v>2006ec</v>
          </cell>
          <cell r="DV34" t="str">
            <v>1OC</v>
          </cell>
          <cell r="DW34" t="str">
            <v>20071OC</v>
          </cell>
          <cell r="DX34" t="str">
            <v>2007</v>
          </cell>
          <cell r="DY34" t="str">
            <v>2006</v>
          </cell>
          <cell r="DZ34" t="str">
            <v>ACLED 2007 from ec 2006</v>
          </cell>
          <cell r="EA34" t="str">
            <v>ACLOC 2007 from ED 2007</v>
          </cell>
          <cell r="EB34" t="str">
            <v>2006ec1Chambre</v>
          </cell>
          <cell r="EC34">
            <v>0</v>
          </cell>
          <cell r="ED34">
            <v>22</v>
          </cell>
          <cell r="EE34">
            <v>125</v>
          </cell>
          <cell r="EF34">
            <v>16</v>
          </cell>
          <cell r="EG34">
            <v>14</v>
          </cell>
          <cell r="EH34">
            <v>-2</v>
          </cell>
          <cell r="EI34">
            <v>236</v>
          </cell>
          <cell r="EJ34">
            <v>30</v>
          </cell>
          <cell r="EK34" t="str">
            <v>2006</v>
          </cell>
          <cell r="EL34">
            <v>0</v>
          </cell>
          <cell r="EM34" t="str">
            <v>ACL</v>
          </cell>
          <cell r="EN34" t="str">
            <v>2007BSQ</v>
          </cell>
          <cell r="EO34" t="str">
            <v>1Chambre</v>
          </cell>
          <cell r="EP34" t="str">
            <v>1Studio</v>
          </cell>
          <cell r="EQ34" t="str">
            <v>11CC</v>
          </cell>
          <cell r="ER34" t="str">
            <v>12CC</v>
          </cell>
          <cell r="ES34" t="str">
            <v>13CC</v>
          </cell>
          <cell r="ET34" t="str">
            <v>14CC</v>
          </cell>
          <cell r="EU34" t="str">
            <v>15CC</v>
          </cell>
          <cell r="EV34" t="str">
            <v>1Chambre</v>
          </cell>
          <cell r="EW34" t="str">
            <v>1studio</v>
          </cell>
          <cell r="EX34" t="str">
            <v>11CC</v>
          </cell>
          <cell r="EY34" t="str">
            <v>12CC</v>
          </cell>
          <cell r="EZ34" t="str">
            <v>13CC</v>
          </cell>
          <cell r="FA34" t="str">
            <v>14CC</v>
          </cell>
          <cell r="FB34" t="str">
            <v>15CC</v>
          </cell>
          <cell r="FC34" t="str">
            <v>COOP-1</v>
          </cell>
          <cell r="FD34" t="str">
            <v>BSQ-1</v>
          </cell>
          <cell r="FE34" t="str">
            <v>C1</v>
          </cell>
          <cell r="FF34">
            <v>141</v>
          </cell>
          <cell r="FG34" t="str">
            <v>CMOC</v>
          </cell>
          <cell r="FH34">
            <v>234</v>
          </cell>
          <cell r="FI34" t="str">
            <v xml:space="preserve"> </v>
          </cell>
          <cell r="FJ34" t="str">
            <v>ACL</v>
          </cell>
          <cell r="FK34" t="str">
            <v>ACLCOOP</v>
          </cell>
          <cell r="FL34" t="str">
            <v>ACL1</v>
          </cell>
          <cell r="FM34" t="str">
            <v>ACLC</v>
          </cell>
          <cell r="FN34" t="str">
            <v>ACLCOOP</v>
          </cell>
          <cell r="FO34" t="str">
            <v xml:space="preserve"> </v>
          </cell>
          <cell r="FP34" t="str">
            <v xml:space="preserve"> </v>
          </cell>
          <cell r="FQ34" t="str">
            <v>ACLCOOP1C</v>
          </cell>
          <cell r="FR34" t="str">
            <v xml:space="preserve"> 1C</v>
          </cell>
          <cell r="FS34" t="str">
            <v xml:space="preserve"> 1C</v>
          </cell>
          <cell r="FT34" t="str">
            <v>ACL12007</v>
          </cell>
          <cell r="FU34" t="str">
            <v>1Ahuntsic — Cartierville</v>
          </cell>
        </row>
        <row r="35">
          <cell r="C35" t="str">
            <v>ACL-5267</v>
          </cell>
          <cell r="D35" t="str">
            <v>930074425</v>
          </cell>
          <cell r="E35" t="str">
            <v>HAB. LES DEUX ÂGES-JARDIN TRICENTENAIRE</v>
          </cell>
          <cell r="F35" t="str">
            <v>1595 Boul. du Tricentenaire</v>
          </cell>
          <cell r="G35">
            <v>35</v>
          </cell>
          <cell r="H35" t="str">
            <v>2</v>
          </cell>
          <cell r="I35">
            <v>0</v>
          </cell>
          <cell r="J35">
            <v>0</v>
          </cell>
          <cell r="K35">
            <v>0</v>
          </cell>
          <cell r="L35" t="str">
            <v>AHM</v>
          </cell>
          <cell r="M35" t="str">
            <v>C</v>
          </cell>
          <cell r="N35" t="str">
            <v>2007</v>
          </cell>
          <cell r="O35" t="str">
            <v>DA</v>
          </cell>
          <cell r="P35" t="str">
            <v>OC</v>
          </cell>
          <cell r="Q35" t="str">
            <v>U13GOUF</v>
          </cell>
          <cell r="R35" t="str">
            <v>U11LABD</v>
          </cell>
          <cell r="S35">
            <v>38772</v>
          </cell>
          <cell r="T35">
            <v>39058</v>
          </cell>
          <cell r="U35">
            <v>39058</v>
          </cell>
          <cell r="V35">
            <v>39112</v>
          </cell>
          <cell r="W35">
            <v>40283</v>
          </cell>
          <cell r="X35">
            <v>40268</v>
          </cell>
          <cell r="Y35">
            <v>40329</v>
          </cell>
          <cell r="Z35">
            <v>40739</v>
          </cell>
          <cell r="AA35">
            <v>40787</v>
          </cell>
          <cell r="AB35" t="str">
            <v>O15L</v>
          </cell>
          <cell r="AC35">
            <v>0</v>
          </cell>
          <cell r="AD35">
            <v>0</v>
          </cell>
          <cell r="AE35">
            <v>32</v>
          </cell>
          <cell r="AF35">
            <v>3</v>
          </cell>
          <cell r="AG35">
            <v>0</v>
          </cell>
          <cell r="AH35">
            <v>0</v>
          </cell>
          <cell r="AI35">
            <v>0</v>
          </cell>
          <cell r="AJ35" t="str">
            <v>OBNL</v>
          </cell>
          <cell r="AK35" t="str">
            <v>OBNL</v>
          </cell>
          <cell r="AL35">
            <v>40329</v>
          </cell>
          <cell r="AM35" t="str">
            <v>26-50</v>
          </cell>
          <cell r="AN35">
            <v>300</v>
          </cell>
          <cell r="AO35">
            <v>40739</v>
          </cell>
          <cell r="AP35">
            <v>40769</v>
          </cell>
          <cell r="AQ35" t="str">
            <v>ACL-5267</v>
          </cell>
          <cell r="AR35" t="str">
            <v>ACLOC</v>
          </cell>
          <cell r="AS35" t="str">
            <v>ACL2007-2</v>
          </cell>
          <cell r="AT35" t="str">
            <v>2Chambre</v>
          </cell>
          <cell r="AU35" t="str">
            <v>2studio</v>
          </cell>
          <cell r="AV35" t="str">
            <v>21CC</v>
          </cell>
          <cell r="AW35" t="str">
            <v>22CC</v>
          </cell>
          <cell r="AX35" t="str">
            <v>23CC</v>
          </cell>
          <cell r="AY35" t="str">
            <v>24CC</v>
          </cell>
          <cell r="AZ35" t="str">
            <v>25CC</v>
          </cell>
          <cell r="BA35" t="str">
            <v>2Chambre</v>
          </cell>
          <cell r="BB35" t="str">
            <v>2studio</v>
          </cell>
          <cell r="BC35" t="str">
            <v>21CC</v>
          </cell>
          <cell r="BD35" t="str">
            <v>22CC</v>
          </cell>
          <cell r="BE35" t="str">
            <v>23CC</v>
          </cell>
          <cell r="BF35" t="str">
            <v>24CC</v>
          </cell>
          <cell r="BG35" t="str">
            <v>25CC</v>
          </cell>
          <cell r="BH35" t="str">
            <v>engagé</v>
          </cell>
          <cell r="BI35" t="str">
            <v>20072chambre</v>
          </cell>
          <cell r="BJ35" t="str">
            <v>20072studio</v>
          </cell>
          <cell r="BK35" t="str">
            <v>200721cc</v>
          </cell>
          <cell r="BL35" t="str">
            <v>200722cc</v>
          </cell>
          <cell r="BM35" t="str">
            <v>200723cc</v>
          </cell>
          <cell r="BN35" t="str">
            <v>200724cc</v>
          </cell>
          <cell r="BO35" t="str">
            <v>200725cc</v>
          </cell>
          <cell r="BP35" t="str">
            <v>2007</v>
          </cell>
          <cell r="BQ35" t="str">
            <v>ACL2007-2</v>
          </cell>
          <cell r="BR35" t="str">
            <v>2Chambre</v>
          </cell>
          <cell r="BS35" t="str">
            <v>2studio</v>
          </cell>
          <cell r="BT35" t="str">
            <v>21CC</v>
          </cell>
          <cell r="BU35" t="str">
            <v>22CC</v>
          </cell>
          <cell r="BV35" t="str">
            <v>23CC</v>
          </cell>
          <cell r="BW35" t="str">
            <v>24CC</v>
          </cell>
          <cell r="BX35" t="str">
            <v>25CC</v>
          </cell>
          <cell r="BY35" t="str">
            <v>OBNL-2</v>
          </cell>
          <cell r="BZ35" t="str">
            <v>OBNL-2</v>
          </cell>
          <cell r="CA35" t="str">
            <v xml:space="preserve"> </v>
          </cell>
          <cell r="CB35" t="str">
            <v xml:space="preserve"> </v>
          </cell>
          <cell r="CC35" t="str">
            <v>OBNL</v>
          </cell>
          <cell r="CD35" t="str">
            <v>20072OBNL</v>
          </cell>
          <cell r="CE35" t="str">
            <v>OBNL-2</v>
          </cell>
          <cell r="CF35" t="str">
            <v>2007AHM</v>
          </cell>
          <cell r="CG35" t="str">
            <v>2007AHM</v>
          </cell>
          <cell r="CH35" t="str">
            <v>AHM-2</v>
          </cell>
          <cell r="CI35" t="str">
            <v>AHM-2</v>
          </cell>
          <cell r="CJ35" t="str">
            <v>20072AHM</v>
          </cell>
          <cell r="CK35" t="str">
            <v>AHM</v>
          </cell>
          <cell r="CL35" t="str">
            <v>AHM-2</v>
          </cell>
          <cell r="CM35" t="str">
            <v>20072AHM2010</v>
          </cell>
          <cell r="CN35" t="str">
            <v>C2</v>
          </cell>
          <cell r="CO35" t="str">
            <v>C2</v>
          </cell>
          <cell r="CP35" t="str">
            <v>C2</v>
          </cell>
          <cell r="CQ35" t="str">
            <v>20072C</v>
          </cell>
          <cell r="CR35" t="str">
            <v>C</v>
          </cell>
          <cell r="CS35" t="str">
            <v>20072C2010</v>
          </cell>
          <cell r="CT35" t="str">
            <v>2010</v>
          </cell>
          <cell r="CU35" t="str">
            <v xml:space="preserve"> </v>
          </cell>
          <cell r="CV35" t="str">
            <v>2010-03</v>
          </cell>
          <cell r="CW35" t="str">
            <v>2011-07</v>
          </cell>
          <cell r="CX35" t="str">
            <v>OCRivière-des-Prairies — Pointe-aux-Trembles</v>
          </cell>
          <cell r="CY35" t="str">
            <v>AHMOC</v>
          </cell>
          <cell r="CZ35" t="str">
            <v>AHMOCRivière-des-Prairies — Pointe-aux-Trembles</v>
          </cell>
          <cell r="DA35" t="str">
            <v>AHMRivière-des-Prairies — Pointe-aux-Trembles</v>
          </cell>
          <cell r="DB35" t="str">
            <v>AHMRivière-des-Prairies — Pointe-aux-Trembles</v>
          </cell>
          <cell r="DC35" t="str">
            <v>Rivière-des-Prairies — Pointe-aux-Trembles</v>
          </cell>
          <cell r="DD35" t="str">
            <v>2Rivière-des-Prairies — Pointe-aux-Trembles</v>
          </cell>
          <cell r="DE35" t="str">
            <v>CRivière-des-Prairies — Pointe-aux-Trembles</v>
          </cell>
          <cell r="DF35">
            <v>0</v>
          </cell>
          <cell r="DG35" t="str">
            <v>2OC</v>
          </cell>
          <cell r="DH35" t="str">
            <v>ACL2OC</v>
          </cell>
          <cell r="DI35" t="str">
            <v xml:space="preserve"> </v>
          </cell>
          <cell r="DJ35" t="str">
            <v xml:space="preserve"> </v>
          </cell>
          <cell r="DK35" t="str">
            <v>2011ACL</v>
          </cell>
          <cell r="DL35" t="str">
            <v xml:space="preserve"> </v>
          </cell>
          <cell r="DM35" t="str">
            <v>2006ACLOC</v>
          </cell>
          <cell r="DO35" t="str">
            <v>2011oc</v>
          </cell>
          <cell r="DP35" t="str">
            <v>ACL2011oc2010ed</v>
          </cell>
          <cell r="DQ35" t="str">
            <v>2010ed</v>
          </cell>
          <cell r="DR35" t="str">
            <v>2007ec</v>
          </cell>
          <cell r="DS35" t="str">
            <v>2006ap</v>
          </cell>
          <cell r="DT35" t="str">
            <v>2010ed</v>
          </cell>
          <cell r="DU35" t="str">
            <v>2007ec</v>
          </cell>
          <cell r="DV35" t="str">
            <v>2OC</v>
          </cell>
          <cell r="DW35" t="str">
            <v>20102OC</v>
          </cell>
          <cell r="DX35" t="str">
            <v>2010</v>
          </cell>
          <cell r="DY35" t="str">
            <v>2007</v>
          </cell>
          <cell r="DZ35" t="str">
            <v>ACLED 2010 from ec 2007</v>
          </cell>
          <cell r="EA35" t="str">
            <v>ACLOC 2006 from ED 2006</v>
          </cell>
          <cell r="EB35" t="str">
            <v>2007ec2Chambre</v>
          </cell>
          <cell r="EC35">
            <v>0</v>
          </cell>
          <cell r="ED35">
            <v>54</v>
          </cell>
          <cell r="EE35">
            <v>1171</v>
          </cell>
          <cell r="EF35">
            <v>-15</v>
          </cell>
          <cell r="EG35">
            <v>46</v>
          </cell>
          <cell r="EH35">
            <v>61</v>
          </cell>
          <cell r="EI35">
            <v>410</v>
          </cell>
          <cell r="EJ35">
            <v>30</v>
          </cell>
          <cell r="EK35" t="str">
            <v>2007</v>
          </cell>
          <cell r="EL35">
            <v>0</v>
          </cell>
          <cell r="EM35" t="str">
            <v>ACL</v>
          </cell>
          <cell r="EN35" t="str">
            <v>2010AHM</v>
          </cell>
          <cell r="EO35" t="str">
            <v>2Chambre</v>
          </cell>
          <cell r="EP35" t="str">
            <v>2Studio</v>
          </cell>
          <cell r="EQ35" t="str">
            <v>21CC</v>
          </cell>
          <cell r="ER35" t="str">
            <v>22CC</v>
          </cell>
          <cell r="ES35" t="str">
            <v>23CC</v>
          </cell>
          <cell r="ET35" t="str">
            <v>24CC</v>
          </cell>
          <cell r="EU35" t="str">
            <v>25CC</v>
          </cell>
          <cell r="EV35" t="str">
            <v>2Chambre</v>
          </cell>
          <cell r="EW35" t="str">
            <v>2studio</v>
          </cell>
          <cell r="EX35" t="str">
            <v>21CC</v>
          </cell>
          <cell r="EY35" t="str">
            <v>22CC</v>
          </cell>
          <cell r="EZ35" t="str">
            <v>23CC</v>
          </cell>
          <cell r="FA35" t="str">
            <v>24CC</v>
          </cell>
          <cell r="FB35" t="str">
            <v>25CC</v>
          </cell>
          <cell r="FC35" t="str">
            <v>OBNL-2</v>
          </cell>
          <cell r="FD35" t="str">
            <v>AHM-2</v>
          </cell>
          <cell r="FE35" t="str">
            <v>C2</v>
          </cell>
          <cell r="FF35">
            <v>1156</v>
          </cell>
          <cell r="FG35" t="str">
            <v>OC</v>
          </cell>
          <cell r="FH35">
            <v>471</v>
          </cell>
          <cell r="FI35" t="str">
            <v xml:space="preserve"> </v>
          </cell>
          <cell r="FJ35" t="str">
            <v>ACL</v>
          </cell>
          <cell r="FK35" t="str">
            <v>ACLOBNL</v>
          </cell>
          <cell r="FL35" t="str">
            <v>ACL2</v>
          </cell>
          <cell r="FM35" t="str">
            <v>ACLC</v>
          </cell>
          <cell r="FN35" t="str">
            <v>ACLOBNL</v>
          </cell>
          <cell r="FO35" t="str">
            <v xml:space="preserve"> </v>
          </cell>
          <cell r="FP35" t="str">
            <v xml:space="preserve"> </v>
          </cell>
          <cell r="FQ35" t="str">
            <v>ACLOBNL2C</v>
          </cell>
          <cell r="FR35" t="str">
            <v xml:space="preserve"> 2C</v>
          </cell>
          <cell r="FS35" t="str">
            <v xml:space="preserve"> 2C</v>
          </cell>
          <cell r="FT35" t="str">
            <v>ACL22007</v>
          </cell>
          <cell r="FU35" t="str">
            <v>2Rivière-des-Prairies — Pointe-aux-Trembles</v>
          </cell>
        </row>
        <row r="36">
          <cell r="C36" t="str">
            <v>ACL-5269</v>
          </cell>
          <cell r="D36" t="str">
            <v>930075979</v>
          </cell>
          <cell r="E36" t="str">
            <v>LE CENTRE UNI DE LA COMMUNAUTE CHINOISE</v>
          </cell>
          <cell r="F36" t="str">
            <v>211 Rue De La Gauchetière Ouest</v>
          </cell>
          <cell r="G36">
            <v>32</v>
          </cell>
          <cell r="H36" t="str">
            <v>1</v>
          </cell>
          <cell r="I36">
            <v>0</v>
          </cell>
          <cell r="J36">
            <v>0</v>
          </cell>
          <cell r="K36">
            <v>0</v>
          </cell>
          <cell r="L36" t="str">
            <v>CDH</v>
          </cell>
          <cell r="M36" t="str">
            <v>R</v>
          </cell>
          <cell r="N36" t="str">
            <v>2005</v>
          </cell>
          <cell r="O36" t="str">
            <v>DA</v>
          </cell>
          <cell r="P36" t="str">
            <v>OC</v>
          </cell>
          <cell r="Q36" t="str">
            <v>U07BOIJ</v>
          </cell>
          <cell r="R36" t="str">
            <v>U47MALY</v>
          </cell>
          <cell r="S36">
            <v>39010</v>
          </cell>
          <cell r="T36">
            <v>39071</v>
          </cell>
          <cell r="U36">
            <v>39521</v>
          </cell>
          <cell r="V36">
            <v>39542</v>
          </cell>
          <cell r="W36">
            <v>40108</v>
          </cell>
          <cell r="X36">
            <v>40109</v>
          </cell>
          <cell r="Y36">
            <v>40132</v>
          </cell>
          <cell r="Z36">
            <v>40445</v>
          </cell>
          <cell r="AA36">
            <v>40483</v>
          </cell>
          <cell r="AB36" t="str">
            <v>O15L</v>
          </cell>
          <cell r="AC36">
            <v>0</v>
          </cell>
          <cell r="AD36">
            <v>19</v>
          </cell>
          <cell r="AE36">
            <v>12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 t="str">
            <v>OBNL</v>
          </cell>
          <cell r="AK36" t="str">
            <v>OBNL</v>
          </cell>
          <cell r="AL36">
            <v>40132</v>
          </cell>
          <cell r="AM36" t="str">
            <v>26-50</v>
          </cell>
          <cell r="AN36">
            <v>300</v>
          </cell>
          <cell r="AO36">
            <v>40445</v>
          </cell>
          <cell r="AP36">
            <v>40475</v>
          </cell>
          <cell r="AQ36" t="str">
            <v>ACL-5269</v>
          </cell>
          <cell r="AR36" t="str">
            <v>ACLOC</v>
          </cell>
          <cell r="AS36" t="str">
            <v>ACL2005-1</v>
          </cell>
          <cell r="AT36" t="str">
            <v>1Chambre</v>
          </cell>
          <cell r="AU36" t="str">
            <v>1studio</v>
          </cell>
          <cell r="AV36" t="str">
            <v>11CC</v>
          </cell>
          <cell r="AW36" t="str">
            <v>12CC</v>
          </cell>
          <cell r="AX36" t="str">
            <v>13CC</v>
          </cell>
          <cell r="AY36" t="str">
            <v>14CC</v>
          </cell>
          <cell r="AZ36" t="str">
            <v>15CC</v>
          </cell>
          <cell r="BA36" t="str">
            <v>1Chambre</v>
          </cell>
          <cell r="BB36" t="str">
            <v>1studio</v>
          </cell>
          <cell r="BC36" t="str">
            <v>11CC</v>
          </cell>
          <cell r="BD36" t="str">
            <v>12CC</v>
          </cell>
          <cell r="BE36" t="str">
            <v>13CC</v>
          </cell>
          <cell r="BF36" t="str">
            <v>14CC</v>
          </cell>
          <cell r="BG36" t="str">
            <v>15CC</v>
          </cell>
          <cell r="BH36" t="str">
            <v>engagé</v>
          </cell>
          <cell r="BI36" t="str">
            <v>20081chambre</v>
          </cell>
          <cell r="BJ36" t="str">
            <v>20081studio</v>
          </cell>
          <cell r="BK36" t="str">
            <v>200811cc</v>
          </cell>
          <cell r="BL36" t="str">
            <v>200812cc</v>
          </cell>
          <cell r="BM36" t="str">
            <v>200813cc</v>
          </cell>
          <cell r="BN36" t="str">
            <v>200814cc</v>
          </cell>
          <cell r="BO36" t="str">
            <v>200815cc</v>
          </cell>
          <cell r="BP36" t="str">
            <v>2005</v>
          </cell>
          <cell r="BQ36" t="str">
            <v>ACL2005-1</v>
          </cell>
          <cell r="BR36" t="str">
            <v>1Chambre</v>
          </cell>
          <cell r="BS36" t="str">
            <v>1studio</v>
          </cell>
          <cell r="BT36" t="str">
            <v>11CC</v>
          </cell>
          <cell r="BU36" t="str">
            <v>12CC</v>
          </cell>
          <cell r="BV36" t="str">
            <v>13CC</v>
          </cell>
          <cell r="BW36" t="str">
            <v>14CC</v>
          </cell>
          <cell r="BX36" t="str">
            <v>15CC</v>
          </cell>
          <cell r="BY36" t="str">
            <v>OBNL-1</v>
          </cell>
          <cell r="BZ36" t="str">
            <v>OBNL-1</v>
          </cell>
          <cell r="CA36" t="str">
            <v xml:space="preserve"> </v>
          </cell>
          <cell r="CB36" t="str">
            <v xml:space="preserve"> </v>
          </cell>
          <cell r="CC36" t="str">
            <v>OBNL</v>
          </cell>
          <cell r="CD36" t="str">
            <v>20081OBNL</v>
          </cell>
          <cell r="CE36" t="str">
            <v>OBNL-1</v>
          </cell>
          <cell r="CF36" t="str">
            <v>2007CDH</v>
          </cell>
          <cell r="CG36" t="str">
            <v>2007CDH</v>
          </cell>
          <cell r="CH36" t="str">
            <v>CDH-1</v>
          </cell>
          <cell r="CI36" t="str">
            <v>CDH-1</v>
          </cell>
          <cell r="CJ36" t="str">
            <v>20081CDH</v>
          </cell>
          <cell r="CK36" t="str">
            <v>CDH</v>
          </cell>
          <cell r="CL36" t="str">
            <v>CDH-1</v>
          </cell>
          <cell r="CM36" t="str">
            <v>20081CDH2009</v>
          </cell>
          <cell r="CN36" t="str">
            <v>R1</v>
          </cell>
          <cell r="CO36" t="str">
            <v>R1</v>
          </cell>
          <cell r="CP36" t="str">
            <v>R1</v>
          </cell>
          <cell r="CQ36" t="str">
            <v>20081R</v>
          </cell>
          <cell r="CR36" t="str">
            <v>R</v>
          </cell>
          <cell r="CS36" t="str">
            <v>20081R2009</v>
          </cell>
          <cell r="CT36" t="str">
            <v>2009</v>
          </cell>
          <cell r="CU36" t="str">
            <v xml:space="preserve"> </v>
          </cell>
          <cell r="CV36" t="str">
            <v>2009-10</v>
          </cell>
          <cell r="CW36" t="str">
            <v>2010-09</v>
          </cell>
          <cell r="CX36" t="str">
            <v>OCVille-Marie</v>
          </cell>
          <cell r="CY36" t="str">
            <v>CDHOC</v>
          </cell>
          <cell r="CZ36" t="str">
            <v>CDHOCVille-Marie</v>
          </cell>
          <cell r="DA36" t="str">
            <v>CDHVille-Marie</v>
          </cell>
          <cell r="DB36" t="str">
            <v>CDHVille-Marie</v>
          </cell>
          <cell r="DC36" t="str">
            <v>Ville-Marie</v>
          </cell>
          <cell r="DD36" t="str">
            <v>1Ville-Marie</v>
          </cell>
          <cell r="DE36" t="str">
            <v>RVille-Marie</v>
          </cell>
          <cell r="DF36">
            <v>0</v>
          </cell>
          <cell r="DG36" t="str">
            <v>1OC</v>
          </cell>
          <cell r="DH36" t="str">
            <v>ACL1OC</v>
          </cell>
          <cell r="DI36" t="str">
            <v xml:space="preserve"> </v>
          </cell>
          <cell r="DJ36" t="str">
            <v xml:space="preserve"> </v>
          </cell>
          <cell r="DK36" t="str">
            <v>2010ACL</v>
          </cell>
          <cell r="DL36" t="str">
            <v xml:space="preserve"> </v>
          </cell>
          <cell r="DM36" t="str">
            <v>2006ACLOC</v>
          </cell>
          <cell r="DO36" t="str">
            <v>2010oc</v>
          </cell>
          <cell r="DP36" t="str">
            <v>ACL2010oc2009ed</v>
          </cell>
          <cell r="DQ36" t="str">
            <v>2009ed</v>
          </cell>
          <cell r="DR36" t="str">
            <v>2008ec</v>
          </cell>
          <cell r="DS36" t="str">
            <v>2008ap</v>
          </cell>
          <cell r="DT36" t="str">
            <v>2009ed</v>
          </cell>
          <cell r="DU36" t="str">
            <v>2008ec</v>
          </cell>
          <cell r="DV36" t="str">
            <v>1OC</v>
          </cell>
          <cell r="DW36" t="str">
            <v>20091OC</v>
          </cell>
          <cell r="DX36" t="str">
            <v>2009</v>
          </cell>
          <cell r="DY36" t="str">
            <v>2008</v>
          </cell>
          <cell r="DZ36" t="str">
            <v>ACLED 2009 from ec 2008</v>
          </cell>
          <cell r="EA36" t="str">
            <v>ACLOC 2006 from ED 2006</v>
          </cell>
          <cell r="EB36" t="str">
            <v>2008ec1Chambre</v>
          </cell>
          <cell r="EC36">
            <v>450</v>
          </cell>
          <cell r="ED36">
            <v>21</v>
          </cell>
          <cell r="EE36">
            <v>566</v>
          </cell>
          <cell r="EF36">
            <v>1</v>
          </cell>
          <cell r="EG36">
            <v>24</v>
          </cell>
          <cell r="EH36">
            <v>23</v>
          </cell>
          <cell r="EI36">
            <v>313</v>
          </cell>
          <cell r="EJ36">
            <v>30</v>
          </cell>
          <cell r="EK36" t="str">
            <v>2008</v>
          </cell>
          <cell r="EL36">
            <v>0</v>
          </cell>
          <cell r="EM36" t="str">
            <v>ACL</v>
          </cell>
          <cell r="EN36" t="str">
            <v>2009CDH</v>
          </cell>
          <cell r="EO36" t="str">
            <v>1Chambre</v>
          </cell>
          <cell r="EP36" t="str">
            <v>1Studio</v>
          </cell>
          <cell r="EQ36" t="str">
            <v>11CC</v>
          </cell>
          <cell r="ER36" t="str">
            <v>12CC</v>
          </cell>
          <cell r="ES36" t="str">
            <v>13CC</v>
          </cell>
          <cell r="ET36" t="str">
            <v>14CC</v>
          </cell>
          <cell r="EU36" t="str">
            <v>15CC</v>
          </cell>
          <cell r="EV36" t="str">
            <v>1Chambre</v>
          </cell>
          <cell r="EW36" t="str">
            <v>1studio</v>
          </cell>
          <cell r="EX36" t="str">
            <v>11CC</v>
          </cell>
          <cell r="EY36" t="str">
            <v>12CC</v>
          </cell>
          <cell r="EZ36" t="str">
            <v>13CC</v>
          </cell>
          <cell r="FA36" t="str">
            <v>14CC</v>
          </cell>
          <cell r="FB36" t="str">
            <v>15CC</v>
          </cell>
          <cell r="FC36" t="str">
            <v>OBNL-1</v>
          </cell>
          <cell r="FD36" t="str">
            <v>CDH-1</v>
          </cell>
          <cell r="FE36" t="str">
            <v>R1</v>
          </cell>
          <cell r="FF36">
            <v>567</v>
          </cell>
          <cell r="FG36" t="str">
            <v>OC</v>
          </cell>
          <cell r="FH36">
            <v>336</v>
          </cell>
          <cell r="FI36" t="str">
            <v xml:space="preserve"> </v>
          </cell>
          <cell r="FJ36" t="str">
            <v>ACL</v>
          </cell>
          <cell r="FK36" t="str">
            <v>ACLOBNL</v>
          </cell>
          <cell r="FL36" t="str">
            <v>ACL1</v>
          </cell>
          <cell r="FM36" t="str">
            <v>ACLR</v>
          </cell>
          <cell r="FN36" t="str">
            <v>ACLOBNL</v>
          </cell>
          <cell r="FO36" t="str">
            <v xml:space="preserve"> </v>
          </cell>
          <cell r="FP36" t="str">
            <v xml:space="preserve"> </v>
          </cell>
          <cell r="FQ36" t="str">
            <v>ACLOBNL1R</v>
          </cell>
          <cell r="FR36" t="str">
            <v xml:space="preserve"> 1R</v>
          </cell>
          <cell r="FS36" t="str">
            <v xml:space="preserve"> 1R</v>
          </cell>
          <cell r="FT36" t="str">
            <v>ACL12005</v>
          </cell>
          <cell r="FU36" t="str">
            <v>1Ville-Marie</v>
          </cell>
        </row>
        <row r="37">
          <cell r="C37" t="str">
            <v>ACL-5271</v>
          </cell>
          <cell r="D37" t="str">
            <v>930076008</v>
          </cell>
          <cell r="E37" t="str">
            <v>RÉSIDENCES OMEGA</v>
          </cell>
          <cell r="F37" t="str">
            <v>8607 Rue Basswood (PFD)</v>
          </cell>
          <cell r="G37">
            <v>28</v>
          </cell>
          <cell r="H37" t="str">
            <v>3</v>
          </cell>
          <cell r="I37">
            <v>0</v>
          </cell>
          <cell r="J37">
            <v>0</v>
          </cell>
          <cell r="K37">
            <v>0</v>
          </cell>
          <cell r="L37" t="str">
            <v>CDH</v>
          </cell>
          <cell r="M37" t="str">
            <v>C</v>
          </cell>
          <cell r="N37" t="str">
            <v>2007</v>
          </cell>
          <cell r="O37" t="str">
            <v>DA</v>
          </cell>
          <cell r="P37" t="str">
            <v>OC</v>
          </cell>
          <cell r="Q37" t="str">
            <v>U34LACR</v>
          </cell>
          <cell r="R37" t="str">
            <v>U32NACM</v>
          </cell>
          <cell r="S37">
            <v>39015</v>
          </cell>
          <cell r="T37">
            <v>39071</v>
          </cell>
          <cell r="U37">
            <v>39071</v>
          </cell>
          <cell r="V37">
            <v>39288</v>
          </cell>
          <cell r="W37">
            <v>39434</v>
          </cell>
          <cell r="X37">
            <v>39458</v>
          </cell>
          <cell r="Y37">
            <v>39594</v>
          </cell>
          <cell r="Z37">
            <v>39965</v>
          </cell>
          <cell r="AA37">
            <v>39995</v>
          </cell>
          <cell r="AB37" t="str">
            <v>O15L</v>
          </cell>
          <cell r="AC37">
            <v>0</v>
          </cell>
          <cell r="AD37">
            <v>0</v>
          </cell>
          <cell r="AE37">
            <v>28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 t="str">
            <v>OBNL</v>
          </cell>
          <cell r="AK37" t="str">
            <v>OBNL</v>
          </cell>
          <cell r="AL37">
            <v>39594</v>
          </cell>
          <cell r="AM37" t="str">
            <v>26-50</v>
          </cell>
          <cell r="AN37">
            <v>300</v>
          </cell>
          <cell r="AO37">
            <v>39965</v>
          </cell>
          <cell r="AP37">
            <v>39995</v>
          </cell>
          <cell r="AQ37" t="str">
            <v>ACL-5271</v>
          </cell>
          <cell r="AR37" t="str">
            <v>ACLOC</v>
          </cell>
          <cell r="AS37" t="str">
            <v>ACL2007-3</v>
          </cell>
          <cell r="AT37" t="str">
            <v>3Chambre</v>
          </cell>
          <cell r="AU37" t="str">
            <v>3studio</v>
          </cell>
          <cell r="AV37" t="str">
            <v>31CC</v>
          </cell>
          <cell r="AW37" t="str">
            <v>32CC</v>
          </cell>
          <cell r="AX37" t="str">
            <v>33CC</v>
          </cell>
          <cell r="AY37" t="str">
            <v>34CC</v>
          </cell>
          <cell r="AZ37" t="str">
            <v>35CC</v>
          </cell>
          <cell r="BA37" t="str">
            <v>3Chambre</v>
          </cell>
          <cell r="BB37" t="str">
            <v>3studio</v>
          </cell>
          <cell r="BC37" t="str">
            <v>31CC</v>
          </cell>
          <cell r="BD37" t="str">
            <v>32CC</v>
          </cell>
          <cell r="BE37" t="str">
            <v>33CC</v>
          </cell>
          <cell r="BF37" t="str">
            <v>34CC</v>
          </cell>
          <cell r="BG37" t="str">
            <v>35CC</v>
          </cell>
          <cell r="BH37" t="str">
            <v>engagé</v>
          </cell>
          <cell r="BI37" t="str">
            <v>20073chambre</v>
          </cell>
          <cell r="BJ37" t="str">
            <v>20073studio</v>
          </cell>
          <cell r="BK37" t="str">
            <v>200731cc</v>
          </cell>
          <cell r="BL37" t="str">
            <v>200732cc</v>
          </cell>
          <cell r="BM37" t="str">
            <v>200733cc</v>
          </cell>
          <cell r="BN37" t="str">
            <v>200734cc</v>
          </cell>
          <cell r="BO37" t="str">
            <v>200735cc</v>
          </cell>
          <cell r="BP37" t="str">
            <v>2007</v>
          </cell>
          <cell r="BQ37" t="str">
            <v>ACL2007-3</v>
          </cell>
          <cell r="BR37" t="str">
            <v>3Chambre</v>
          </cell>
          <cell r="BS37" t="str">
            <v>3studio</v>
          </cell>
          <cell r="BT37" t="str">
            <v>31CC</v>
          </cell>
          <cell r="BU37" t="str">
            <v>32CC</v>
          </cell>
          <cell r="BV37" t="str">
            <v>33CC</v>
          </cell>
          <cell r="BW37" t="str">
            <v>34CC</v>
          </cell>
          <cell r="BX37" t="str">
            <v>35CC</v>
          </cell>
          <cell r="BY37" t="str">
            <v>OBNL-3</v>
          </cell>
          <cell r="BZ37" t="str">
            <v>OBNL-3</v>
          </cell>
          <cell r="CA37" t="str">
            <v xml:space="preserve"> </v>
          </cell>
          <cell r="CB37" t="str">
            <v xml:space="preserve"> </v>
          </cell>
          <cell r="CC37" t="str">
            <v>OBNL</v>
          </cell>
          <cell r="CD37" t="str">
            <v>20073OBNL</v>
          </cell>
          <cell r="CE37" t="str">
            <v>OBNL-3</v>
          </cell>
          <cell r="CF37" t="str">
            <v>2007CDH</v>
          </cell>
          <cell r="CG37" t="str">
            <v>2007CDH</v>
          </cell>
          <cell r="CH37" t="str">
            <v>CDH-3</v>
          </cell>
          <cell r="CI37" t="str">
            <v>CDH-3</v>
          </cell>
          <cell r="CJ37" t="str">
            <v>20073CDH</v>
          </cell>
          <cell r="CK37" t="str">
            <v>CDH</v>
          </cell>
          <cell r="CL37" t="str">
            <v>CDH-3</v>
          </cell>
          <cell r="CM37" t="str">
            <v>20073CDH2008</v>
          </cell>
          <cell r="CN37" t="str">
            <v>C3</v>
          </cell>
          <cell r="CO37" t="str">
            <v>C3</v>
          </cell>
          <cell r="CP37" t="str">
            <v>C3</v>
          </cell>
          <cell r="CQ37" t="str">
            <v>20073C</v>
          </cell>
          <cell r="CR37" t="str">
            <v>C</v>
          </cell>
          <cell r="CS37" t="str">
            <v>20073C2008</v>
          </cell>
          <cell r="CT37" t="str">
            <v>2008</v>
          </cell>
          <cell r="CU37" t="str">
            <v xml:space="preserve"> </v>
          </cell>
          <cell r="CV37" t="str">
            <v>2008-01</v>
          </cell>
          <cell r="CW37" t="str">
            <v>2009-06</v>
          </cell>
          <cell r="CX37" t="str">
            <v>OCPierrefonds — Roxboro</v>
          </cell>
          <cell r="CY37" t="str">
            <v>CDHOC</v>
          </cell>
          <cell r="CZ37" t="str">
            <v>CDHOCPierrefonds — Roxboro</v>
          </cell>
          <cell r="DA37" t="str">
            <v>CDHPierrefonds — Roxboro</v>
          </cell>
          <cell r="DB37" t="str">
            <v>CDHPierrefonds — Roxboro</v>
          </cell>
          <cell r="DC37" t="str">
            <v>Pierrefonds — Roxboro</v>
          </cell>
          <cell r="DD37" t="str">
            <v>3Pierrefonds — Roxboro</v>
          </cell>
          <cell r="DE37" t="str">
            <v>CPierrefonds — Roxboro</v>
          </cell>
          <cell r="DF37">
            <v>0</v>
          </cell>
          <cell r="DG37" t="str">
            <v>3OC</v>
          </cell>
          <cell r="DH37" t="str">
            <v>ACL3OC</v>
          </cell>
          <cell r="DI37" t="str">
            <v xml:space="preserve"> </v>
          </cell>
          <cell r="DJ37" t="str">
            <v xml:space="preserve"> </v>
          </cell>
          <cell r="DK37" t="str">
            <v>2009ACL</v>
          </cell>
          <cell r="DL37" t="str">
            <v xml:space="preserve"> </v>
          </cell>
          <cell r="DM37" t="str">
            <v>2006ACLOC</v>
          </cell>
          <cell r="DO37" t="str">
            <v>2009oc</v>
          </cell>
          <cell r="DP37" t="str">
            <v>ACL2009oc2008ed</v>
          </cell>
          <cell r="DQ37" t="str">
            <v>2008ed</v>
          </cell>
          <cell r="DR37" t="str">
            <v>2007ec</v>
          </cell>
          <cell r="DS37" t="str">
            <v>2006ap</v>
          </cell>
          <cell r="DT37" t="str">
            <v>2008ed</v>
          </cell>
          <cell r="DU37" t="str">
            <v>2007ec</v>
          </cell>
          <cell r="DV37" t="str">
            <v>3OC</v>
          </cell>
          <cell r="DW37" t="str">
            <v>20083OC</v>
          </cell>
          <cell r="DX37" t="str">
            <v>2008</v>
          </cell>
          <cell r="DY37" t="str">
            <v>2007</v>
          </cell>
          <cell r="DZ37" t="str">
            <v>ACLED 2008 from ec 2007</v>
          </cell>
          <cell r="EA37" t="str">
            <v>ACLOC 2006 from ED 2006</v>
          </cell>
          <cell r="EB37" t="str">
            <v>2007ec3Chambre</v>
          </cell>
          <cell r="EC37">
            <v>0</v>
          </cell>
          <cell r="ED37">
            <v>217</v>
          </cell>
          <cell r="EE37">
            <v>146</v>
          </cell>
          <cell r="EF37">
            <v>24</v>
          </cell>
          <cell r="EG37">
            <v>160</v>
          </cell>
          <cell r="EH37">
            <v>136</v>
          </cell>
          <cell r="EI37">
            <v>371</v>
          </cell>
          <cell r="EJ37">
            <v>30</v>
          </cell>
          <cell r="EK37" t="str">
            <v>2007</v>
          </cell>
          <cell r="EL37">
            <v>0</v>
          </cell>
          <cell r="EM37" t="str">
            <v>ACL</v>
          </cell>
          <cell r="EN37" t="str">
            <v>2008CDH</v>
          </cell>
          <cell r="EO37" t="str">
            <v>3Chambre</v>
          </cell>
          <cell r="EP37" t="str">
            <v>3Studio</v>
          </cell>
          <cell r="EQ37" t="str">
            <v>31CC</v>
          </cell>
          <cell r="ER37" t="str">
            <v>32CC</v>
          </cell>
          <cell r="ES37" t="str">
            <v>33CC</v>
          </cell>
          <cell r="ET37" t="str">
            <v>34CC</v>
          </cell>
          <cell r="EU37" t="str">
            <v>35CC</v>
          </cell>
          <cell r="EV37" t="str">
            <v>3Chambre</v>
          </cell>
          <cell r="EW37" t="str">
            <v>3studio</v>
          </cell>
          <cell r="EX37" t="str">
            <v>31CC</v>
          </cell>
          <cell r="EY37" t="str">
            <v>32CC</v>
          </cell>
          <cell r="EZ37" t="str">
            <v>33CC</v>
          </cell>
          <cell r="FA37" t="str">
            <v>34CC</v>
          </cell>
          <cell r="FB37" t="str">
            <v>35CC</v>
          </cell>
          <cell r="FC37" t="str">
            <v>OBNL-3</v>
          </cell>
          <cell r="FD37" t="str">
            <v>CDH-3</v>
          </cell>
          <cell r="FE37" t="str">
            <v>C3</v>
          </cell>
          <cell r="FF37">
            <v>170</v>
          </cell>
          <cell r="FG37" t="str">
            <v>OC</v>
          </cell>
          <cell r="FH37">
            <v>507</v>
          </cell>
          <cell r="FI37" t="str">
            <v xml:space="preserve"> </v>
          </cell>
          <cell r="FJ37" t="str">
            <v>ACL</v>
          </cell>
          <cell r="FK37" t="str">
            <v>ACLOBNL</v>
          </cell>
          <cell r="FL37" t="str">
            <v>ACL3</v>
          </cell>
          <cell r="FM37" t="str">
            <v>ACLC</v>
          </cell>
          <cell r="FN37" t="str">
            <v>ACLOBNL</v>
          </cell>
          <cell r="FO37" t="str">
            <v xml:space="preserve"> </v>
          </cell>
          <cell r="FP37" t="str">
            <v xml:space="preserve"> </v>
          </cell>
          <cell r="FQ37" t="str">
            <v>ACLOBNL3C</v>
          </cell>
          <cell r="FR37" t="str">
            <v xml:space="preserve"> 3C</v>
          </cell>
          <cell r="FS37" t="str">
            <v xml:space="preserve"> 3C</v>
          </cell>
          <cell r="FT37" t="str">
            <v>ACL32007</v>
          </cell>
          <cell r="FU37" t="str">
            <v>3Pierrefonds — Roxboro</v>
          </cell>
        </row>
        <row r="38">
          <cell r="C38" t="str">
            <v>ACL-5272</v>
          </cell>
          <cell r="D38" t="str">
            <v>930075980</v>
          </cell>
          <cell r="E38" t="str">
            <v>MÉTA D'ÂME - PROMÉTHÉUS</v>
          </cell>
          <cell r="F38" t="str">
            <v>2893 Rue de Rouen</v>
          </cell>
          <cell r="G38">
            <v>22</v>
          </cell>
          <cell r="H38" t="str">
            <v>3</v>
          </cell>
          <cell r="I38" t="str">
            <v>X</v>
          </cell>
          <cell r="J38">
            <v>0</v>
          </cell>
          <cell r="K38" t="str">
            <v>X</v>
          </cell>
          <cell r="L38" t="str">
            <v>CDH</v>
          </cell>
          <cell r="M38" t="str">
            <v>C</v>
          </cell>
          <cell r="N38" t="str">
            <v>2006</v>
          </cell>
          <cell r="O38" t="str">
            <v>DA</v>
          </cell>
          <cell r="P38" t="str">
            <v>OC</v>
          </cell>
          <cell r="Q38" t="str">
            <v>U07THID</v>
          </cell>
          <cell r="R38" t="str">
            <v>U11TRGI</v>
          </cell>
          <cell r="S38">
            <v>39010</v>
          </cell>
          <cell r="T38">
            <v>39071</v>
          </cell>
          <cell r="U38">
            <v>39071</v>
          </cell>
          <cell r="V38">
            <v>39163</v>
          </cell>
          <cell r="W38">
            <v>39534</v>
          </cell>
          <cell r="X38">
            <v>39541</v>
          </cell>
          <cell r="Y38">
            <v>39616</v>
          </cell>
          <cell r="Z38">
            <v>40071</v>
          </cell>
          <cell r="AA38">
            <v>40299</v>
          </cell>
          <cell r="AB38" t="str">
            <v>O15L</v>
          </cell>
          <cell r="AC38">
            <v>0</v>
          </cell>
          <cell r="AD38">
            <v>18</v>
          </cell>
          <cell r="AE38">
            <v>4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 t="str">
            <v>OBNL</v>
          </cell>
          <cell r="AK38" t="str">
            <v>OBNL</v>
          </cell>
          <cell r="AL38">
            <v>39616</v>
          </cell>
          <cell r="AM38" t="str">
            <v>1-25</v>
          </cell>
          <cell r="AN38">
            <v>240</v>
          </cell>
          <cell r="AO38">
            <v>40071</v>
          </cell>
          <cell r="AP38">
            <v>40101</v>
          </cell>
          <cell r="AQ38" t="str">
            <v>ACL-5272</v>
          </cell>
          <cell r="AR38" t="str">
            <v>ACLOC</v>
          </cell>
          <cell r="AS38" t="str">
            <v>ACL2006-3</v>
          </cell>
          <cell r="AT38" t="str">
            <v>3Chambre</v>
          </cell>
          <cell r="AU38" t="str">
            <v>3studio</v>
          </cell>
          <cell r="AV38" t="str">
            <v>31CC</v>
          </cell>
          <cell r="AW38" t="str">
            <v>32CC</v>
          </cell>
          <cell r="AX38" t="str">
            <v>33CC</v>
          </cell>
          <cell r="AY38" t="str">
            <v>34CC</v>
          </cell>
          <cell r="AZ38" t="str">
            <v>35CC</v>
          </cell>
          <cell r="BA38" t="str">
            <v>3Chambre</v>
          </cell>
          <cell r="BB38" t="str">
            <v>3studio</v>
          </cell>
          <cell r="BC38" t="str">
            <v>31CC</v>
          </cell>
          <cell r="BD38" t="str">
            <v>32CC</v>
          </cell>
          <cell r="BE38" t="str">
            <v>33CC</v>
          </cell>
          <cell r="BF38" t="str">
            <v>34CC</v>
          </cell>
          <cell r="BG38" t="str">
            <v>35CC</v>
          </cell>
          <cell r="BH38" t="str">
            <v>engagé</v>
          </cell>
          <cell r="BI38" t="str">
            <v>20073chambre</v>
          </cell>
          <cell r="BJ38" t="str">
            <v>20073studio</v>
          </cell>
          <cell r="BK38" t="str">
            <v>200731cc</v>
          </cell>
          <cell r="BL38" t="str">
            <v>200732cc</v>
          </cell>
          <cell r="BM38" t="str">
            <v>200733cc</v>
          </cell>
          <cell r="BN38" t="str">
            <v>200734cc</v>
          </cell>
          <cell r="BO38" t="str">
            <v>200735cc</v>
          </cell>
          <cell r="BP38" t="str">
            <v>2006</v>
          </cell>
          <cell r="BQ38" t="str">
            <v>ACL2006-3</v>
          </cell>
          <cell r="BR38" t="str">
            <v>3Chambre</v>
          </cell>
          <cell r="BS38" t="str">
            <v>3studio</v>
          </cell>
          <cell r="BT38" t="str">
            <v>31CC</v>
          </cell>
          <cell r="BU38" t="str">
            <v>32CC</v>
          </cell>
          <cell r="BV38" t="str">
            <v>33CC</v>
          </cell>
          <cell r="BW38" t="str">
            <v>34CC</v>
          </cell>
          <cell r="BX38" t="str">
            <v>35CC</v>
          </cell>
          <cell r="BY38" t="str">
            <v>OBNL-3</v>
          </cell>
          <cell r="BZ38" t="str">
            <v>OBNL-3</v>
          </cell>
          <cell r="CA38" t="str">
            <v xml:space="preserve"> </v>
          </cell>
          <cell r="CB38" t="str">
            <v xml:space="preserve"> </v>
          </cell>
          <cell r="CC38" t="str">
            <v>OBNL</v>
          </cell>
          <cell r="CD38" t="str">
            <v>20073OBNL</v>
          </cell>
          <cell r="CE38" t="str">
            <v>OBNL-3</v>
          </cell>
          <cell r="CF38" t="str">
            <v>2007CDH</v>
          </cell>
          <cell r="CG38" t="str">
            <v>2007CDH</v>
          </cell>
          <cell r="CH38" t="str">
            <v>CDH-3</v>
          </cell>
          <cell r="CI38" t="str">
            <v>CDH-3</v>
          </cell>
          <cell r="CJ38" t="str">
            <v>20073CDH</v>
          </cell>
          <cell r="CK38" t="str">
            <v>CDH</v>
          </cell>
          <cell r="CL38" t="str">
            <v>CDH-3</v>
          </cell>
          <cell r="CM38" t="e">
            <v>#REF!</v>
          </cell>
          <cell r="CN38" t="str">
            <v>C3</v>
          </cell>
          <cell r="CO38" t="str">
            <v>C3</v>
          </cell>
          <cell r="CP38" t="str">
            <v>C3</v>
          </cell>
          <cell r="CQ38" t="str">
            <v>20073C</v>
          </cell>
          <cell r="CR38" t="str">
            <v>C</v>
          </cell>
          <cell r="CS38" t="e">
            <v>#REF!</v>
          </cell>
          <cell r="CT38" t="str">
            <v>2008</v>
          </cell>
          <cell r="CU38" t="str">
            <v xml:space="preserve"> </v>
          </cell>
          <cell r="CV38" t="str">
            <v>2008-04</v>
          </cell>
          <cell r="CW38" t="str">
            <v>2009-09</v>
          </cell>
          <cell r="CX38" t="str">
            <v>OCVille-Marie</v>
          </cell>
          <cell r="CY38" t="str">
            <v>CDHOC</v>
          </cell>
          <cell r="CZ38" t="str">
            <v>CDHOCVille-Marie</v>
          </cell>
          <cell r="DA38" t="str">
            <v>CDHVille-Marie</v>
          </cell>
          <cell r="DB38" t="str">
            <v>CDHVille-Marie</v>
          </cell>
          <cell r="DC38" t="str">
            <v>Ville-Marie</v>
          </cell>
          <cell r="DD38" t="str">
            <v>3Ville-Marie</v>
          </cell>
          <cell r="DE38" t="str">
            <v>CVille-Marie</v>
          </cell>
          <cell r="DF38">
            <v>0</v>
          </cell>
          <cell r="DG38" t="str">
            <v>3OC</v>
          </cell>
          <cell r="DH38" t="str">
            <v>ACL3OC</v>
          </cell>
          <cell r="DI38" t="str">
            <v xml:space="preserve"> </v>
          </cell>
          <cell r="DJ38" t="str">
            <v xml:space="preserve"> </v>
          </cell>
          <cell r="DK38" t="str">
            <v>2009ACL</v>
          </cell>
          <cell r="DL38" t="str">
            <v xml:space="preserve"> </v>
          </cell>
          <cell r="DM38" t="str">
            <v>2006ACLOC</v>
          </cell>
          <cell r="DO38" t="str">
            <v>2009oc</v>
          </cell>
          <cell r="DP38" t="str">
            <v>ACL2009oc2008ed</v>
          </cell>
          <cell r="DQ38" t="str">
            <v>2008ed</v>
          </cell>
          <cell r="DR38" t="str">
            <v>2007ec</v>
          </cell>
          <cell r="DS38" t="str">
            <v>2006ap</v>
          </cell>
          <cell r="DT38" t="str">
            <v>2008ed</v>
          </cell>
          <cell r="DU38" t="str">
            <v>2007ec</v>
          </cell>
          <cell r="DV38" t="str">
            <v>3OC</v>
          </cell>
          <cell r="DW38" t="str">
            <v>20083OC</v>
          </cell>
          <cell r="DX38" t="str">
            <v>2008</v>
          </cell>
          <cell r="DY38" t="str">
            <v>2007</v>
          </cell>
          <cell r="DZ38" t="str">
            <v>ACLED 2008 from ec 2007</v>
          </cell>
          <cell r="EA38" t="str">
            <v>ACLOC 2006 from ED 2006</v>
          </cell>
          <cell r="EB38" t="str">
            <v>2007ec3Chambre</v>
          </cell>
          <cell r="EC38">
            <v>0</v>
          </cell>
          <cell r="ED38">
            <v>92</v>
          </cell>
          <cell r="EE38">
            <v>371</v>
          </cell>
          <cell r="EF38">
            <v>7</v>
          </cell>
          <cell r="EG38">
            <v>82</v>
          </cell>
          <cell r="EH38">
            <v>75</v>
          </cell>
          <cell r="EI38">
            <v>455</v>
          </cell>
          <cell r="EJ38">
            <v>30</v>
          </cell>
          <cell r="EK38" t="str">
            <v>2007</v>
          </cell>
          <cell r="EL38">
            <v>0</v>
          </cell>
          <cell r="EM38" t="str">
            <v>ACL</v>
          </cell>
          <cell r="EN38" t="str">
            <v>2008CDH</v>
          </cell>
          <cell r="EO38" t="str">
            <v>3Chambre</v>
          </cell>
          <cell r="EP38" t="str">
            <v>3Studio</v>
          </cell>
          <cell r="EQ38" t="str">
            <v>31CC</v>
          </cell>
          <cell r="ER38" t="str">
            <v>32CC</v>
          </cell>
          <cell r="ES38" t="str">
            <v>33CC</v>
          </cell>
          <cell r="ET38" t="str">
            <v>34CC</v>
          </cell>
          <cell r="EU38" t="str">
            <v>35CC</v>
          </cell>
          <cell r="EV38" t="str">
            <v>3Chambre</v>
          </cell>
          <cell r="EW38" t="str">
            <v>3studio</v>
          </cell>
          <cell r="EX38" t="str">
            <v>31CC</v>
          </cell>
          <cell r="EY38" t="str">
            <v>32CC</v>
          </cell>
          <cell r="EZ38" t="str">
            <v>33CC</v>
          </cell>
          <cell r="FA38" t="str">
            <v>34CC</v>
          </cell>
          <cell r="FB38" t="str">
            <v>35CC</v>
          </cell>
          <cell r="FC38" t="str">
            <v>OBNL-3</v>
          </cell>
          <cell r="FD38" t="str">
            <v>CDH-3</v>
          </cell>
          <cell r="FE38" t="str">
            <v>C3</v>
          </cell>
          <cell r="FF38">
            <v>378</v>
          </cell>
          <cell r="FG38" t="str">
            <v>OC</v>
          </cell>
          <cell r="FH38">
            <v>530</v>
          </cell>
          <cell r="FI38" t="str">
            <v xml:space="preserve"> </v>
          </cell>
          <cell r="FJ38" t="str">
            <v>ACL</v>
          </cell>
          <cell r="FK38" t="str">
            <v>ACLOBNL</v>
          </cell>
          <cell r="FL38" t="str">
            <v>ACL3</v>
          </cell>
          <cell r="FM38" t="str">
            <v>ACLC</v>
          </cell>
          <cell r="FN38" t="str">
            <v>ACLOBNL</v>
          </cell>
          <cell r="FO38" t="str">
            <v xml:space="preserve"> </v>
          </cell>
          <cell r="FP38" t="str">
            <v xml:space="preserve"> </v>
          </cell>
          <cell r="FQ38" t="str">
            <v>ACLOBNL3C</v>
          </cell>
          <cell r="FR38" t="str">
            <v xml:space="preserve"> 3C</v>
          </cell>
          <cell r="FS38" t="str">
            <v xml:space="preserve"> 3C</v>
          </cell>
          <cell r="FT38" t="str">
            <v>ACL32006</v>
          </cell>
          <cell r="FU38" t="str">
            <v>3Ville-Marie</v>
          </cell>
        </row>
        <row r="39">
          <cell r="C39" t="str">
            <v>ACL-5273</v>
          </cell>
          <cell r="D39" t="str">
            <v>930075363</v>
          </cell>
          <cell r="E39" t="str">
            <v>C.H. VILLAGE CLOVERDALE- GODARD</v>
          </cell>
          <cell r="F39" t="str">
            <v>4597 Rue Godard (PFD)</v>
          </cell>
          <cell r="G39">
            <v>22</v>
          </cell>
          <cell r="H39" t="str">
            <v>2</v>
          </cell>
          <cell r="I39">
            <v>0</v>
          </cell>
          <cell r="J39">
            <v>0</v>
          </cell>
          <cell r="K39" t="str">
            <v>X</v>
          </cell>
          <cell r="L39" t="str">
            <v>CDH</v>
          </cell>
          <cell r="M39" t="str">
            <v>C</v>
          </cell>
          <cell r="N39" t="str">
            <v>2007</v>
          </cell>
          <cell r="O39" t="str">
            <v>DA</v>
          </cell>
          <cell r="P39" t="str">
            <v>OC</v>
          </cell>
          <cell r="Q39" t="str">
            <v>U34LACR</v>
          </cell>
          <cell r="R39" t="str">
            <v>U32NACM</v>
          </cell>
          <cell r="S39">
            <v>38895</v>
          </cell>
          <cell r="T39">
            <v>39090</v>
          </cell>
          <cell r="U39">
            <v>39090</v>
          </cell>
          <cell r="V39">
            <v>39218</v>
          </cell>
          <cell r="W39">
            <v>39513</v>
          </cell>
          <cell r="X39">
            <v>39520</v>
          </cell>
          <cell r="Y39">
            <v>39596</v>
          </cell>
          <cell r="Z39">
            <v>39965</v>
          </cell>
          <cell r="AA39">
            <v>40087</v>
          </cell>
          <cell r="AB39" t="str">
            <v>O15L</v>
          </cell>
          <cell r="AC39">
            <v>0</v>
          </cell>
          <cell r="AD39">
            <v>0</v>
          </cell>
          <cell r="AE39">
            <v>21</v>
          </cell>
          <cell r="AF39">
            <v>1</v>
          </cell>
          <cell r="AG39">
            <v>0</v>
          </cell>
          <cell r="AH39">
            <v>0</v>
          </cell>
          <cell r="AI39">
            <v>0</v>
          </cell>
          <cell r="AJ39" t="str">
            <v>COOP</v>
          </cell>
          <cell r="AK39" t="str">
            <v>COOP</v>
          </cell>
          <cell r="AL39">
            <v>39596</v>
          </cell>
          <cell r="AM39" t="str">
            <v>1-25</v>
          </cell>
          <cell r="AN39">
            <v>240</v>
          </cell>
          <cell r="AO39">
            <v>39965</v>
          </cell>
          <cell r="AP39">
            <v>39995</v>
          </cell>
          <cell r="AQ39" t="str">
            <v>ACL-5273</v>
          </cell>
          <cell r="AR39" t="str">
            <v>ACLOC</v>
          </cell>
          <cell r="AS39" t="str">
            <v>ACL2007-2</v>
          </cell>
          <cell r="AT39" t="str">
            <v>2Chambre</v>
          </cell>
          <cell r="AU39" t="str">
            <v>2studio</v>
          </cell>
          <cell r="AV39" t="str">
            <v>21CC</v>
          </cell>
          <cell r="AW39" t="str">
            <v>22CC</v>
          </cell>
          <cell r="AX39" t="str">
            <v>23CC</v>
          </cell>
          <cell r="AY39" t="str">
            <v>24CC</v>
          </cell>
          <cell r="AZ39" t="str">
            <v>25CC</v>
          </cell>
          <cell r="BA39" t="str">
            <v>2Chambre</v>
          </cell>
          <cell r="BB39" t="str">
            <v>2studio</v>
          </cell>
          <cell r="BC39" t="str">
            <v>21CC</v>
          </cell>
          <cell r="BD39" t="str">
            <v>22CC</v>
          </cell>
          <cell r="BE39" t="str">
            <v>23CC</v>
          </cell>
          <cell r="BF39" t="str">
            <v>24CC</v>
          </cell>
          <cell r="BG39" t="str">
            <v>25CC</v>
          </cell>
          <cell r="BH39" t="str">
            <v>engagé</v>
          </cell>
          <cell r="BI39" t="str">
            <v>20072chambre</v>
          </cell>
          <cell r="BJ39" t="str">
            <v>20072studio</v>
          </cell>
          <cell r="BK39" t="str">
            <v>200721cc</v>
          </cell>
          <cell r="BL39" t="str">
            <v>200722cc</v>
          </cell>
          <cell r="BM39" t="str">
            <v>200723cc</v>
          </cell>
          <cell r="BN39" t="str">
            <v>200724cc</v>
          </cell>
          <cell r="BO39" t="str">
            <v>200725cc</v>
          </cell>
          <cell r="BP39" t="str">
            <v>2007</v>
          </cell>
          <cell r="BQ39" t="str">
            <v>ACL2007-2</v>
          </cell>
          <cell r="BR39" t="str">
            <v>2Chambre</v>
          </cell>
          <cell r="BS39" t="str">
            <v>2studio</v>
          </cell>
          <cell r="BT39" t="str">
            <v>21CC</v>
          </cell>
          <cell r="BU39" t="str">
            <v>22CC</v>
          </cell>
          <cell r="BV39" t="str">
            <v>23CC</v>
          </cell>
          <cell r="BW39" t="str">
            <v>24CC</v>
          </cell>
          <cell r="BX39" t="str">
            <v>25CC</v>
          </cell>
          <cell r="BY39" t="str">
            <v>COOP-2</v>
          </cell>
          <cell r="BZ39" t="str">
            <v>COOP-2</v>
          </cell>
          <cell r="CA39" t="str">
            <v xml:space="preserve"> </v>
          </cell>
          <cell r="CB39" t="str">
            <v xml:space="preserve"> </v>
          </cell>
          <cell r="CC39" t="str">
            <v>COOP</v>
          </cell>
          <cell r="CD39" t="str">
            <v>20072COOP</v>
          </cell>
          <cell r="CE39" t="str">
            <v>COOP-2</v>
          </cell>
          <cell r="CF39" t="str">
            <v>2007CDH</v>
          </cell>
          <cell r="CG39" t="str">
            <v>2007CDH</v>
          </cell>
          <cell r="CH39" t="str">
            <v>CDH-2</v>
          </cell>
          <cell r="CI39" t="str">
            <v>CDH-2</v>
          </cell>
          <cell r="CJ39" t="str">
            <v>20072CDH</v>
          </cell>
          <cell r="CK39" t="str">
            <v>CDH</v>
          </cell>
          <cell r="CL39" t="str">
            <v>CDH-2</v>
          </cell>
          <cell r="CM39" t="str">
            <v>20072CDH2008</v>
          </cell>
          <cell r="CN39" t="str">
            <v>C2</v>
          </cell>
          <cell r="CO39" t="str">
            <v>C2</v>
          </cell>
          <cell r="CP39" t="str">
            <v>C2</v>
          </cell>
          <cell r="CQ39" t="str">
            <v>20072C</v>
          </cell>
          <cell r="CR39" t="str">
            <v>C</v>
          </cell>
          <cell r="CS39" t="str">
            <v>20072C2008</v>
          </cell>
          <cell r="CT39" t="str">
            <v>2008</v>
          </cell>
          <cell r="CU39" t="str">
            <v xml:space="preserve"> </v>
          </cell>
          <cell r="CV39" t="str">
            <v>2008-03</v>
          </cell>
          <cell r="CW39" t="str">
            <v>2009-06</v>
          </cell>
          <cell r="CX39" t="str">
            <v>OCPierrefonds — Roxboro</v>
          </cell>
          <cell r="CY39" t="str">
            <v>CDHOC</v>
          </cell>
          <cell r="CZ39" t="str">
            <v>CDHOCPierrefonds — Roxboro</v>
          </cell>
          <cell r="DA39" t="str">
            <v>CDHPierrefonds — Roxboro</v>
          </cell>
          <cell r="DB39" t="str">
            <v>CDHPierrefonds — Roxboro</v>
          </cell>
          <cell r="DC39" t="str">
            <v>Pierrefonds — Roxboro</v>
          </cell>
          <cell r="DD39" t="str">
            <v>2Pierrefonds — Roxboro</v>
          </cell>
          <cell r="DE39" t="str">
            <v>CPierrefonds — Roxboro</v>
          </cell>
          <cell r="DF39">
            <v>0</v>
          </cell>
          <cell r="DG39" t="str">
            <v>2OC</v>
          </cell>
          <cell r="DH39" t="str">
            <v>ACL2OC</v>
          </cell>
          <cell r="DI39" t="str">
            <v xml:space="preserve"> </v>
          </cell>
          <cell r="DJ39" t="str">
            <v xml:space="preserve"> </v>
          </cell>
          <cell r="DK39" t="str">
            <v>2009ACL</v>
          </cell>
          <cell r="DL39" t="str">
            <v xml:space="preserve"> </v>
          </cell>
          <cell r="DM39" t="str">
            <v>2007ACLOC</v>
          </cell>
          <cell r="DO39" t="str">
            <v>2009oc</v>
          </cell>
          <cell r="DP39" t="str">
            <v>ACL2009oc2008ed</v>
          </cell>
          <cell r="DQ39" t="str">
            <v>2008ed</v>
          </cell>
          <cell r="DR39" t="str">
            <v>2007ec</v>
          </cell>
          <cell r="DS39" t="str">
            <v>2007ap</v>
          </cell>
          <cell r="DT39" t="str">
            <v>2008ed</v>
          </cell>
          <cell r="DU39" t="str">
            <v>2007ec</v>
          </cell>
          <cell r="DV39" t="str">
            <v>2OC</v>
          </cell>
          <cell r="DW39" t="str">
            <v>20082OC</v>
          </cell>
          <cell r="DX39" t="str">
            <v>2008</v>
          </cell>
          <cell r="DY39" t="str">
            <v>2007</v>
          </cell>
          <cell r="DZ39" t="str">
            <v>ACLED 2008 from ec 2007</v>
          </cell>
          <cell r="EA39" t="str">
            <v>ACLOC 2006 from ED 2006</v>
          </cell>
          <cell r="EB39" t="str">
            <v>2007ec2Chambre</v>
          </cell>
          <cell r="EC39">
            <v>0</v>
          </cell>
          <cell r="ED39">
            <v>128</v>
          </cell>
          <cell r="EE39">
            <v>295</v>
          </cell>
          <cell r="EF39">
            <v>7</v>
          </cell>
          <cell r="EG39">
            <v>83</v>
          </cell>
          <cell r="EH39">
            <v>76</v>
          </cell>
          <cell r="EI39">
            <v>369</v>
          </cell>
          <cell r="EJ39">
            <v>30</v>
          </cell>
          <cell r="EK39" t="str">
            <v>2007</v>
          </cell>
          <cell r="EL39">
            <v>0</v>
          </cell>
          <cell r="EM39" t="str">
            <v>ACL</v>
          </cell>
          <cell r="EN39" t="str">
            <v>2008CDH</v>
          </cell>
          <cell r="EO39" t="str">
            <v>2Chambre</v>
          </cell>
          <cell r="EP39" t="str">
            <v>2Studio</v>
          </cell>
          <cell r="EQ39" t="str">
            <v>21CC</v>
          </cell>
          <cell r="ER39" t="str">
            <v>22CC</v>
          </cell>
          <cell r="ES39" t="str">
            <v>23CC</v>
          </cell>
          <cell r="ET39" t="str">
            <v>24CC</v>
          </cell>
          <cell r="EU39" t="str">
            <v>25CC</v>
          </cell>
          <cell r="EV39" t="str">
            <v>2Chambre</v>
          </cell>
          <cell r="EW39" t="str">
            <v>2studio</v>
          </cell>
          <cell r="EX39" t="str">
            <v>21CC</v>
          </cell>
          <cell r="EY39" t="str">
            <v>22CC</v>
          </cell>
          <cell r="EZ39" t="str">
            <v>23CC</v>
          </cell>
          <cell r="FA39" t="str">
            <v>24CC</v>
          </cell>
          <cell r="FB39" t="str">
            <v>25CC</v>
          </cell>
          <cell r="FC39" t="str">
            <v>COOP-2</v>
          </cell>
          <cell r="FD39" t="str">
            <v>CDH-2</v>
          </cell>
          <cell r="FE39" t="str">
            <v>C2</v>
          </cell>
          <cell r="FF39">
            <v>302</v>
          </cell>
          <cell r="FG39" t="str">
            <v>OC</v>
          </cell>
          <cell r="FH39">
            <v>445</v>
          </cell>
          <cell r="FI39" t="str">
            <v xml:space="preserve"> </v>
          </cell>
          <cell r="FJ39" t="str">
            <v>ACL</v>
          </cell>
          <cell r="FK39" t="str">
            <v>ACLCOOP</v>
          </cell>
          <cell r="FL39" t="str">
            <v>ACL2</v>
          </cell>
          <cell r="FM39" t="str">
            <v>ACLC</v>
          </cell>
          <cell r="FN39" t="str">
            <v>ACLCOOP</v>
          </cell>
          <cell r="FO39" t="str">
            <v xml:space="preserve"> </v>
          </cell>
          <cell r="FP39" t="str">
            <v xml:space="preserve"> </v>
          </cell>
          <cell r="FQ39" t="str">
            <v>ACLCOOP2C</v>
          </cell>
          <cell r="FR39" t="str">
            <v xml:space="preserve"> 2C</v>
          </cell>
          <cell r="FS39" t="str">
            <v xml:space="preserve"> 2C</v>
          </cell>
          <cell r="FT39" t="str">
            <v>ACL22007</v>
          </cell>
          <cell r="FU39" t="str">
            <v>2Pierrefonds — Roxboro</v>
          </cell>
        </row>
        <row r="40">
          <cell r="C40" t="str">
            <v>ACL-5275</v>
          </cell>
          <cell r="D40" t="str">
            <v>930074426</v>
          </cell>
          <cell r="E40" t="str">
            <v>C.H. LE COTEAU VERT</v>
          </cell>
          <cell r="F40" t="str">
            <v>5611-5671 Rue De Saint-Vallier</v>
          </cell>
          <cell r="G40">
            <v>95</v>
          </cell>
          <cell r="H40" t="str">
            <v>1</v>
          </cell>
          <cell r="I40" t="str">
            <v>X</v>
          </cell>
          <cell r="J40">
            <v>0</v>
          </cell>
          <cell r="K40" t="str">
            <v>X</v>
          </cell>
          <cell r="L40" t="str">
            <v>BSQ</v>
          </cell>
          <cell r="M40" t="str">
            <v>C</v>
          </cell>
          <cell r="N40" t="str">
            <v>2006</v>
          </cell>
          <cell r="O40" t="str">
            <v>DA</v>
          </cell>
          <cell r="P40" t="str">
            <v>OC</v>
          </cell>
          <cell r="Q40" t="str">
            <v>U07THID</v>
          </cell>
          <cell r="R40" t="str">
            <v>U11LABD</v>
          </cell>
          <cell r="S40">
            <v>38772</v>
          </cell>
          <cell r="T40">
            <v>39091</v>
          </cell>
          <cell r="U40">
            <v>39104</v>
          </cell>
          <cell r="V40">
            <v>39142</v>
          </cell>
          <cell r="W40">
            <v>39779</v>
          </cell>
          <cell r="X40">
            <v>39784</v>
          </cell>
          <cell r="Y40">
            <v>39859</v>
          </cell>
          <cell r="Z40">
            <v>40443</v>
          </cell>
          <cell r="AA40">
            <v>40634</v>
          </cell>
          <cell r="AB40" t="str">
            <v>O15L</v>
          </cell>
          <cell r="AC40">
            <v>0</v>
          </cell>
          <cell r="AD40">
            <v>0</v>
          </cell>
          <cell r="AE40">
            <v>19</v>
          </cell>
          <cell r="AF40">
            <v>31</v>
          </cell>
          <cell r="AG40">
            <v>23</v>
          </cell>
          <cell r="AH40">
            <v>18</v>
          </cell>
          <cell r="AI40">
            <v>4</v>
          </cell>
          <cell r="AJ40" t="str">
            <v>COOP</v>
          </cell>
          <cell r="AK40" t="str">
            <v>COOP</v>
          </cell>
          <cell r="AL40">
            <v>39859</v>
          </cell>
          <cell r="AM40" t="str">
            <v>81-100</v>
          </cell>
          <cell r="AN40">
            <v>395</v>
          </cell>
          <cell r="AO40">
            <v>40443</v>
          </cell>
          <cell r="AP40">
            <v>40473</v>
          </cell>
          <cell r="AQ40" t="str">
            <v>ACL-5275</v>
          </cell>
          <cell r="AR40" t="str">
            <v>ACLOC</v>
          </cell>
          <cell r="AS40" t="str">
            <v>ACL2006-1</v>
          </cell>
          <cell r="AT40" t="str">
            <v>1Chambre</v>
          </cell>
          <cell r="AU40" t="str">
            <v>1studio</v>
          </cell>
          <cell r="AV40" t="str">
            <v>11CC</v>
          </cell>
          <cell r="AW40" t="str">
            <v>12CC</v>
          </cell>
          <cell r="AX40" t="str">
            <v>13CC</v>
          </cell>
          <cell r="AY40" t="str">
            <v>14CC</v>
          </cell>
          <cell r="AZ40" t="str">
            <v>15CC</v>
          </cell>
          <cell r="BA40" t="str">
            <v>1Chambre</v>
          </cell>
          <cell r="BB40" t="str">
            <v>1studio</v>
          </cell>
          <cell r="BC40" t="str">
            <v>11CC</v>
          </cell>
          <cell r="BD40" t="str">
            <v>12CC</v>
          </cell>
          <cell r="BE40" t="str">
            <v>13CC</v>
          </cell>
          <cell r="BF40" t="str">
            <v>14CC</v>
          </cell>
          <cell r="BG40" t="str">
            <v>15CC</v>
          </cell>
          <cell r="BH40" t="str">
            <v>engagé</v>
          </cell>
          <cell r="BI40" t="str">
            <v>20071chambre</v>
          </cell>
          <cell r="BJ40" t="str">
            <v>20071studio</v>
          </cell>
          <cell r="BK40" t="str">
            <v>200711cc</v>
          </cell>
          <cell r="BL40" t="str">
            <v>200712cc</v>
          </cell>
          <cell r="BM40" t="str">
            <v>200713cc</v>
          </cell>
          <cell r="BN40" t="str">
            <v>200714cc</v>
          </cell>
          <cell r="BO40" t="str">
            <v>200715cc</v>
          </cell>
          <cell r="BP40" t="str">
            <v>2006</v>
          </cell>
          <cell r="BQ40" t="str">
            <v>ACL2006-1</v>
          </cell>
          <cell r="BR40" t="str">
            <v>1Chambre</v>
          </cell>
          <cell r="BS40" t="str">
            <v>1studio</v>
          </cell>
          <cell r="BT40" t="str">
            <v>11CC</v>
          </cell>
          <cell r="BU40" t="str">
            <v>12CC</v>
          </cell>
          <cell r="BV40" t="str">
            <v>13CC</v>
          </cell>
          <cell r="BW40" t="str">
            <v>14CC</v>
          </cell>
          <cell r="BX40" t="str">
            <v>15CC</v>
          </cell>
          <cell r="BY40" t="str">
            <v>COOP-1</v>
          </cell>
          <cell r="BZ40" t="str">
            <v>COOP-1</v>
          </cell>
          <cell r="CA40" t="str">
            <v xml:space="preserve"> </v>
          </cell>
          <cell r="CB40" t="str">
            <v xml:space="preserve"> </v>
          </cell>
          <cell r="CC40" t="str">
            <v>COOP</v>
          </cell>
          <cell r="CD40" t="str">
            <v>20071COOP</v>
          </cell>
          <cell r="CE40" t="str">
            <v>COOP-1</v>
          </cell>
          <cell r="CF40" t="str">
            <v>2007BSQ</v>
          </cell>
          <cell r="CG40" t="str">
            <v>2007BSQ</v>
          </cell>
          <cell r="CH40" t="str">
            <v>BSQ-1</v>
          </cell>
          <cell r="CI40" t="str">
            <v>BSQ-1</v>
          </cell>
          <cell r="CJ40" t="str">
            <v>20071BSQ</v>
          </cell>
          <cell r="CK40" t="str">
            <v>BSQ</v>
          </cell>
          <cell r="CL40" t="str">
            <v>BSQ-1</v>
          </cell>
          <cell r="CM40" t="str">
            <v>20071BSQ2008</v>
          </cell>
          <cell r="CN40" t="str">
            <v>C1</v>
          </cell>
          <cell r="CO40" t="str">
            <v>C1</v>
          </cell>
          <cell r="CP40" t="str">
            <v>C1</v>
          </cell>
          <cell r="CQ40" t="str">
            <v>20071C</v>
          </cell>
          <cell r="CR40" t="str">
            <v>C</v>
          </cell>
          <cell r="CS40" t="str">
            <v>20071C2008</v>
          </cell>
          <cell r="CT40" t="str">
            <v>2008</v>
          </cell>
          <cell r="CU40" t="str">
            <v xml:space="preserve"> </v>
          </cell>
          <cell r="CV40" t="str">
            <v>2008-12</v>
          </cell>
          <cell r="CW40" t="str">
            <v>2010-09</v>
          </cell>
          <cell r="CX40" t="str">
            <v>OCRosemont — La Petite-Patrie</v>
          </cell>
          <cell r="CY40" t="str">
            <v>BSQOC</v>
          </cell>
          <cell r="CZ40" t="str">
            <v>BSQOCRosemont — La Petite-Patrie</v>
          </cell>
          <cell r="DA40" t="str">
            <v>BSQRosemont — La Petite-Patrie</v>
          </cell>
          <cell r="DB40" t="str">
            <v>BSQRosemont — La Petite-Patrie</v>
          </cell>
          <cell r="DC40" t="str">
            <v>Rosemont — La Petite-Patrie</v>
          </cell>
          <cell r="DD40" t="str">
            <v>1Rosemont — La Petite-Patrie</v>
          </cell>
          <cell r="DE40" t="str">
            <v>CRosemont — La Petite-Patrie</v>
          </cell>
          <cell r="DF40">
            <v>0</v>
          </cell>
          <cell r="DG40" t="str">
            <v>1OC</v>
          </cell>
          <cell r="DH40" t="str">
            <v>ACL1OC</v>
          </cell>
          <cell r="DI40" t="str">
            <v xml:space="preserve"> </v>
          </cell>
          <cell r="DJ40" t="str">
            <v xml:space="preserve"> </v>
          </cell>
          <cell r="DK40" t="str">
            <v>2010ACL</v>
          </cell>
          <cell r="DL40" t="str">
            <v xml:space="preserve"> </v>
          </cell>
          <cell r="DM40" t="str">
            <v>2007ACLOC</v>
          </cell>
          <cell r="DO40" t="str">
            <v>2010oc</v>
          </cell>
          <cell r="DP40" t="str">
            <v>ACL2010oc2008ed</v>
          </cell>
          <cell r="DQ40" t="str">
            <v>2008ed</v>
          </cell>
          <cell r="DR40" t="str">
            <v>2007ec</v>
          </cell>
          <cell r="DS40" t="str">
            <v>2007ap</v>
          </cell>
          <cell r="DT40" t="str">
            <v>2008ed</v>
          </cell>
          <cell r="DU40" t="str">
            <v>2007ec</v>
          </cell>
          <cell r="DV40" t="str">
            <v>1OC</v>
          </cell>
          <cell r="DW40" t="e">
            <v>#REF!</v>
          </cell>
          <cell r="DX40" t="str">
            <v>2008</v>
          </cell>
          <cell r="DY40" t="str">
            <v>2007</v>
          </cell>
          <cell r="DZ40" t="str">
            <v>ACLED 2008 from ec 2007</v>
          </cell>
          <cell r="EA40" t="str">
            <v>ACLOC 2006 from ED 2006</v>
          </cell>
          <cell r="EB40" t="str">
            <v>2007ec1Chambre</v>
          </cell>
          <cell r="EC40">
            <v>13</v>
          </cell>
          <cell r="ED40">
            <v>38</v>
          </cell>
          <cell r="EE40">
            <v>637</v>
          </cell>
          <cell r="EF40">
            <v>5</v>
          </cell>
          <cell r="EG40">
            <v>80</v>
          </cell>
          <cell r="EH40">
            <v>75</v>
          </cell>
          <cell r="EI40">
            <v>584</v>
          </cell>
          <cell r="EJ40">
            <v>30</v>
          </cell>
          <cell r="EK40" t="str">
            <v>2007</v>
          </cell>
          <cell r="EL40">
            <v>0</v>
          </cell>
          <cell r="EM40" t="str">
            <v>ACL</v>
          </cell>
          <cell r="EN40" t="str">
            <v>2008BSQ</v>
          </cell>
          <cell r="EO40" t="str">
            <v>1Chambre</v>
          </cell>
          <cell r="EP40" t="str">
            <v>1Studio</v>
          </cell>
          <cell r="EQ40" t="str">
            <v>11CC</v>
          </cell>
          <cell r="ER40" t="str">
            <v>12CC</v>
          </cell>
          <cell r="ES40" t="str">
            <v>13CC</v>
          </cell>
          <cell r="ET40" t="str">
            <v>14CC</v>
          </cell>
          <cell r="EU40" t="str">
            <v>15CC</v>
          </cell>
          <cell r="EV40" t="str">
            <v>1Chambre</v>
          </cell>
          <cell r="EW40" t="str">
            <v>1studio</v>
          </cell>
          <cell r="EX40" t="str">
            <v>11CC</v>
          </cell>
          <cell r="EY40" t="str">
            <v>12CC</v>
          </cell>
          <cell r="EZ40" t="str">
            <v>13CC</v>
          </cell>
          <cell r="FA40" t="str">
            <v>14CC</v>
          </cell>
          <cell r="FB40" t="str">
            <v>15CC</v>
          </cell>
          <cell r="FC40" t="str">
            <v>COOP-1</v>
          </cell>
          <cell r="FD40" t="str">
            <v>BSQ-1</v>
          </cell>
          <cell r="FE40" t="str">
            <v>C1</v>
          </cell>
          <cell r="FF40">
            <v>642</v>
          </cell>
          <cell r="FG40" t="str">
            <v>OC</v>
          </cell>
          <cell r="FH40">
            <v>659</v>
          </cell>
          <cell r="FI40" t="str">
            <v xml:space="preserve"> </v>
          </cell>
          <cell r="FJ40" t="str">
            <v>ACL</v>
          </cell>
          <cell r="FK40" t="str">
            <v>ACLCOOP</v>
          </cell>
          <cell r="FL40" t="str">
            <v>ACL1</v>
          </cell>
          <cell r="FM40" t="str">
            <v>ACLC</v>
          </cell>
          <cell r="FN40" t="str">
            <v>ACLCOOP</v>
          </cell>
          <cell r="FO40" t="str">
            <v xml:space="preserve"> </v>
          </cell>
          <cell r="FP40" t="str">
            <v xml:space="preserve"> </v>
          </cell>
          <cell r="FQ40" t="str">
            <v>ACLCOOP1C</v>
          </cell>
          <cell r="FR40" t="str">
            <v xml:space="preserve"> 1C</v>
          </cell>
          <cell r="FS40" t="str">
            <v xml:space="preserve"> 1C</v>
          </cell>
          <cell r="FT40" t="str">
            <v>ACL12006</v>
          </cell>
          <cell r="FU40" t="str">
            <v>1Rosemont — La Petite-Patrie</v>
          </cell>
        </row>
        <row r="41">
          <cell r="C41" t="str">
            <v>ACL-5276</v>
          </cell>
          <cell r="D41" t="str">
            <v>930074427</v>
          </cell>
          <cell r="E41" t="str">
            <v>UN TOIT POUR TOUS</v>
          </cell>
          <cell r="F41" t="str">
            <v>500 Rue des Ateliers</v>
          </cell>
          <cell r="G41">
            <v>60</v>
          </cell>
          <cell r="H41" t="str">
            <v>1</v>
          </cell>
          <cell r="I41" t="str">
            <v>X</v>
          </cell>
          <cell r="J41">
            <v>0</v>
          </cell>
          <cell r="K41">
            <v>0</v>
          </cell>
          <cell r="L41" t="str">
            <v>BSQ</v>
          </cell>
          <cell r="M41" t="str">
            <v>C</v>
          </cell>
          <cell r="N41" t="str">
            <v>2006</v>
          </cell>
          <cell r="O41" t="str">
            <v>DA</v>
          </cell>
          <cell r="P41" t="str">
            <v>OC</v>
          </cell>
          <cell r="Q41" t="str">
            <v>U07THID</v>
          </cell>
          <cell r="R41" t="str">
            <v>U11LABD</v>
          </cell>
          <cell r="S41">
            <v>38772</v>
          </cell>
          <cell r="T41">
            <v>39091</v>
          </cell>
          <cell r="U41">
            <v>39104</v>
          </cell>
          <cell r="V41">
            <v>39142</v>
          </cell>
          <cell r="W41">
            <v>39767</v>
          </cell>
          <cell r="X41">
            <v>39784</v>
          </cell>
          <cell r="Y41">
            <v>39859</v>
          </cell>
          <cell r="Z41">
            <v>40337</v>
          </cell>
          <cell r="AA41">
            <v>40603</v>
          </cell>
          <cell r="AB41" t="str">
            <v>O15L</v>
          </cell>
          <cell r="AC41">
            <v>0</v>
          </cell>
          <cell r="AD41">
            <v>16</v>
          </cell>
          <cell r="AE41">
            <v>26</v>
          </cell>
          <cell r="AF41">
            <v>18</v>
          </cell>
          <cell r="AG41">
            <v>0</v>
          </cell>
          <cell r="AH41">
            <v>0</v>
          </cell>
          <cell r="AI41">
            <v>0</v>
          </cell>
          <cell r="AJ41" t="str">
            <v>OBNL</v>
          </cell>
          <cell r="AK41" t="str">
            <v>OBNL</v>
          </cell>
          <cell r="AL41">
            <v>39859</v>
          </cell>
          <cell r="AM41" t="str">
            <v>51-80</v>
          </cell>
          <cell r="AN41">
            <v>330</v>
          </cell>
          <cell r="AO41">
            <v>40337</v>
          </cell>
          <cell r="AP41">
            <v>40367</v>
          </cell>
          <cell r="AQ41" t="str">
            <v>ACL-5276</v>
          </cell>
          <cell r="AR41" t="str">
            <v>ACLOC</v>
          </cell>
          <cell r="AS41" t="str">
            <v>ACL2006-1</v>
          </cell>
          <cell r="AT41" t="str">
            <v>1Chambre</v>
          </cell>
          <cell r="AU41" t="str">
            <v>1studio</v>
          </cell>
          <cell r="AV41" t="str">
            <v>11CC</v>
          </cell>
          <cell r="AW41" t="str">
            <v>12CC</v>
          </cell>
          <cell r="AX41" t="str">
            <v>13CC</v>
          </cell>
          <cell r="AY41" t="str">
            <v>14CC</v>
          </cell>
          <cell r="AZ41" t="str">
            <v>15CC</v>
          </cell>
          <cell r="BA41" t="str">
            <v>1Chambre</v>
          </cell>
          <cell r="BB41" t="str">
            <v>1studio</v>
          </cell>
          <cell r="BC41" t="str">
            <v>11CC</v>
          </cell>
          <cell r="BD41" t="str">
            <v>12CC</v>
          </cell>
          <cell r="BE41" t="str">
            <v>13CC</v>
          </cell>
          <cell r="BF41" t="str">
            <v>14CC</v>
          </cell>
          <cell r="BG41" t="str">
            <v>15CC</v>
          </cell>
          <cell r="BH41" t="str">
            <v>engagé</v>
          </cell>
          <cell r="BI41" t="str">
            <v>20071chambre</v>
          </cell>
          <cell r="BJ41" t="str">
            <v>20071studio</v>
          </cell>
          <cell r="BK41" t="str">
            <v>200711cc</v>
          </cell>
          <cell r="BL41" t="str">
            <v>200712cc</v>
          </cell>
          <cell r="BM41" t="str">
            <v>200713cc</v>
          </cell>
          <cell r="BN41" t="str">
            <v>200714cc</v>
          </cell>
          <cell r="BO41" t="str">
            <v>200715cc</v>
          </cell>
          <cell r="BP41" t="str">
            <v>2006</v>
          </cell>
          <cell r="BQ41" t="str">
            <v>ACL2006-1</v>
          </cell>
          <cell r="BR41" t="str">
            <v>1Chambre</v>
          </cell>
          <cell r="BS41" t="str">
            <v>1studio</v>
          </cell>
          <cell r="BT41" t="str">
            <v>11CC</v>
          </cell>
          <cell r="BU41" t="str">
            <v>12CC</v>
          </cell>
          <cell r="BV41" t="str">
            <v>13CC</v>
          </cell>
          <cell r="BW41" t="str">
            <v>14CC</v>
          </cell>
          <cell r="BX41" t="str">
            <v>15CC</v>
          </cell>
          <cell r="BY41" t="str">
            <v>OBNL-1</v>
          </cell>
          <cell r="BZ41" t="str">
            <v>OBNL-1</v>
          </cell>
          <cell r="CA41" t="str">
            <v xml:space="preserve"> </v>
          </cell>
          <cell r="CB41" t="str">
            <v xml:space="preserve"> </v>
          </cell>
          <cell r="CC41" t="str">
            <v>OBNL</v>
          </cell>
          <cell r="CD41" t="str">
            <v>20071OBNL</v>
          </cell>
          <cell r="CE41" t="str">
            <v>OBNL-1</v>
          </cell>
          <cell r="CF41" t="str">
            <v>2007BSQ</v>
          </cell>
          <cell r="CG41" t="str">
            <v>2007BSQ</v>
          </cell>
          <cell r="CH41" t="str">
            <v>BSQ-1</v>
          </cell>
          <cell r="CI41" t="str">
            <v>BSQ-1</v>
          </cell>
          <cell r="CJ41" t="str">
            <v>20071BSQ</v>
          </cell>
          <cell r="CK41" t="str">
            <v>BSQ</v>
          </cell>
          <cell r="CL41" t="str">
            <v>BSQ-1</v>
          </cell>
          <cell r="CM41" t="str">
            <v>20071BSQ2008</v>
          </cell>
          <cell r="CN41" t="str">
            <v>C1</v>
          </cell>
          <cell r="CO41" t="str">
            <v>C1</v>
          </cell>
          <cell r="CP41" t="str">
            <v>C1</v>
          </cell>
          <cell r="CQ41" t="str">
            <v>20071C</v>
          </cell>
          <cell r="CR41" t="str">
            <v>C</v>
          </cell>
          <cell r="CS41" t="str">
            <v>20071C2008</v>
          </cell>
          <cell r="CT41" t="str">
            <v>2008</v>
          </cell>
          <cell r="CU41" t="str">
            <v xml:space="preserve"> </v>
          </cell>
          <cell r="CV41" t="str">
            <v>2008-12</v>
          </cell>
          <cell r="CW41" t="str">
            <v>2010-06</v>
          </cell>
          <cell r="CX41" t="str">
            <v>OCRosemont — La Petite-Patrie</v>
          </cell>
          <cell r="CY41" t="str">
            <v>BSQOC</v>
          </cell>
          <cell r="CZ41" t="str">
            <v>BSQOCRosemont — La Petite-Patrie</v>
          </cell>
          <cell r="DA41" t="str">
            <v>BSQRosemont — La Petite-Patrie</v>
          </cell>
          <cell r="DB41" t="str">
            <v>BSQRosemont — La Petite-Patrie</v>
          </cell>
          <cell r="DC41" t="str">
            <v>Rosemont — La Petite-Patrie</v>
          </cell>
          <cell r="DD41" t="str">
            <v>1Rosemont — La Petite-Patrie</v>
          </cell>
          <cell r="DE41" t="str">
            <v>CRosemont — La Petite-Patrie</v>
          </cell>
          <cell r="DF41">
            <v>0</v>
          </cell>
          <cell r="DG41" t="str">
            <v>1OC</v>
          </cell>
          <cell r="DH41" t="str">
            <v>ACL1OC</v>
          </cell>
          <cell r="DI41" t="str">
            <v xml:space="preserve"> </v>
          </cell>
          <cell r="DJ41" t="str">
            <v xml:space="preserve"> </v>
          </cell>
          <cell r="DK41" t="str">
            <v>2010ACL</v>
          </cell>
          <cell r="DL41" t="str">
            <v xml:space="preserve"> </v>
          </cell>
          <cell r="DM41" t="str">
            <v>2007ACLOC</v>
          </cell>
          <cell r="DO41" t="str">
            <v>2010oc</v>
          </cell>
          <cell r="DP41" t="str">
            <v>ACL2010oc2008ed</v>
          </cell>
          <cell r="DQ41" t="str">
            <v>2008ed</v>
          </cell>
          <cell r="DR41" t="str">
            <v>2007ec</v>
          </cell>
          <cell r="DS41" t="str">
            <v>2007ap</v>
          </cell>
          <cell r="DT41" t="str">
            <v>2008ed</v>
          </cell>
          <cell r="DU41" t="str">
            <v>2007ec</v>
          </cell>
          <cell r="DV41" t="str">
            <v>1OC</v>
          </cell>
          <cell r="DW41" t="str">
            <v>20081OC</v>
          </cell>
          <cell r="DX41" t="str">
            <v>2008</v>
          </cell>
          <cell r="DY41" t="str">
            <v>2007</v>
          </cell>
          <cell r="DZ41" t="str">
            <v>ACLED 2008 from ec 2007</v>
          </cell>
          <cell r="EA41" t="str">
            <v>ACLOC 2006 from ED 2006</v>
          </cell>
          <cell r="EB41" t="str">
            <v>2007ec1Chambre</v>
          </cell>
          <cell r="EC41">
            <v>13</v>
          </cell>
          <cell r="ED41">
            <v>38</v>
          </cell>
          <cell r="EE41">
            <v>625</v>
          </cell>
          <cell r="EF41">
            <v>17</v>
          </cell>
          <cell r="EG41">
            <v>92</v>
          </cell>
          <cell r="EH41">
            <v>75</v>
          </cell>
          <cell r="EI41">
            <v>478</v>
          </cell>
          <cell r="EJ41">
            <v>30</v>
          </cell>
          <cell r="EK41" t="str">
            <v>2007</v>
          </cell>
          <cell r="EL41">
            <v>0</v>
          </cell>
          <cell r="EM41" t="str">
            <v>ACL</v>
          </cell>
          <cell r="EN41" t="str">
            <v>2008BSQ</v>
          </cell>
          <cell r="EO41" t="str">
            <v>1Chambre</v>
          </cell>
          <cell r="EP41" t="str">
            <v>1Studio</v>
          </cell>
          <cell r="EQ41" t="str">
            <v>11CC</v>
          </cell>
          <cell r="ER41" t="str">
            <v>12CC</v>
          </cell>
          <cell r="ES41" t="str">
            <v>13CC</v>
          </cell>
          <cell r="ET41" t="str">
            <v>14CC</v>
          </cell>
          <cell r="EU41" t="str">
            <v>15CC</v>
          </cell>
          <cell r="EV41" t="str">
            <v>1Chambre</v>
          </cell>
          <cell r="EW41" t="str">
            <v>1studio</v>
          </cell>
          <cell r="EX41" t="str">
            <v>11CC</v>
          </cell>
          <cell r="EY41" t="str">
            <v>12CC</v>
          </cell>
          <cell r="EZ41" t="str">
            <v>13CC</v>
          </cell>
          <cell r="FA41" t="str">
            <v>14CC</v>
          </cell>
          <cell r="FB41" t="str">
            <v>15CC</v>
          </cell>
          <cell r="FC41" t="str">
            <v>OBNL-1</v>
          </cell>
          <cell r="FD41" t="str">
            <v>BSQ-1</v>
          </cell>
          <cell r="FE41" t="str">
            <v>C1</v>
          </cell>
          <cell r="FF41">
            <v>642</v>
          </cell>
          <cell r="FG41" t="str">
            <v>OC</v>
          </cell>
          <cell r="FH41">
            <v>553</v>
          </cell>
          <cell r="FI41" t="str">
            <v xml:space="preserve"> </v>
          </cell>
          <cell r="FJ41" t="str">
            <v>ACL</v>
          </cell>
          <cell r="FK41" t="str">
            <v>ACLOBNL</v>
          </cell>
          <cell r="FL41" t="str">
            <v>ACL1</v>
          </cell>
          <cell r="FM41" t="str">
            <v>ACLC</v>
          </cell>
          <cell r="FN41" t="str">
            <v>ACLOBNL</v>
          </cell>
          <cell r="FO41" t="str">
            <v xml:space="preserve"> </v>
          </cell>
          <cell r="FP41" t="str">
            <v xml:space="preserve"> </v>
          </cell>
          <cell r="FQ41" t="str">
            <v>ACLOBNL1C</v>
          </cell>
          <cell r="FR41" t="str">
            <v xml:space="preserve"> 1C</v>
          </cell>
          <cell r="FS41" t="str">
            <v xml:space="preserve"> 1C</v>
          </cell>
          <cell r="FT41" t="str">
            <v>ACL12006</v>
          </cell>
          <cell r="FU41" t="str">
            <v>1Rosemont — La Petite-Patrie</v>
          </cell>
        </row>
        <row r="42">
          <cell r="C42" t="str">
            <v>ACL-5282</v>
          </cell>
          <cell r="D42" t="str">
            <v>930075975</v>
          </cell>
          <cell r="E42" t="str">
            <v>GERECOMM INC. - CITÉ DE L'ESPÉRANCE</v>
          </cell>
          <cell r="F42" t="str">
            <v>11327-11347 Av. Garon (MTN)</v>
          </cell>
          <cell r="G42">
            <v>32</v>
          </cell>
          <cell r="H42" t="str">
            <v>1</v>
          </cell>
          <cell r="I42">
            <v>0</v>
          </cell>
          <cell r="J42">
            <v>0</v>
          </cell>
          <cell r="K42" t="str">
            <v>X</v>
          </cell>
          <cell r="L42" t="str">
            <v>CDH</v>
          </cell>
          <cell r="M42" t="str">
            <v>R</v>
          </cell>
          <cell r="N42" t="str">
            <v>2007</v>
          </cell>
          <cell r="O42" t="str">
            <v>DA</v>
          </cell>
          <cell r="P42" t="str">
            <v>OC</v>
          </cell>
          <cell r="Q42" t="str">
            <v>U07BEDL</v>
          </cell>
          <cell r="R42" t="str">
            <v>U11LABD</v>
          </cell>
          <cell r="S42">
            <v>39010</v>
          </cell>
          <cell r="T42">
            <v>39091</v>
          </cell>
          <cell r="U42">
            <v>39100</v>
          </cell>
          <cell r="V42">
            <v>39157</v>
          </cell>
          <cell r="W42">
            <v>39252</v>
          </cell>
          <cell r="X42">
            <v>39262</v>
          </cell>
          <cell r="Y42">
            <v>39342</v>
          </cell>
          <cell r="Z42">
            <v>39613</v>
          </cell>
          <cell r="AA42">
            <v>39722</v>
          </cell>
          <cell r="AB42" t="str">
            <v>O15L</v>
          </cell>
          <cell r="AC42">
            <v>0</v>
          </cell>
          <cell r="AD42">
            <v>0</v>
          </cell>
          <cell r="AE42">
            <v>0</v>
          </cell>
          <cell r="AF42">
            <v>32</v>
          </cell>
          <cell r="AG42">
            <v>0</v>
          </cell>
          <cell r="AH42">
            <v>0</v>
          </cell>
          <cell r="AI42">
            <v>0</v>
          </cell>
          <cell r="AJ42" t="str">
            <v>OBNL</v>
          </cell>
          <cell r="AK42" t="str">
            <v>OBNL</v>
          </cell>
          <cell r="AL42">
            <v>39342</v>
          </cell>
          <cell r="AM42" t="str">
            <v>26-50</v>
          </cell>
          <cell r="AN42">
            <v>300</v>
          </cell>
          <cell r="AO42">
            <v>39613</v>
          </cell>
          <cell r="AP42">
            <v>39643</v>
          </cell>
          <cell r="AQ42" t="str">
            <v>ACL-5282</v>
          </cell>
          <cell r="AR42" t="str">
            <v>ACLOC</v>
          </cell>
          <cell r="AS42" t="str">
            <v>ACL2007-1</v>
          </cell>
          <cell r="AT42" t="str">
            <v>1Chambre</v>
          </cell>
          <cell r="AU42" t="str">
            <v>1studio</v>
          </cell>
          <cell r="AV42" t="str">
            <v>11CC</v>
          </cell>
          <cell r="AW42" t="str">
            <v>12CC</v>
          </cell>
          <cell r="AX42" t="str">
            <v>13CC</v>
          </cell>
          <cell r="AY42" t="str">
            <v>14CC</v>
          </cell>
          <cell r="AZ42" t="str">
            <v>15CC</v>
          </cell>
          <cell r="BA42" t="str">
            <v>1Chambre</v>
          </cell>
          <cell r="BB42" t="str">
            <v>1studio</v>
          </cell>
          <cell r="BC42" t="str">
            <v>11CC</v>
          </cell>
          <cell r="BD42" t="str">
            <v>12CC</v>
          </cell>
          <cell r="BE42" t="str">
            <v>13CC</v>
          </cell>
          <cell r="BF42" t="str">
            <v>14CC</v>
          </cell>
          <cell r="BG42" t="str">
            <v>15CC</v>
          </cell>
          <cell r="BH42" t="str">
            <v>engagé</v>
          </cell>
          <cell r="BI42" t="str">
            <v>20071chambre</v>
          </cell>
          <cell r="BJ42" t="str">
            <v>20071studio</v>
          </cell>
          <cell r="BK42" t="str">
            <v>200711cc</v>
          </cell>
          <cell r="BL42" t="str">
            <v>200712cc</v>
          </cell>
          <cell r="BM42" t="str">
            <v>200713cc</v>
          </cell>
          <cell r="BN42" t="str">
            <v>200714cc</v>
          </cell>
          <cell r="BO42" t="str">
            <v>200715cc</v>
          </cell>
          <cell r="BP42" t="str">
            <v>2007</v>
          </cell>
          <cell r="BQ42" t="str">
            <v>ACL2007-1</v>
          </cell>
          <cell r="BR42" t="str">
            <v>1Chambre</v>
          </cell>
          <cell r="BS42" t="str">
            <v>1studio</v>
          </cell>
          <cell r="BT42" t="str">
            <v>11CC</v>
          </cell>
          <cell r="BU42" t="str">
            <v>12CC</v>
          </cell>
          <cell r="BV42" t="str">
            <v>13CC</v>
          </cell>
          <cell r="BW42" t="str">
            <v>14CC</v>
          </cell>
          <cell r="BX42" t="str">
            <v>15CC</v>
          </cell>
          <cell r="BY42" t="str">
            <v>OBNL-1</v>
          </cell>
          <cell r="BZ42" t="str">
            <v>OBNL-1</v>
          </cell>
          <cell r="CA42" t="str">
            <v xml:space="preserve"> </v>
          </cell>
          <cell r="CB42" t="str">
            <v xml:space="preserve"> </v>
          </cell>
          <cell r="CC42" t="str">
            <v>OBNL</v>
          </cell>
          <cell r="CD42" t="str">
            <v>20071OBNL</v>
          </cell>
          <cell r="CE42" t="str">
            <v>OBNL-1</v>
          </cell>
          <cell r="CF42" t="str">
            <v>2007CDH</v>
          </cell>
          <cell r="CG42" t="str">
            <v>2007CDH</v>
          </cell>
          <cell r="CH42" t="str">
            <v>CDH-1</v>
          </cell>
          <cell r="CI42" t="str">
            <v>CDH-1</v>
          </cell>
          <cell r="CJ42" t="str">
            <v>20071CDH</v>
          </cell>
          <cell r="CK42" t="str">
            <v>CDH</v>
          </cell>
          <cell r="CL42" t="str">
            <v>CDH-1</v>
          </cell>
          <cell r="CM42" t="str">
            <v>20071CDH2007</v>
          </cell>
          <cell r="CN42" t="str">
            <v>R1</v>
          </cell>
          <cell r="CO42" t="str">
            <v>R1</v>
          </cell>
          <cell r="CP42" t="str">
            <v>R1</v>
          </cell>
          <cell r="CQ42" t="str">
            <v>20071R</v>
          </cell>
          <cell r="CR42" t="str">
            <v>R</v>
          </cell>
          <cell r="CS42" t="str">
            <v>20071R2007</v>
          </cell>
          <cell r="CT42" t="str">
            <v>2007</v>
          </cell>
          <cell r="CU42" t="str">
            <v xml:space="preserve"> </v>
          </cell>
          <cell r="CV42" t="str">
            <v>2007-06</v>
          </cell>
          <cell r="CW42" t="str">
            <v>2008-06</v>
          </cell>
          <cell r="CX42" t="str">
            <v>OCMontréal-Nord</v>
          </cell>
          <cell r="CY42" t="str">
            <v>CDHOC</v>
          </cell>
          <cell r="CZ42" t="str">
            <v>CDHOCMontréal-Nord</v>
          </cell>
          <cell r="DA42" t="str">
            <v>CDHMontréal-Nord</v>
          </cell>
          <cell r="DB42" t="str">
            <v>CDHMontréal-Nord</v>
          </cell>
          <cell r="DC42" t="str">
            <v>Montréal-Nord</v>
          </cell>
          <cell r="DD42" t="str">
            <v>1Montréal-Nord</v>
          </cell>
          <cell r="DE42" t="str">
            <v>RMontréal-Nord</v>
          </cell>
          <cell r="DF42">
            <v>0</v>
          </cell>
          <cell r="DG42" t="str">
            <v>1OC</v>
          </cell>
          <cell r="DH42" t="str">
            <v>ACL1OC</v>
          </cell>
          <cell r="DI42" t="str">
            <v xml:space="preserve"> </v>
          </cell>
          <cell r="DJ42" t="str">
            <v xml:space="preserve"> </v>
          </cell>
          <cell r="DK42" t="str">
            <v>2008ACL</v>
          </cell>
          <cell r="DL42" t="str">
            <v xml:space="preserve"> </v>
          </cell>
          <cell r="DM42" t="str">
            <v>2007ACLOC</v>
          </cell>
          <cell r="DO42" t="str">
            <v>2008oc</v>
          </cell>
          <cell r="DP42" t="str">
            <v>ACL2008oc2007ed</v>
          </cell>
          <cell r="DQ42" t="str">
            <v>2007ed</v>
          </cell>
          <cell r="DR42" t="str">
            <v>2007ec</v>
          </cell>
          <cell r="DS42" t="str">
            <v>2007ap</v>
          </cell>
          <cell r="DT42" t="str">
            <v>2007ed</v>
          </cell>
          <cell r="DU42" t="str">
            <v xml:space="preserve"> </v>
          </cell>
          <cell r="DV42" t="str">
            <v>1OC</v>
          </cell>
          <cell r="DW42" t="str">
            <v>20071OC</v>
          </cell>
          <cell r="DX42" t="str">
            <v>2007</v>
          </cell>
          <cell r="DY42" t="str">
            <v>2007</v>
          </cell>
          <cell r="DZ42" t="str">
            <v>ACLED 2007 from ec 2007</v>
          </cell>
          <cell r="EA42" t="str">
            <v>ACLOC 2006 from ED 2006</v>
          </cell>
          <cell r="EB42" t="str">
            <v>2007ec1Chambre</v>
          </cell>
          <cell r="EC42">
            <v>9</v>
          </cell>
          <cell r="ED42">
            <v>57</v>
          </cell>
          <cell r="EE42">
            <v>95</v>
          </cell>
          <cell r="EF42">
            <v>10</v>
          </cell>
          <cell r="EG42">
            <v>90</v>
          </cell>
          <cell r="EH42">
            <v>80</v>
          </cell>
          <cell r="EI42">
            <v>271</v>
          </cell>
          <cell r="EJ42">
            <v>30</v>
          </cell>
          <cell r="EK42" t="str">
            <v>2007</v>
          </cell>
          <cell r="EL42">
            <v>0</v>
          </cell>
          <cell r="EM42" t="str">
            <v>ACL</v>
          </cell>
          <cell r="EN42" t="str">
            <v>2007CDH</v>
          </cell>
          <cell r="EO42" t="str">
            <v>1Chambre</v>
          </cell>
          <cell r="EP42" t="str">
            <v>1Studio</v>
          </cell>
          <cell r="EQ42" t="str">
            <v>11CC</v>
          </cell>
          <cell r="ER42" t="str">
            <v>12CC</v>
          </cell>
          <cell r="ES42" t="str">
            <v>13CC</v>
          </cell>
          <cell r="ET42" t="str">
            <v>14CC</v>
          </cell>
          <cell r="EU42" t="str">
            <v>15CC</v>
          </cell>
          <cell r="EV42" t="str">
            <v>1Chambre</v>
          </cell>
          <cell r="EW42" t="str">
            <v>1studio</v>
          </cell>
          <cell r="EX42" t="str">
            <v>11CC</v>
          </cell>
          <cell r="EY42" t="str">
            <v>12CC</v>
          </cell>
          <cell r="EZ42" t="str">
            <v>13CC</v>
          </cell>
          <cell r="FA42" t="str">
            <v>14CC</v>
          </cell>
          <cell r="FB42" t="str">
            <v>15CC</v>
          </cell>
          <cell r="FC42" t="str">
            <v>OBNL-1</v>
          </cell>
          <cell r="FD42" t="str">
            <v>CDH-1</v>
          </cell>
          <cell r="FE42" t="str">
            <v>R1</v>
          </cell>
          <cell r="FF42">
            <v>105</v>
          </cell>
          <cell r="FG42" t="str">
            <v>OC</v>
          </cell>
          <cell r="FH42">
            <v>351</v>
          </cell>
          <cell r="FI42" t="str">
            <v xml:space="preserve"> </v>
          </cell>
          <cell r="FJ42" t="str">
            <v>ACL</v>
          </cell>
          <cell r="FK42" t="str">
            <v>ACLOBNL</v>
          </cell>
          <cell r="FL42" t="str">
            <v>ACL1</v>
          </cell>
          <cell r="FM42" t="str">
            <v>ACLR</v>
          </cell>
          <cell r="FN42" t="str">
            <v>ACLOBNL</v>
          </cell>
          <cell r="FO42" t="str">
            <v xml:space="preserve"> </v>
          </cell>
          <cell r="FP42" t="str">
            <v xml:space="preserve"> </v>
          </cell>
          <cell r="FQ42" t="str">
            <v>ACLOBNL1R</v>
          </cell>
          <cell r="FR42" t="str">
            <v xml:space="preserve"> 1R</v>
          </cell>
          <cell r="FS42" t="str">
            <v xml:space="preserve"> 1R</v>
          </cell>
          <cell r="FT42" t="str">
            <v>ACL12007</v>
          </cell>
          <cell r="FU42" t="str">
            <v>1Montréal-Nord</v>
          </cell>
        </row>
        <row r="43">
          <cell r="C43" t="str">
            <v>ACL-5283</v>
          </cell>
          <cell r="D43" t="str">
            <v>930075976</v>
          </cell>
          <cell r="E43" t="str">
            <v>BONSECOURS INC.</v>
          </cell>
          <cell r="F43" t="str">
            <v>11132 Boul. Pie-IX</v>
          </cell>
          <cell r="G43">
            <v>23</v>
          </cell>
          <cell r="H43" t="str">
            <v>3</v>
          </cell>
          <cell r="I43">
            <v>0</v>
          </cell>
          <cell r="J43">
            <v>0</v>
          </cell>
          <cell r="K43">
            <v>0</v>
          </cell>
          <cell r="L43" t="str">
            <v>AHM</v>
          </cell>
          <cell r="M43" t="str">
            <v>C</v>
          </cell>
          <cell r="N43" t="str">
            <v>2006</v>
          </cell>
          <cell r="O43" t="str">
            <v>DA</v>
          </cell>
          <cell r="P43" t="str">
            <v>OC</v>
          </cell>
          <cell r="Q43" t="str">
            <v>U07BEDL</v>
          </cell>
          <cell r="R43" t="str">
            <v>U11LEDS</v>
          </cell>
          <cell r="S43">
            <v>39010</v>
          </cell>
          <cell r="T43">
            <v>39091</v>
          </cell>
          <cell r="U43">
            <v>39106</v>
          </cell>
          <cell r="V43">
            <v>39233</v>
          </cell>
          <cell r="W43">
            <v>39720</v>
          </cell>
          <cell r="X43">
            <v>39720</v>
          </cell>
          <cell r="Y43">
            <v>39828</v>
          </cell>
          <cell r="Z43">
            <v>40179</v>
          </cell>
          <cell r="AA43">
            <v>40269</v>
          </cell>
          <cell r="AB43" t="str">
            <v>O15L</v>
          </cell>
          <cell r="AC43">
            <v>0</v>
          </cell>
          <cell r="AD43">
            <v>1</v>
          </cell>
          <cell r="AE43">
            <v>22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 t="str">
            <v>OBNL</v>
          </cell>
          <cell r="AK43" t="str">
            <v>OBNL</v>
          </cell>
          <cell r="AL43">
            <v>39828</v>
          </cell>
          <cell r="AM43" t="str">
            <v>1-25</v>
          </cell>
          <cell r="AN43">
            <v>240</v>
          </cell>
          <cell r="AO43">
            <v>40179</v>
          </cell>
          <cell r="AP43">
            <v>40209</v>
          </cell>
          <cell r="AQ43" t="str">
            <v>ACL-5283</v>
          </cell>
          <cell r="AR43" t="str">
            <v>ACLOC</v>
          </cell>
          <cell r="AS43" t="str">
            <v>ACL2006-3</v>
          </cell>
          <cell r="AT43" t="str">
            <v>3Chambre</v>
          </cell>
          <cell r="AU43" t="str">
            <v>3studio</v>
          </cell>
          <cell r="AV43" t="str">
            <v>31CC</v>
          </cell>
          <cell r="AW43" t="str">
            <v>32CC</v>
          </cell>
          <cell r="AX43" t="str">
            <v>33CC</v>
          </cell>
          <cell r="AY43" t="str">
            <v>34CC</v>
          </cell>
          <cell r="AZ43" t="str">
            <v>35CC</v>
          </cell>
          <cell r="BA43" t="str">
            <v>3Chambre</v>
          </cell>
          <cell r="BB43" t="str">
            <v>3studio</v>
          </cell>
          <cell r="BC43" t="str">
            <v>31CC</v>
          </cell>
          <cell r="BD43" t="str">
            <v>32CC</v>
          </cell>
          <cell r="BE43" t="str">
            <v>33CC</v>
          </cell>
          <cell r="BF43" t="str">
            <v>34CC</v>
          </cell>
          <cell r="BG43" t="str">
            <v>35CC</v>
          </cell>
          <cell r="BH43" t="str">
            <v>engagé</v>
          </cell>
          <cell r="BI43" t="str">
            <v>20073chambre</v>
          </cell>
          <cell r="BJ43" t="str">
            <v>20073studio</v>
          </cell>
          <cell r="BK43" t="str">
            <v>200731cc</v>
          </cell>
          <cell r="BL43" t="str">
            <v>200732cc</v>
          </cell>
          <cell r="BM43" t="str">
            <v>200733cc</v>
          </cell>
          <cell r="BN43" t="str">
            <v>200734cc</v>
          </cell>
          <cell r="BO43" t="str">
            <v>200735cc</v>
          </cell>
          <cell r="BP43" t="str">
            <v>2006</v>
          </cell>
          <cell r="BQ43" t="str">
            <v>ACL2006-3</v>
          </cell>
          <cell r="BR43" t="str">
            <v>3Chambre</v>
          </cell>
          <cell r="BS43" t="str">
            <v>3studio</v>
          </cell>
          <cell r="BT43" t="str">
            <v>31CC</v>
          </cell>
          <cell r="BU43" t="str">
            <v>32CC</v>
          </cell>
          <cell r="BV43" t="str">
            <v>33CC</v>
          </cell>
          <cell r="BW43" t="str">
            <v>34CC</v>
          </cell>
          <cell r="BX43" t="str">
            <v>35CC</v>
          </cell>
          <cell r="BY43" t="str">
            <v>OBNL-3</v>
          </cell>
          <cell r="BZ43" t="str">
            <v>OBNL-3</v>
          </cell>
          <cell r="CA43" t="str">
            <v xml:space="preserve"> </v>
          </cell>
          <cell r="CB43" t="str">
            <v xml:space="preserve"> </v>
          </cell>
          <cell r="CC43" t="str">
            <v>OBNL</v>
          </cell>
          <cell r="CD43" t="str">
            <v>20073OBNL</v>
          </cell>
          <cell r="CE43" t="str">
            <v>OBNL-3</v>
          </cell>
          <cell r="CF43" t="str">
            <v>2007AHM</v>
          </cell>
          <cell r="CG43" t="str">
            <v>2007AHM</v>
          </cell>
          <cell r="CH43" t="str">
            <v>AHM-3</v>
          </cell>
          <cell r="CI43" t="str">
            <v>AHM-3</v>
          </cell>
          <cell r="CJ43" t="str">
            <v>20073AHM</v>
          </cell>
          <cell r="CK43" t="str">
            <v>AHM</v>
          </cell>
          <cell r="CL43" t="str">
            <v>AHM-3</v>
          </cell>
          <cell r="CM43" t="str">
            <v>20073AHM2008</v>
          </cell>
          <cell r="CN43" t="str">
            <v>C3</v>
          </cell>
          <cell r="CO43" t="str">
            <v>C3</v>
          </cell>
          <cell r="CP43" t="str">
            <v>C3</v>
          </cell>
          <cell r="CQ43" t="str">
            <v>20073C</v>
          </cell>
          <cell r="CR43" t="str">
            <v>C</v>
          </cell>
          <cell r="CS43" t="str">
            <v>20073C2008</v>
          </cell>
          <cell r="CT43" t="str">
            <v>2008</v>
          </cell>
          <cell r="CU43" t="str">
            <v xml:space="preserve"> </v>
          </cell>
          <cell r="CV43" t="str">
            <v>2008-09</v>
          </cell>
          <cell r="CW43" t="str">
            <v>2010-01</v>
          </cell>
          <cell r="CX43" t="str">
            <v>OCMontréal-Nord</v>
          </cell>
          <cell r="CY43" t="str">
            <v>AHMOC</v>
          </cell>
          <cell r="CZ43" t="str">
            <v>AHMOCMontréal-Nord</v>
          </cell>
          <cell r="DA43" t="str">
            <v>AHMMontréal-Nord</v>
          </cell>
          <cell r="DB43" t="str">
            <v>AHMMontréal-Nord</v>
          </cell>
          <cell r="DC43" t="str">
            <v>Montréal-Nord</v>
          </cell>
          <cell r="DD43" t="str">
            <v>3Montréal-Nord</v>
          </cell>
          <cell r="DE43" t="str">
            <v>CMontréal-Nord</v>
          </cell>
          <cell r="DF43">
            <v>0</v>
          </cell>
          <cell r="DG43" t="str">
            <v>3OC</v>
          </cell>
          <cell r="DH43" t="str">
            <v>ACL3OC</v>
          </cell>
          <cell r="DI43" t="str">
            <v xml:space="preserve"> </v>
          </cell>
          <cell r="DJ43" t="str">
            <v xml:space="preserve"> </v>
          </cell>
          <cell r="DK43" t="str">
            <v>2010ACL</v>
          </cell>
          <cell r="DL43" t="str">
            <v xml:space="preserve"> </v>
          </cell>
          <cell r="DM43" t="str">
            <v>2007ACLOC</v>
          </cell>
          <cell r="DO43" t="str">
            <v>2010oc</v>
          </cell>
          <cell r="DP43" t="str">
            <v>ACL2010oc2008ed</v>
          </cell>
          <cell r="DQ43" t="str">
            <v>2008ed</v>
          </cell>
          <cell r="DR43" t="str">
            <v>2007ec</v>
          </cell>
          <cell r="DS43" t="str">
            <v>2007ap</v>
          </cell>
          <cell r="DT43" t="str">
            <v>2008ed</v>
          </cell>
          <cell r="DU43" t="str">
            <v>2007ec</v>
          </cell>
          <cell r="DV43" t="str">
            <v>3OC</v>
          </cell>
          <cell r="DW43" t="str">
            <v>20083OC</v>
          </cell>
          <cell r="DX43" t="str">
            <v>2008</v>
          </cell>
          <cell r="DY43" t="str">
            <v>2007</v>
          </cell>
          <cell r="DZ43" t="str">
            <v>ACLED 2008 from ec 2007</v>
          </cell>
          <cell r="EA43" t="str">
            <v>ACLOC 2006 from ED 2006</v>
          </cell>
          <cell r="EB43" t="str">
            <v>2007ec3Chambre</v>
          </cell>
          <cell r="EC43">
            <v>15</v>
          </cell>
          <cell r="ED43">
            <v>127</v>
          </cell>
          <cell r="EE43">
            <v>487</v>
          </cell>
          <cell r="EF43">
            <v>0</v>
          </cell>
          <cell r="EG43">
            <v>108</v>
          </cell>
          <cell r="EH43">
            <v>108</v>
          </cell>
          <cell r="EI43">
            <v>351</v>
          </cell>
          <cell r="EJ43">
            <v>30</v>
          </cell>
          <cell r="EK43" t="str">
            <v>2007</v>
          </cell>
          <cell r="EL43">
            <v>0</v>
          </cell>
          <cell r="EM43" t="str">
            <v>ACL</v>
          </cell>
          <cell r="EN43" t="str">
            <v>2008AHM</v>
          </cell>
          <cell r="EO43" t="str">
            <v>3Chambre</v>
          </cell>
          <cell r="EP43" t="str">
            <v>3Studio</v>
          </cell>
          <cell r="EQ43" t="str">
            <v>31CC</v>
          </cell>
          <cell r="ER43" t="str">
            <v>32CC</v>
          </cell>
          <cell r="ES43" t="str">
            <v>33CC</v>
          </cell>
          <cell r="ET43" t="str">
            <v>34CC</v>
          </cell>
          <cell r="EU43" t="str">
            <v>35CC</v>
          </cell>
          <cell r="EV43" t="str">
            <v>3Chambre</v>
          </cell>
          <cell r="EW43" t="str">
            <v>3studio</v>
          </cell>
          <cell r="EX43" t="str">
            <v>31CC</v>
          </cell>
          <cell r="EY43" t="str">
            <v>32CC</v>
          </cell>
          <cell r="EZ43" t="str">
            <v>33CC</v>
          </cell>
          <cell r="FA43" t="str">
            <v>34CC</v>
          </cell>
          <cell r="FB43" t="str">
            <v>35CC</v>
          </cell>
          <cell r="FC43" t="str">
            <v>OBNL-3</v>
          </cell>
          <cell r="FD43" t="str">
            <v>AHM-3</v>
          </cell>
          <cell r="FE43" t="str">
            <v>C3</v>
          </cell>
          <cell r="FF43">
            <v>487</v>
          </cell>
          <cell r="FG43" t="str">
            <v>OC</v>
          </cell>
          <cell r="FH43">
            <v>459</v>
          </cell>
          <cell r="FI43" t="str">
            <v xml:space="preserve"> </v>
          </cell>
          <cell r="FJ43" t="str">
            <v>ACL</v>
          </cell>
          <cell r="FK43" t="str">
            <v>ACLOBNL</v>
          </cell>
          <cell r="FL43" t="str">
            <v>ACL3</v>
          </cell>
          <cell r="FM43" t="str">
            <v>ACLC</v>
          </cell>
          <cell r="FN43" t="str">
            <v>ACLOBNL</v>
          </cell>
          <cell r="FO43" t="str">
            <v xml:space="preserve"> </v>
          </cell>
          <cell r="FP43" t="str">
            <v xml:space="preserve"> </v>
          </cell>
          <cell r="FQ43" t="str">
            <v>ACLOBNL3C</v>
          </cell>
          <cell r="FR43" t="str">
            <v xml:space="preserve"> 3C</v>
          </cell>
          <cell r="FS43" t="str">
            <v xml:space="preserve"> 3C</v>
          </cell>
          <cell r="FT43" t="str">
            <v>ACL32006</v>
          </cell>
          <cell r="FU43" t="str">
            <v>3Montréal-Nord</v>
          </cell>
        </row>
        <row r="44">
          <cell r="C44" t="str">
            <v>ACL-5285</v>
          </cell>
          <cell r="D44" t="str">
            <v>930075983</v>
          </cell>
          <cell r="E44" t="str">
            <v>HABITATION TERRASSE ST-MICHEL LTÉE</v>
          </cell>
          <cell r="F44" t="str">
            <v>8645 Boul. Pie-IX</v>
          </cell>
          <cell r="G44">
            <v>28</v>
          </cell>
          <cell r="H44" t="str">
            <v>1</v>
          </cell>
          <cell r="I44">
            <v>0</v>
          </cell>
          <cell r="J44">
            <v>0</v>
          </cell>
          <cell r="K44" t="str">
            <v>X</v>
          </cell>
          <cell r="L44" t="str">
            <v>CDH</v>
          </cell>
          <cell r="M44" t="str">
            <v>R</v>
          </cell>
          <cell r="N44" t="str">
            <v>2007</v>
          </cell>
          <cell r="O44" t="str">
            <v>DA</v>
          </cell>
          <cell r="P44" t="str">
            <v>OC</v>
          </cell>
          <cell r="Q44" t="str">
            <v>U13GOUF</v>
          </cell>
          <cell r="R44" t="str">
            <v>U11LABD</v>
          </cell>
          <cell r="S44">
            <v>39010</v>
          </cell>
          <cell r="T44">
            <v>39091</v>
          </cell>
          <cell r="U44">
            <v>39114</v>
          </cell>
          <cell r="V44">
            <v>39163</v>
          </cell>
          <cell r="W44">
            <v>39287</v>
          </cell>
          <cell r="X44">
            <v>39294</v>
          </cell>
          <cell r="Y44">
            <v>39412</v>
          </cell>
          <cell r="Z44">
            <v>39773</v>
          </cell>
          <cell r="AA44">
            <v>39845</v>
          </cell>
          <cell r="AB44" t="str">
            <v>O15L</v>
          </cell>
          <cell r="AC44">
            <v>0</v>
          </cell>
          <cell r="AD44">
            <v>0</v>
          </cell>
          <cell r="AE44">
            <v>14</v>
          </cell>
          <cell r="AF44">
            <v>12</v>
          </cell>
          <cell r="AG44">
            <v>0</v>
          </cell>
          <cell r="AH44">
            <v>2</v>
          </cell>
          <cell r="AI44">
            <v>0</v>
          </cell>
          <cell r="AJ44" t="str">
            <v>OBNL</v>
          </cell>
          <cell r="AK44" t="str">
            <v>OBNL</v>
          </cell>
          <cell r="AL44">
            <v>39412</v>
          </cell>
          <cell r="AM44" t="str">
            <v>26-50</v>
          </cell>
          <cell r="AN44">
            <v>300</v>
          </cell>
          <cell r="AO44">
            <v>39773</v>
          </cell>
          <cell r="AP44">
            <v>39803</v>
          </cell>
          <cell r="AQ44" t="str">
            <v>ACL-5285</v>
          </cell>
          <cell r="AR44" t="str">
            <v>ACLOC</v>
          </cell>
          <cell r="AS44" t="str">
            <v>ACL2007-1</v>
          </cell>
          <cell r="AT44" t="str">
            <v>1Chambre</v>
          </cell>
          <cell r="AU44" t="str">
            <v>1studio</v>
          </cell>
          <cell r="AV44" t="str">
            <v>11CC</v>
          </cell>
          <cell r="AW44" t="str">
            <v>12CC</v>
          </cell>
          <cell r="AX44" t="str">
            <v>13CC</v>
          </cell>
          <cell r="AY44" t="str">
            <v>14CC</v>
          </cell>
          <cell r="AZ44" t="str">
            <v>15CC</v>
          </cell>
          <cell r="BA44" t="str">
            <v>1Chambre</v>
          </cell>
          <cell r="BB44" t="str">
            <v>1studio</v>
          </cell>
          <cell r="BC44" t="str">
            <v>11CC</v>
          </cell>
          <cell r="BD44" t="str">
            <v>12CC</v>
          </cell>
          <cell r="BE44" t="str">
            <v>13CC</v>
          </cell>
          <cell r="BF44" t="str">
            <v>14CC</v>
          </cell>
          <cell r="BG44" t="str">
            <v>15CC</v>
          </cell>
          <cell r="BH44" t="str">
            <v>engagé</v>
          </cell>
          <cell r="BI44" t="str">
            <v>20071chambre</v>
          </cell>
          <cell r="BJ44" t="str">
            <v>20071studio</v>
          </cell>
          <cell r="BK44" t="str">
            <v>200711cc</v>
          </cell>
          <cell r="BL44" t="str">
            <v>200712cc</v>
          </cell>
          <cell r="BM44" t="str">
            <v>200713cc</v>
          </cell>
          <cell r="BN44" t="str">
            <v>200714cc</v>
          </cell>
          <cell r="BO44" t="str">
            <v>200715cc</v>
          </cell>
          <cell r="BP44" t="str">
            <v>2007</v>
          </cell>
          <cell r="BQ44" t="str">
            <v>ACL2007-1</v>
          </cell>
          <cell r="BR44" t="str">
            <v>1Chambre</v>
          </cell>
          <cell r="BS44" t="str">
            <v>1studio</v>
          </cell>
          <cell r="BT44" t="str">
            <v>11CC</v>
          </cell>
          <cell r="BU44" t="str">
            <v>12CC</v>
          </cell>
          <cell r="BV44" t="str">
            <v>13CC</v>
          </cell>
          <cell r="BW44" t="str">
            <v>14CC</v>
          </cell>
          <cell r="BX44" t="str">
            <v>15CC</v>
          </cell>
          <cell r="BY44" t="str">
            <v>OBNL-1</v>
          </cell>
          <cell r="BZ44" t="str">
            <v>OBNL-1</v>
          </cell>
          <cell r="CA44" t="str">
            <v xml:space="preserve"> </v>
          </cell>
          <cell r="CB44" t="str">
            <v xml:space="preserve"> </v>
          </cell>
          <cell r="CC44" t="str">
            <v>OBNL</v>
          </cell>
          <cell r="CD44" t="str">
            <v>20071OBNL</v>
          </cell>
          <cell r="CE44" t="str">
            <v>OBNL-1</v>
          </cell>
          <cell r="CF44" t="str">
            <v>2007CDH</v>
          </cell>
          <cell r="CG44" t="str">
            <v>2007CDH</v>
          </cell>
          <cell r="CH44" t="str">
            <v>CDH-1</v>
          </cell>
          <cell r="CI44" t="str">
            <v>CDH-1</v>
          </cell>
          <cell r="CJ44" t="str">
            <v>20071CDH</v>
          </cell>
          <cell r="CK44" t="str">
            <v>CDH</v>
          </cell>
          <cell r="CL44" t="str">
            <v>CDH-1</v>
          </cell>
          <cell r="CM44" t="e">
            <v>#REF!</v>
          </cell>
          <cell r="CN44" t="str">
            <v>R1</v>
          </cell>
          <cell r="CO44" t="str">
            <v>R1</v>
          </cell>
          <cell r="CP44" t="str">
            <v>R1</v>
          </cell>
          <cell r="CQ44" t="str">
            <v>20071R</v>
          </cell>
          <cell r="CR44" t="str">
            <v>R</v>
          </cell>
          <cell r="CS44" t="e">
            <v>#REF!</v>
          </cell>
          <cell r="CT44" t="str">
            <v>2007</v>
          </cell>
          <cell r="CU44" t="str">
            <v xml:space="preserve"> </v>
          </cell>
          <cell r="CV44" t="str">
            <v>2007-07</v>
          </cell>
          <cell r="CW44" t="str">
            <v>2008-11</v>
          </cell>
          <cell r="CX44" t="str">
            <v>OCVilleray — Saint-Michel — Parc-Extension</v>
          </cell>
          <cell r="CY44" t="str">
            <v>CDHOC</v>
          </cell>
          <cell r="CZ44" t="str">
            <v>CDHOCVilleray — Saint-Michel — Parc-Extension</v>
          </cell>
          <cell r="DA44" t="str">
            <v>CDHVilleray — Saint-Michel — Parc-Extension</v>
          </cell>
          <cell r="DB44" t="str">
            <v>CDHVilleray — Saint-Michel — Parc-Extension</v>
          </cell>
          <cell r="DC44" t="str">
            <v>Villeray — Saint-Michel — Parc-Extension</v>
          </cell>
          <cell r="DD44" t="str">
            <v>1Villeray — Saint-Michel — Parc-Extension</v>
          </cell>
          <cell r="DE44" t="str">
            <v>RVilleray — Saint-Michel — Parc-Extension</v>
          </cell>
          <cell r="DF44">
            <v>0</v>
          </cell>
          <cell r="DG44" t="str">
            <v>1OC</v>
          </cell>
          <cell r="DH44" t="str">
            <v>ACL1OC</v>
          </cell>
          <cell r="DI44" t="str">
            <v xml:space="preserve"> </v>
          </cell>
          <cell r="DJ44" t="str">
            <v xml:space="preserve"> </v>
          </cell>
          <cell r="DK44" t="str">
            <v>2008ACL</v>
          </cell>
          <cell r="DL44" t="str">
            <v xml:space="preserve"> </v>
          </cell>
          <cell r="DM44" t="str">
            <v>2007ACLOC</v>
          </cell>
          <cell r="DO44" t="str">
            <v>2008oc</v>
          </cell>
          <cell r="DP44" t="str">
            <v>ACL2008oc2007ed</v>
          </cell>
          <cell r="DQ44" t="str">
            <v>2007ed</v>
          </cell>
          <cell r="DR44" t="str">
            <v>2007ec</v>
          </cell>
          <cell r="DS44" t="str">
            <v>2007ap</v>
          </cell>
          <cell r="DT44" t="str">
            <v>2007ed</v>
          </cell>
          <cell r="DU44" t="str">
            <v xml:space="preserve"> </v>
          </cell>
          <cell r="DV44" t="str">
            <v>1OC</v>
          </cell>
          <cell r="DW44" t="str">
            <v>20071OC</v>
          </cell>
          <cell r="DX44" t="str">
            <v>2007</v>
          </cell>
          <cell r="DY44" t="str">
            <v>2007</v>
          </cell>
          <cell r="DZ44" t="str">
            <v>ACLED 2007 from ec 2007</v>
          </cell>
          <cell r="EA44" t="str">
            <v>ACLOC 2006 from ED 2006</v>
          </cell>
          <cell r="EB44" t="str">
            <v>2007ec1Chambre</v>
          </cell>
          <cell r="EC44">
            <v>23</v>
          </cell>
          <cell r="ED44">
            <v>49</v>
          </cell>
          <cell r="EE44">
            <v>124</v>
          </cell>
          <cell r="EF44">
            <v>7</v>
          </cell>
          <cell r="EG44">
            <v>125</v>
          </cell>
          <cell r="EH44">
            <v>118</v>
          </cell>
          <cell r="EI44">
            <v>361</v>
          </cell>
          <cell r="EJ44">
            <v>30</v>
          </cell>
          <cell r="EK44" t="str">
            <v>2007</v>
          </cell>
          <cell r="EL44">
            <v>0</v>
          </cell>
          <cell r="EM44" t="str">
            <v>ACL</v>
          </cell>
          <cell r="EN44" t="str">
            <v>2007CDH</v>
          </cell>
          <cell r="EO44" t="str">
            <v>1Chambre</v>
          </cell>
          <cell r="EP44" t="str">
            <v>1Studio</v>
          </cell>
          <cell r="EQ44" t="str">
            <v>11CC</v>
          </cell>
          <cell r="ER44" t="str">
            <v>12CC</v>
          </cell>
          <cell r="ES44" t="str">
            <v>13CC</v>
          </cell>
          <cell r="ET44" t="str">
            <v>14CC</v>
          </cell>
          <cell r="EU44" t="str">
            <v>15CC</v>
          </cell>
          <cell r="EV44" t="str">
            <v>1Chambre</v>
          </cell>
          <cell r="EW44" t="str">
            <v>1studio</v>
          </cell>
          <cell r="EX44" t="str">
            <v>11CC</v>
          </cell>
          <cell r="EY44" t="str">
            <v>12CC</v>
          </cell>
          <cell r="EZ44" t="str">
            <v>13CC</v>
          </cell>
          <cell r="FA44" t="str">
            <v>14CC</v>
          </cell>
          <cell r="FB44" t="str">
            <v>15CC</v>
          </cell>
          <cell r="FC44" t="str">
            <v>OBNL-1</v>
          </cell>
          <cell r="FD44" t="str">
            <v>CDH-1</v>
          </cell>
          <cell r="FE44" t="str">
            <v>R1</v>
          </cell>
          <cell r="FF44">
            <v>131</v>
          </cell>
          <cell r="FG44" t="str">
            <v>OC</v>
          </cell>
          <cell r="FH44">
            <v>479</v>
          </cell>
          <cell r="FI44" t="str">
            <v xml:space="preserve"> </v>
          </cell>
          <cell r="FJ44" t="str">
            <v>ACL</v>
          </cell>
          <cell r="FK44" t="str">
            <v>ACLOBNL</v>
          </cell>
          <cell r="FL44" t="str">
            <v>ACL1</v>
          </cell>
          <cell r="FM44" t="str">
            <v>ACLR</v>
          </cell>
          <cell r="FN44" t="str">
            <v>ACLOBNL</v>
          </cell>
          <cell r="FO44" t="str">
            <v xml:space="preserve"> </v>
          </cell>
          <cell r="FP44" t="str">
            <v xml:space="preserve"> </v>
          </cell>
          <cell r="FQ44" t="str">
            <v>ACLOBNL1R</v>
          </cell>
          <cell r="FR44" t="str">
            <v xml:space="preserve"> 1R</v>
          </cell>
          <cell r="FS44" t="str">
            <v xml:space="preserve"> 1R</v>
          </cell>
          <cell r="FT44" t="str">
            <v>ACL12007</v>
          </cell>
          <cell r="FU44" t="str">
            <v>1Villeray — Saint-Michel — Parc-Extension</v>
          </cell>
        </row>
        <row r="45">
          <cell r="C45" t="str">
            <v>ACL-5287</v>
          </cell>
          <cell r="D45" t="str">
            <v>930075981</v>
          </cell>
          <cell r="E45" t="str">
            <v>C.H. ROUSSELOT</v>
          </cell>
          <cell r="F45" t="str">
            <v>8189-8199 Rue Rousselot</v>
          </cell>
          <cell r="G45">
            <v>86</v>
          </cell>
          <cell r="H45" t="str">
            <v>1</v>
          </cell>
          <cell r="I45">
            <v>0</v>
          </cell>
          <cell r="J45">
            <v>0</v>
          </cell>
          <cell r="K45">
            <v>0</v>
          </cell>
          <cell r="L45" t="str">
            <v>BSQ</v>
          </cell>
          <cell r="M45" t="str">
            <v>C</v>
          </cell>
          <cell r="N45" t="str">
            <v>2008</v>
          </cell>
          <cell r="O45" t="str">
            <v>DA</v>
          </cell>
          <cell r="P45" t="str">
            <v>OC</v>
          </cell>
          <cell r="Q45" t="str">
            <v>U07BOIJ</v>
          </cell>
          <cell r="R45" t="str">
            <v>U07LAGR</v>
          </cell>
          <cell r="S45">
            <v>39211</v>
          </cell>
          <cell r="T45">
            <v>39399</v>
          </cell>
          <cell r="U45">
            <v>39399</v>
          </cell>
          <cell r="V45">
            <v>39416</v>
          </cell>
          <cell r="W45">
            <v>39599</v>
          </cell>
          <cell r="X45">
            <v>39608</v>
          </cell>
          <cell r="Y45">
            <v>39675</v>
          </cell>
          <cell r="Z45">
            <v>40101</v>
          </cell>
          <cell r="AA45">
            <v>40118</v>
          </cell>
          <cell r="AB45" t="str">
            <v>O15L</v>
          </cell>
          <cell r="AC45">
            <v>0</v>
          </cell>
          <cell r="AD45">
            <v>0</v>
          </cell>
          <cell r="AE45">
            <v>31</v>
          </cell>
          <cell r="AF45">
            <v>29</v>
          </cell>
          <cell r="AG45">
            <v>16</v>
          </cell>
          <cell r="AH45">
            <v>10</v>
          </cell>
          <cell r="AI45">
            <v>0</v>
          </cell>
          <cell r="AJ45" t="str">
            <v>COOP</v>
          </cell>
          <cell r="AK45" t="str">
            <v>COOP</v>
          </cell>
          <cell r="AL45">
            <v>39675</v>
          </cell>
          <cell r="AM45" t="str">
            <v>81-100</v>
          </cell>
          <cell r="AN45">
            <v>395</v>
          </cell>
          <cell r="AO45">
            <v>40101</v>
          </cell>
          <cell r="AP45">
            <v>40131</v>
          </cell>
          <cell r="AQ45" t="str">
            <v>ACL-5287</v>
          </cell>
          <cell r="AR45" t="str">
            <v>ACLOC</v>
          </cell>
          <cell r="AS45" t="str">
            <v>ACL2008-1</v>
          </cell>
          <cell r="AT45" t="str">
            <v>1Chambre</v>
          </cell>
          <cell r="AU45" t="str">
            <v>1studio</v>
          </cell>
          <cell r="AV45" t="str">
            <v>11CC</v>
          </cell>
          <cell r="AW45" t="str">
            <v>12CC</v>
          </cell>
          <cell r="AX45" t="str">
            <v>13CC</v>
          </cell>
          <cell r="AY45" t="str">
            <v>14CC</v>
          </cell>
          <cell r="AZ45" t="str">
            <v>15CC</v>
          </cell>
          <cell r="BA45" t="str">
            <v>1Chambre</v>
          </cell>
          <cell r="BB45" t="str">
            <v>1studio</v>
          </cell>
          <cell r="BC45" t="str">
            <v>11CC</v>
          </cell>
          <cell r="BD45" t="str">
            <v>12CC</v>
          </cell>
          <cell r="BE45" t="str">
            <v>13CC</v>
          </cell>
          <cell r="BF45" t="str">
            <v>14CC</v>
          </cell>
          <cell r="BG45" t="str">
            <v>15CC</v>
          </cell>
          <cell r="BH45" t="str">
            <v>engagé</v>
          </cell>
          <cell r="BI45" t="str">
            <v>20071chambre</v>
          </cell>
          <cell r="BJ45" t="str">
            <v>20071studio</v>
          </cell>
          <cell r="BK45" t="str">
            <v>200711cc</v>
          </cell>
          <cell r="BL45" t="str">
            <v>200712cc</v>
          </cell>
          <cell r="BM45" t="str">
            <v>200713cc</v>
          </cell>
          <cell r="BN45" t="str">
            <v>200714cc</v>
          </cell>
          <cell r="BO45" t="str">
            <v>200715cc</v>
          </cell>
          <cell r="BP45" t="str">
            <v>2008</v>
          </cell>
          <cell r="BQ45" t="str">
            <v>ACL2008-1</v>
          </cell>
          <cell r="BR45" t="str">
            <v>1Chambre</v>
          </cell>
          <cell r="BS45" t="str">
            <v>1studio</v>
          </cell>
          <cell r="BT45" t="str">
            <v>11CC</v>
          </cell>
          <cell r="BU45" t="str">
            <v>12CC</v>
          </cell>
          <cell r="BV45" t="str">
            <v>13CC</v>
          </cell>
          <cell r="BW45" t="str">
            <v>14CC</v>
          </cell>
          <cell r="BX45" t="str">
            <v>15CC</v>
          </cell>
          <cell r="BY45" t="str">
            <v>COOP-1</v>
          </cell>
          <cell r="BZ45" t="str">
            <v>COOP-1</v>
          </cell>
          <cell r="CA45" t="str">
            <v xml:space="preserve"> </v>
          </cell>
          <cell r="CB45" t="str">
            <v xml:space="preserve"> </v>
          </cell>
          <cell r="CC45" t="str">
            <v>COOP</v>
          </cell>
          <cell r="CD45" t="str">
            <v>20071COOP</v>
          </cell>
          <cell r="CE45" t="str">
            <v>COOP-1</v>
          </cell>
          <cell r="CF45" t="str">
            <v>2007BSQ</v>
          </cell>
          <cell r="CG45" t="str">
            <v>2007BSQ</v>
          </cell>
          <cell r="CH45" t="str">
            <v>BSQ-1</v>
          </cell>
          <cell r="CI45" t="str">
            <v>BSQ-1</v>
          </cell>
          <cell r="CJ45" t="str">
            <v>20071BSQ</v>
          </cell>
          <cell r="CK45" t="str">
            <v>BSQ</v>
          </cell>
          <cell r="CL45" t="str">
            <v>BSQ-1</v>
          </cell>
          <cell r="CM45" t="str">
            <v>20071BSQ2008</v>
          </cell>
          <cell r="CN45" t="str">
            <v>C1</v>
          </cell>
          <cell r="CO45" t="str">
            <v>C1</v>
          </cell>
          <cell r="CP45" t="str">
            <v>C1</v>
          </cell>
          <cell r="CQ45" t="str">
            <v>20071C</v>
          </cell>
          <cell r="CR45" t="str">
            <v>C</v>
          </cell>
          <cell r="CS45" t="str">
            <v>20071C2008</v>
          </cell>
          <cell r="CT45" t="str">
            <v>2008</v>
          </cell>
          <cell r="CU45" t="str">
            <v xml:space="preserve"> </v>
          </cell>
          <cell r="CV45" t="str">
            <v>2008-06</v>
          </cell>
          <cell r="CW45" t="str">
            <v>2009-10</v>
          </cell>
          <cell r="CX45" t="str">
            <v>OCVilleray — Saint-Michel — Parc-Extension</v>
          </cell>
          <cell r="CY45" t="str">
            <v>BSQOC</v>
          </cell>
          <cell r="CZ45" t="str">
            <v>BSQOCVilleray — Saint-Michel — Parc-Extension</v>
          </cell>
          <cell r="DA45" t="str">
            <v>BSQVilleray — Saint-Michel — Parc-Extension</v>
          </cell>
          <cell r="DB45" t="str">
            <v>BSQVilleray — Saint-Michel — Parc-Extension</v>
          </cell>
          <cell r="DC45" t="str">
            <v>Villeray — Saint-Michel — Parc-Extension</v>
          </cell>
          <cell r="DD45" t="str">
            <v>1Villeray — Saint-Michel — Parc-Extension</v>
          </cell>
          <cell r="DE45" t="str">
            <v>CVilleray — Saint-Michel — Parc-Extension</v>
          </cell>
          <cell r="DF45">
            <v>0</v>
          </cell>
          <cell r="DG45" t="str">
            <v>1OC</v>
          </cell>
          <cell r="DH45" t="str">
            <v>ACL1OC</v>
          </cell>
          <cell r="DI45" t="str">
            <v xml:space="preserve"> </v>
          </cell>
          <cell r="DJ45" t="str">
            <v xml:space="preserve"> </v>
          </cell>
          <cell r="DK45" t="str">
            <v>2009ACL</v>
          </cell>
          <cell r="DL45" t="str">
            <v xml:space="preserve"> </v>
          </cell>
          <cell r="DM45" t="str">
            <v>2007ACLOC</v>
          </cell>
          <cell r="DO45" t="str">
            <v>2009oc</v>
          </cell>
          <cell r="DP45" t="str">
            <v>ACL2009oc2008ed</v>
          </cell>
          <cell r="DQ45" t="str">
            <v>2008ed</v>
          </cell>
          <cell r="DR45" t="str">
            <v>2007ec</v>
          </cell>
          <cell r="DS45" t="str">
            <v>2007ap</v>
          </cell>
          <cell r="DT45" t="str">
            <v>2008ed</v>
          </cell>
          <cell r="DU45" t="str">
            <v>2007ec</v>
          </cell>
          <cell r="DV45" t="str">
            <v>1OC</v>
          </cell>
          <cell r="DW45" t="str">
            <v>20081OC</v>
          </cell>
          <cell r="DX45" t="str">
            <v>2008</v>
          </cell>
          <cell r="DY45" t="str">
            <v>2007</v>
          </cell>
          <cell r="DZ45" t="str">
            <v>ACLED 2008 from ec 2007</v>
          </cell>
          <cell r="EA45" t="str">
            <v>ACLOC 2006 from ED 2006</v>
          </cell>
          <cell r="EB45" t="str">
            <v>2007ec1Chambre</v>
          </cell>
          <cell r="EC45">
            <v>0</v>
          </cell>
          <cell r="ED45">
            <v>17</v>
          </cell>
          <cell r="EE45">
            <v>183</v>
          </cell>
          <cell r="EF45">
            <v>9</v>
          </cell>
          <cell r="EG45">
            <v>76</v>
          </cell>
          <cell r="EH45">
            <v>67</v>
          </cell>
          <cell r="EI45">
            <v>426</v>
          </cell>
          <cell r="EJ45">
            <v>30</v>
          </cell>
          <cell r="EK45" t="str">
            <v>2007</v>
          </cell>
          <cell r="EL45">
            <v>0</v>
          </cell>
          <cell r="EM45" t="str">
            <v>ACL</v>
          </cell>
          <cell r="EN45" t="str">
            <v>2008BSQ</v>
          </cell>
          <cell r="EO45" t="str">
            <v>1Chambre</v>
          </cell>
          <cell r="EP45" t="str">
            <v>1Studio</v>
          </cell>
          <cell r="EQ45" t="str">
            <v>11CC</v>
          </cell>
          <cell r="ER45" t="str">
            <v>12CC</v>
          </cell>
          <cell r="ES45" t="str">
            <v>13CC</v>
          </cell>
          <cell r="ET45" t="str">
            <v>14CC</v>
          </cell>
          <cell r="EU45" t="str">
            <v>15CC</v>
          </cell>
          <cell r="EV45" t="str">
            <v>1Chambre</v>
          </cell>
          <cell r="EW45" t="str">
            <v>1studio</v>
          </cell>
          <cell r="EX45" t="str">
            <v>11CC</v>
          </cell>
          <cell r="EY45" t="str">
            <v>12CC</v>
          </cell>
          <cell r="EZ45" t="str">
            <v>13CC</v>
          </cell>
          <cell r="FA45" t="str">
            <v>14CC</v>
          </cell>
          <cell r="FB45" t="str">
            <v>15CC</v>
          </cell>
          <cell r="FC45" t="str">
            <v>COOP-1</v>
          </cell>
          <cell r="FD45" t="str">
            <v>BSQ-1</v>
          </cell>
          <cell r="FE45" t="str">
            <v>C1</v>
          </cell>
          <cell r="FF45">
            <v>192</v>
          </cell>
          <cell r="FG45" t="str">
            <v>OC</v>
          </cell>
          <cell r="FH45">
            <v>493</v>
          </cell>
          <cell r="FI45" t="str">
            <v xml:space="preserve"> </v>
          </cell>
          <cell r="FJ45" t="str">
            <v>ACL</v>
          </cell>
          <cell r="FK45" t="str">
            <v>ACLCOOP</v>
          </cell>
          <cell r="FL45" t="str">
            <v>ACL1</v>
          </cell>
          <cell r="FM45" t="str">
            <v>ACLC</v>
          </cell>
          <cell r="FN45" t="str">
            <v>ACLCOOP</v>
          </cell>
          <cell r="FO45" t="str">
            <v xml:space="preserve"> </v>
          </cell>
          <cell r="FP45" t="str">
            <v xml:space="preserve"> </v>
          </cell>
          <cell r="FQ45" t="str">
            <v>ACLCOOP1C</v>
          </cell>
          <cell r="FR45" t="str">
            <v xml:space="preserve"> 1C</v>
          </cell>
          <cell r="FS45" t="str">
            <v xml:space="preserve"> 1C</v>
          </cell>
          <cell r="FT45" t="str">
            <v>ACL12008</v>
          </cell>
          <cell r="FU45" t="str">
            <v>1Villeray — Saint-Michel — Parc-Extension</v>
          </cell>
        </row>
        <row r="46">
          <cell r="C46" t="str">
            <v>ACL-5288</v>
          </cell>
          <cell r="D46" t="str">
            <v>930075982</v>
          </cell>
          <cell r="E46" t="str">
            <v>HAB. LA TRAVERSÉE-HABITAT EULALIE-PERRIN</v>
          </cell>
          <cell r="F46" t="str">
            <v>1460 Boul. Crémazie Est</v>
          </cell>
          <cell r="G46">
            <v>72</v>
          </cell>
          <cell r="H46" t="str">
            <v>2</v>
          </cell>
          <cell r="I46">
            <v>0</v>
          </cell>
          <cell r="J46">
            <v>0</v>
          </cell>
          <cell r="K46">
            <v>0</v>
          </cell>
          <cell r="L46" t="str">
            <v>BSQ</v>
          </cell>
          <cell r="M46" t="str">
            <v>T</v>
          </cell>
          <cell r="N46" t="str">
            <v>2006</v>
          </cell>
          <cell r="O46" t="str">
            <v>DA</v>
          </cell>
          <cell r="P46" t="str">
            <v>OC</v>
          </cell>
          <cell r="Q46" t="str">
            <v>U07BOIJ</v>
          </cell>
          <cell r="R46" t="str">
            <v>U11LABD</v>
          </cell>
          <cell r="S46">
            <v>39010</v>
          </cell>
          <cell r="T46">
            <v>39091</v>
          </cell>
          <cell r="U46">
            <v>39134</v>
          </cell>
          <cell r="V46">
            <v>39206</v>
          </cell>
          <cell r="W46">
            <v>39534</v>
          </cell>
          <cell r="X46">
            <v>39541</v>
          </cell>
          <cell r="Y46">
            <v>39583</v>
          </cell>
          <cell r="Z46">
            <v>39873</v>
          </cell>
          <cell r="AA46">
            <v>39934</v>
          </cell>
          <cell r="AB46" t="str">
            <v>O15L</v>
          </cell>
          <cell r="AC46">
            <v>0</v>
          </cell>
          <cell r="AD46">
            <v>14</v>
          </cell>
          <cell r="AE46">
            <v>55</v>
          </cell>
          <cell r="AF46">
            <v>3</v>
          </cell>
          <cell r="AG46">
            <v>0</v>
          </cell>
          <cell r="AH46">
            <v>0</v>
          </cell>
          <cell r="AI46">
            <v>0</v>
          </cell>
          <cell r="AJ46" t="str">
            <v>OBNL</v>
          </cell>
          <cell r="AK46" t="str">
            <v>OBNL</v>
          </cell>
          <cell r="AL46">
            <v>39583</v>
          </cell>
          <cell r="AM46" t="str">
            <v>51-80</v>
          </cell>
          <cell r="AN46">
            <v>330</v>
          </cell>
          <cell r="AO46">
            <v>39873</v>
          </cell>
          <cell r="AP46">
            <v>39903</v>
          </cell>
          <cell r="AQ46" t="str">
            <v>ACL-5288</v>
          </cell>
          <cell r="AR46" t="str">
            <v>ACLOC</v>
          </cell>
          <cell r="AS46" t="str">
            <v>ACL2006-2</v>
          </cell>
          <cell r="AT46" t="str">
            <v>2Chambre</v>
          </cell>
          <cell r="AU46" t="str">
            <v>2studio</v>
          </cell>
          <cell r="AV46" t="str">
            <v>21CC</v>
          </cell>
          <cell r="AW46" t="str">
            <v>22CC</v>
          </cell>
          <cell r="AX46" t="str">
            <v>23CC</v>
          </cell>
          <cell r="AY46" t="str">
            <v>24CC</v>
          </cell>
          <cell r="AZ46" t="str">
            <v>25CC</v>
          </cell>
          <cell r="BA46" t="str">
            <v>2Chambre</v>
          </cell>
          <cell r="BB46" t="str">
            <v>2studio</v>
          </cell>
          <cell r="BC46" t="str">
            <v>21CC</v>
          </cell>
          <cell r="BD46" t="str">
            <v>22CC</v>
          </cell>
          <cell r="BE46" t="str">
            <v>23CC</v>
          </cell>
          <cell r="BF46" t="str">
            <v>24CC</v>
          </cell>
          <cell r="BG46" t="str">
            <v>25CC</v>
          </cell>
          <cell r="BH46" t="str">
            <v>engagé</v>
          </cell>
          <cell r="BI46" t="str">
            <v>20072chambre</v>
          </cell>
          <cell r="BJ46" t="str">
            <v>20072studio</v>
          </cell>
          <cell r="BK46" t="str">
            <v>200721cc</v>
          </cell>
          <cell r="BL46" t="str">
            <v>200722cc</v>
          </cell>
          <cell r="BM46" t="str">
            <v>200723cc</v>
          </cell>
          <cell r="BN46" t="str">
            <v>200724cc</v>
          </cell>
          <cell r="BO46" t="str">
            <v>200725cc</v>
          </cell>
          <cell r="BP46" t="str">
            <v>2006</v>
          </cell>
          <cell r="BQ46" t="str">
            <v>ACL2006-2</v>
          </cell>
          <cell r="BR46" t="str">
            <v>2Chambre</v>
          </cell>
          <cell r="BS46" t="str">
            <v>2studio</v>
          </cell>
          <cell r="BT46" t="str">
            <v>21CC</v>
          </cell>
          <cell r="BU46" t="str">
            <v>22CC</v>
          </cell>
          <cell r="BV46" t="str">
            <v>23CC</v>
          </cell>
          <cell r="BW46" t="str">
            <v>24CC</v>
          </cell>
          <cell r="BX46" t="str">
            <v>25CC</v>
          </cell>
          <cell r="BY46" t="str">
            <v>OBNL-2</v>
          </cell>
          <cell r="BZ46" t="str">
            <v>OBNL-2</v>
          </cell>
          <cell r="CA46" t="str">
            <v xml:space="preserve"> </v>
          </cell>
          <cell r="CB46" t="str">
            <v xml:space="preserve"> </v>
          </cell>
          <cell r="CC46" t="str">
            <v>OBNL</v>
          </cell>
          <cell r="CD46" t="str">
            <v>20072OBNL</v>
          </cell>
          <cell r="CE46" t="str">
            <v>OBNL-2</v>
          </cell>
          <cell r="CF46" t="str">
            <v>2007BSQ</v>
          </cell>
          <cell r="CG46" t="str">
            <v>2007BSQ</v>
          </cell>
          <cell r="CH46" t="str">
            <v>BSQ-2</v>
          </cell>
          <cell r="CI46" t="str">
            <v>BSQ-2</v>
          </cell>
          <cell r="CJ46" t="str">
            <v>20072BSQ</v>
          </cell>
          <cell r="CK46" t="str">
            <v>BSQ</v>
          </cell>
          <cell r="CL46" t="str">
            <v>BSQ-2</v>
          </cell>
          <cell r="CM46" t="str">
            <v>20072BSQ2008</v>
          </cell>
          <cell r="CN46" t="str">
            <v>T2</v>
          </cell>
          <cell r="CO46" t="str">
            <v>T2</v>
          </cell>
          <cell r="CP46" t="str">
            <v>T2</v>
          </cell>
          <cell r="CQ46" t="str">
            <v>20072T</v>
          </cell>
          <cell r="CR46" t="str">
            <v>T</v>
          </cell>
          <cell r="CS46" t="str">
            <v>20072T2008</v>
          </cell>
          <cell r="CT46" t="str">
            <v>2008</v>
          </cell>
          <cell r="CU46" t="str">
            <v xml:space="preserve"> </v>
          </cell>
          <cell r="CV46" t="str">
            <v>2008-04</v>
          </cell>
          <cell r="CW46" t="str">
            <v>2009-03</v>
          </cell>
          <cell r="CX46" t="str">
            <v>OCVilleray — Saint-Michel — Parc-Extension</v>
          </cell>
          <cell r="CY46" t="str">
            <v>BSQOC</v>
          </cell>
          <cell r="CZ46" t="str">
            <v>BSQOCVilleray — Saint-Michel — Parc-Extension</v>
          </cell>
          <cell r="DA46" t="str">
            <v>BSQVilleray — Saint-Michel — Parc-Extension</v>
          </cell>
          <cell r="DB46" t="str">
            <v>BSQVilleray — Saint-Michel — Parc-Extension</v>
          </cell>
          <cell r="DC46" t="str">
            <v>Villeray — Saint-Michel — Parc-Extension</v>
          </cell>
          <cell r="DD46" t="str">
            <v>2Villeray — Saint-Michel — Parc-Extension</v>
          </cell>
          <cell r="DE46" t="str">
            <v>TVilleray — Saint-Michel — Parc-Extension</v>
          </cell>
          <cell r="DF46">
            <v>0</v>
          </cell>
          <cell r="DG46" t="str">
            <v>2OC</v>
          </cell>
          <cell r="DH46" t="str">
            <v>ACL2OC</v>
          </cell>
          <cell r="DI46" t="str">
            <v xml:space="preserve"> </v>
          </cell>
          <cell r="DJ46" t="str">
            <v xml:space="preserve"> </v>
          </cell>
          <cell r="DK46" t="str">
            <v>2009ACL</v>
          </cell>
          <cell r="DL46" t="str">
            <v xml:space="preserve"> </v>
          </cell>
          <cell r="DM46" t="str">
            <v>2007ACLOC</v>
          </cell>
          <cell r="DO46" t="str">
            <v>2009oc</v>
          </cell>
          <cell r="DP46" t="str">
            <v>ACL2009oc2008ed</v>
          </cell>
          <cell r="DQ46" t="str">
            <v>2008ed</v>
          </cell>
          <cell r="DR46" t="str">
            <v>2007ec</v>
          </cell>
          <cell r="DS46" t="str">
            <v>2007ap</v>
          </cell>
          <cell r="DT46" t="str">
            <v>2008ed</v>
          </cell>
          <cell r="DU46" t="str">
            <v>2007ec</v>
          </cell>
          <cell r="DV46" t="str">
            <v>2OC</v>
          </cell>
          <cell r="DW46" t="e">
            <v>#REF!</v>
          </cell>
          <cell r="DX46" t="str">
            <v>2008</v>
          </cell>
          <cell r="DY46" t="str">
            <v>2007</v>
          </cell>
          <cell r="DZ46" t="str">
            <v>ACLED 2008 from ec 2007</v>
          </cell>
          <cell r="EA46" t="str">
            <v>ACLOC 2006 from ED 2006</v>
          </cell>
          <cell r="EB46" t="str">
            <v>2007ec2Chambre</v>
          </cell>
          <cell r="EC46">
            <v>43</v>
          </cell>
          <cell r="ED46">
            <v>72</v>
          </cell>
          <cell r="EE46">
            <v>328</v>
          </cell>
          <cell r="EF46">
            <v>7</v>
          </cell>
          <cell r="EG46">
            <v>49</v>
          </cell>
          <cell r="EH46">
            <v>42</v>
          </cell>
          <cell r="EI46">
            <v>290</v>
          </cell>
          <cell r="EJ46">
            <v>30</v>
          </cell>
          <cell r="EK46" t="str">
            <v>2007</v>
          </cell>
          <cell r="EL46">
            <v>0</v>
          </cell>
          <cell r="EM46" t="str">
            <v>ACL</v>
          </cell>
          <cell r="EN46" t="str">
            <v>2008BSQ</v>
          </cell>
          <cell r="EO46" t="str">
            <v>2Chambre</v>
          </cell>
          <cell r="EP46" t="str">
            <v>2Studio</v>
          </cell>
          <cell r="EQ46" t="str">
            <v>21CC</v>
          </cell>
          <cell r="ER46" t="str">
            <v>22CC</v>
          </cell>
          <cell r="ES46" t="str">
            <v>23CC</v>
          </cell>
          <cell r="ET46" t="str">
            <v>24CC</v>
          </cell>
          <cell r="EU46" t="str">
            <v>25CC</v>
          </cell>
          <cell r="EV46" t="str">
            <v>2Chambre</v>
          </cell>
          <cell r="EW46" t="str">
            <v>2studio</v>
          </cell>
          <cell r="EX46" t="str">
            <v>21CC</v>
          </cell>
          <cell r="EY46" t="str">
            <v>22CC</v>
          </cell>
          <cell r="EZ46" t="str">
            <v>23CC</v>
          </cell>
          <cell r="FA46" t="str">
            <v>24CC</v>
          </cell>
          <cell r="FB46" t="str">
            <v>25CC</v>
          </cell>
          <cell r="FC46" t="str">
            <v>OBNL-2</v>
          </cell>
          <cell r="FD46" t="str">
            <v>BSQ-2</v>
          </cell>
          <cell r="FE46" t="str">
            <v>T2</v>
          </cell>
          <cell r="FF46">
            <v>335</v>
          </cell>
          <cell r="FG46" t="str">
            <v>OC</v>
          </cell>
          <cell r="FH46">
            <v>332</v>
          </cell>
          <cell r="FI46" t="str">
            <v xml:space="preserve"> </v>
          </cell>
          <cell r="FJ46" t="str">
            <v>ACL</v>
          </cell>
          <cell r="FK46" t="str">
            <v>ACLOBNL</v>
          </cell>
          <cell r="FL46" t="str">
            <v>ACL2</v>
          </cell>
          <cell r="FM46" t="str">
            <v>ACLT</v>
          </cell>
          <cell r="FN46" t="str">
            <v>ACLOBNL</v>
          </cell>
          <cell r="FO46" t="str">
            <v xml:space="preserve"> </v>
          </cell>
          <cell r="FP46" t="str">
            <v xml:space="preserve"> </v>
          </cell>
          <cell r="FQ46" t="str">
            <v>ACLOBNL2T</v>
          </cell>
          <cell r="FR46" t="str">
            <v xml:space="preserve"> 2T</v>
          </cell>
          <cell r="FS46" t="str">
            <v xml:space="preserve"> 2T</v>
          </cell>
          <cell r="FT46" t="str">
            <v>ACL22006</v>
          </cell>
          <cell r="FU46" t="str">
            <v>2Villeray — Saint-Michel — Parc-Extension</v>
          </cell>
        </row>
        <row r="47">
          <cell r="C47" t="str">
            <v>ACL-5289</v>
          </cell>
          <cell r="D47" t="str">
            <v>930075970</v>
          </cell>
          <cell r="E47" t="str">
            <v>HAB.COM.CÔTE-DES-NEIGES-MOUNTAIN SIGHTS</v>
          </cell>
          <cell r="F47" t="str">
            <v>7740 Av. Mountain Sights</v>
          </cell>
          <cell r="G47">
            <v>80</v>
          </cell>
          <cell r="H47" t="str">
            <v>1</v>
          </cell>
          <cell r="I47">
            <v>0</v>
          </cell>
          <cell r="J47">
            <v>0</v>
          </cell>
          <cell r="K47">
            <v>0</v>
          </cell>
          <cell r="L47" t="str">
            <v>CDH</v>
          </cell>
          <cell r="M47" t="str">
            <v>R</v>
          </cell>
          <cell r="N47" t="str">
            <v>2007</v>
          </cell>
          <cell r="O47" t="str">
            <v>DA</v>
          </cell>
          <cell r="P47" t="str">
            <v>OC</v>
          </cell>
          <cell r="Q47" t="str">
            <v>U07BEDL</v>
          </cell>
          <cell r="R47" t="str">
            <v>U11TRGI</v>
          </cell>
          <cell r="S47">
            <v>39010</v>
          </cell>
          <cell r="T47">
            <v>39090</v>
          </cell>
          <cell r="U47">
            <v>39170</v>
          </cell>
          <cell r="V47">
            <v>39262</v>
          </cell>
          <cell r="W47">
            <v>39462</v>
          </cell>
          <cell r="X47">
            <v>39462</v>
          </cell>
          <cell r="Y47">
            <v>39600</v>
          </cell>
          <cell r="Z47">
            <v>39904</v>
          </cell>
          <cell r="AA47">
            <v>40391</v>
          </cell>
          <cell r="AB47" t="str">
            <v>O15L</v>
          </cell>
          <cell r="AC47">
            <v>0</v>
          </cell>
          <cell r="AD47">
            <v>3</v>
          </cell>
          <cell r="AE47">
            <v>36</v>
          </cell>
          <cell r="AF47">
            <v>32</v>
          </cell>
          <cell r="AG47">
            <v>9</v>
          </cell>
          <cell r="AH47">
            <v>0</v>
          </cell>
          <cell r="AI47">
            <v>0</v>
          </cell>
          <cell r="AJ47" t="str">
            <v>OBNL</v>
          </cell>
          <cell r="AK47" t="str">
            <v>OBNL</v>
          </cell>
          <cell r="AL47">
            <v>39600</v>
          </cell>
          <cell r="AM47" t="str">
            <v>51-80</v>
          </cell>
          <cell r="AN47">
            <v>330</v>
          </cell>
          <cell r="AO47">
            <v>39904</v>
          </cell>
          <cell r="AP47">
            <v>39934</v>
          </cell>
          <cell r="AQ47" t="str">
            <v>ACL-5289</v>
          </cell>
          <cell r="AR47" t="str">
            <v>ACLOC</v>
          </cell>
          <cell r="AS47" t="str">
            <v>ACL2007-1</v>
          </cell>
          <cell r="AT47" t="str">
            <v>1Chambre</v>
          </cell>
          <cell r="AU47" t="str">
            <v>1studio</v>
          </cell>
          <cell r="AV47" t="str">
            <v>11CC</v>
          </cell>
          <cell r="AW47" t="str">
            <v>12CC</v>
          </cell>
          <cell r="AX47" t="str">
            <v>13CC</v>
          </cell>
          <cell r="AY47" t="str">
            <v>14CC</v>
          </cell>
          <cell r="AZ47" t="str">
            <v>15CC</v>
          </cell>
          <cell r="BA47" t="str">
            <v>1Chambre</v>
          </cell>
          <cell r="BB47" t="str">
            <v>1studio</v>
          </cell>
          <cell r="BC47" t="str">
            <v>11CC</v>
          </cell>
          <cell r="BD47" t="str">
            <v>12CC</v>
          </cell>
          <cell r="BE47" t="str">
            <v>13CC</v>
          </cell>
          <cell r="BF47" t="str">
            <v>14CC</v>
          </cell>
          <cell r="BG47" t="str">
            <v>15CC</v>
          </cell>
          <cell r="BH47" t="str">
            <v>engagé</v>
          </cell>
          <cell r="BI47" t="str">
            <v>20071chambre</v>
          </cell>
          <cell r="BJ47" t="str">
            <v>20071studio</v>
          </cell>
          <cell r="BK47" t="str">
            <v>200711cc</v>
          </cell>
          <cell r="BL47" t="str">
            <v>200712cc</v>
          </cell>
          <cell r="BM47" t="str">
            <v>200713cc</v>
          </cell>
          <cell r="BN47" t="str">
            <v>200714cc</v>
          </cell>
          <cell r="BO47" t="str">
            <v>200715cc</v>
          </cell>
          <cell r="BP47" t="str">
            <v>2007</v>
          </cell>
          <cell r="BQ47" t="str">
            <v>ACL2007-1</v>
          </cell>
          <cell r="BR47" t="str">
            <v>1Chambre</v>
          </cell>
          <cell r="BS47" t="str">
            <v>1studio</v>
          </cell>
          <cell r="BT47" t="str">
            <v>11CC</v>
          </cell>
          <cell r="BU47" t="str">
            <v>12CC</v>
          </cell>
          <cell r="BV47" t="str">
            <v>13CC</v>
          </cell>
          <cell r="BW47" t="str">
            <v>14CC</v>
          </cell>
          <cell r="BX47" t="str">
            <v>15CC</v>
          </cell>
          <cell r="BY47" t="str">
            <v>OBNL-1</v>
          </cell>
          <cell r="BZ47" t="str">
            <v>OBNL-1</v>
          </cell>
          <cell r="CA47" t="str">
            <v xml:space="preserve"> </v>
          </cell>
          <cell r="CB47" t="str">
            <v xml:space="preserve"> </v>
          </cell>
          <cell r="CC47" t="str">
            <v>OBNL</v>
          </cell>
          <cell r="CD47" t="str">
            <v>20071OBNL</v>
          </cell>
          <cell r="CE47" t="str">
            <v>OBNL-1</v>
          </cell>
          <cell r="CF47" t="str">
            <v>2007CDH</v>
          </cell>
          <cell r="CG47" t="str">
            <v>2007CDH</v>
          </cell>
          <cell r="CH47" t="str">
            <v>CDH-1</v>
          </cell>
          <cell r="CI47" t="str">
            <v>CDH-1</v>
          </cell>
          <cell r="CJ47" t="str">
            <v>20071CDH</v>
          </cell>
          <cell r="CK47" t="str">
            <v>CDH</v>
          </cell>
          <cell r="CL47" t="str">
            <v>CDH-1</v>
          </cell>
          <cell r="CM47" t="str">
            <v>20071CDH2008</v>
          </cell>
          <cell r="CN47" t="str">
            <v>R1</v>
          </cell>
          <cell r="CO47" t="str">
            <v>R1</v>
          </cell>
          <cell r="CP47" t="str">
            <v>R1</v>
          </cell>
          <cell r="CQ47" t="str">
            <v>20071R</v>
          </cell>
          <cell r="CR47" t="str">
            <v>R</v>
          </cell>
          <cell r="CS47" t="str">
            <v>20071R2008</v>
          </cell>
          <cell r="CT47" t="str">
            <v>2008</v>
          </cell>
          <cell r="CU47" t="str">
            <v xml:space="preserve"> </v>
          </cell>
          <cell r="CV47" t="str">
            <v>2008-01</v>
          </cell>
          <cell r="CW47" t="str">
            <v>2009-04</v>
          </cell>
          <cell r="CX47" t="str">
            <v>OCCôte-des-Neiges — Notre-Dame-de-Grâce</v>
          </cell>
          <cell r="CY47" t="str">
            <v>CDHOC</v>
          </cell>
          <cell r="CZ47" t="str">
            <v>CDHOCCôte-des-Neiges — Notre-Dame-de-Grâce</v>
          </cell>
          <cell r="DA47" t="str">
            <v>CDHCôte-des-Neiges — Notre-Dame-de-Grâce</v>
          </cell>
          <cell r="DB47" t="str">
            <v>CDHCôte-des-Neiges — Notre-Dame-de-Grâce</v>
          </cell>
          <cell r="DC47" t="str">
            <v>Côte-des-Neiges — Notre-Dame-de-Grâce</v>
          </cell>
          <cell r="DD47" t="str">
            <v>1Côte-des-Neiges — Notre-Dame-de-Grâce</v>
          </cell>
          <cell r="DE47" t="str">
            <v>RCôte-des-Neiges — Notre-Dame-de-Grâce</v>
          </cell>
          <cell r="DF47">
            <v>0</v>
          </cell>
          <cell r="DG47" t="str">
            <v>1OC</v>
          </cell>
          <cell r="DH47" t="str">
            <v>ACL1OC</v>
          </cell>
          <cell r="DI47" t="str">
            <v xml:space="preserve"> </v>
          </cell>
          <cell r="DJ47" t="str">
            <v xml:space="preserve"> </v>
          </cell>
          <cell r="DK47" t="str">
            <v>2009ACL</v>
          </cell>
          <cell r="DL47" t="str">
            <v xml:space="preserve"> </v>
          </cell>
          <cell r="DM47" t="str">
            <v>2007ACLOC</v>
          </cell>
          <cell r="DO47" t="str">
            <v>2009oc</v>
          </cell>
          <cell r="DP47" t="str">
            <v>ACL2009oc2008ed</v>
          </cell>
          <cell r="DQ47" t="str">
            <v>2008ed</v>
          </cell>
          <cell r="DR47" t="str">
            <v>2007ec</v>
          </cell>
          <cell r="DS47" t="str">
            <v>2007ap</v>
          </cell>
          <cell r="DT47" t="str">
            <v>2008ed</v>
          </cell>
          <cell r="DU47" t="str">
            <v>2007ec</v>
          </cell>
          <cell r="DV47" t="str">
            <v>1OC</v>
          </cell>
          <cell r="DW47" t="str">
            <v>20081OC</v>
          </cell>
          <cell r="DX47" t="str">
            <v>2008</v>
          </cell>
          <cell r="DY47" t="str">
            <v>2007</v>
          </cell>
          <cell r="DZ47" t="str">
            <v>ACLED 2008 from ec 2007</v>
          </cell>
          <cell r="EA47" t="str">
            <v>ACLOC 2006 from ED 2006</v>
          </cell>
          <cell r="EB47" t="str">
            <v>2007ec1Chambre</v>
          </cell>
          <cell r="EC47">
            <v>80</v>
          </cell>
          <cell r="ED47">
            <v>92</v>
          </cell>
          <cell r="EE47">
            <v>200</v>
          </cell>
          <cell r="EF47">
            <v>0</v>
          </cell>
          <cell r="EG47">
            <v>138</v>
          </cell>
          <cell r="EH47">
            <v>138</v>
          </cell>
          <cell r="EI47">
            <v>304</v>
          </cell>
          <cell r="EJ47">
            <v>30</v>
          </cell>
          <cell r="EK47" t="str">
            <v>2007</v>
          </cell>
          <cell r="EL47">
            <v>0</v>
          </cell>
          <cell r="EM47" t="str">
            <v>ACL</v>
          </cell>
          <cell r="EN47" t="str">
            <v>2008CDH</v>
          </cell>
          <cell r="EO47" t="str">
            <v>1Chambre</v>
          </cell>
          <cell r="EP47" t="str">
            <v>1Studio</v>
          </cell>
          <cell r="EQ47" t="str">
            <v>11CC</v>
          </cell>
          <cell r="ER47" t="str">
            <v>12CC</v>
          </cell>
          <cell r="ES47" t="str">
            <v>13CC</v>
          </cell>
          <cell r="ET47" t="str">
            <v>14CC</v>
          </cell>
          <cell r="EU47" t="str">
            <v>15CC</v>
          </cell>
          <cell r="EV47" t="str">
            <v>1Chambre</v>
          </cell>
          <cell r="EW47" t="str">
            <v>1studio</v>
          </cell>
          <cell r="EX47" t="str">
            <v>11CC</v>
          </cell>
          <cell r="EY47" t="str">
            <v>12CC</v>
          </cell>
          <cell r="EZ47" t="str">
            <v>13CC</v>
          </cell>
          <cell r="FA47" t="str">
            <v>14CC</v>
          </cell>
          <cell r="FB47" t="str">
            <v>15CC</v>
          </cell>
          <cell r="FC47" t="str">
            <v>OBNL-1</v>
          </cell>
          <cell r="FD47" t="str">
            <v>CDH-1</v>
          </cell>
          <cell r="FE47" t="str">
            <v>R1</v>
          </cell>
          <cell r="FF47">
            <v>200</v>
          </cell>
          <cell r="FG47" t="str">
            <v>OC</v>
          </cell>
          <cell r="FH47">
            <v>442</v>
          </cell>
          <cell r="FI47" t="str">
            <v xml:space="preserve"> </v>
          </cell>
          <cell r="FJ47" t="str">
            <v>ACL</v>
          </cell>
          <cell r="FK47" t="str">
            <v>ACLOBNL</v>
          </cell>
          <cell r="FL47" t="str">
            <v>ACL1</v>
          </cell>
          <cell r="FM47" t="str">
            <v>ACLR</v>
          </cell>
          <cell r="FN47" t="str">
            <v>ACLOBNL</v>
          </cell>
          <cell r="FO47" t="str">
            <v xml:space="preserve"> </v>
          </cell>
          <cell r="FP47" t="str">
            <v xml:space="preserve"> </v>
          </cell>
          <cell r="FQ47" t="str">
            <v>ACLOBNL1R</v>
          </cell>
          <cell r="FR47" t="str">
            <v xml:space="preserve"> 1R</v>
          </cell>
          <cell r="FS47" t="str">
            <v xml:space="preserve"> 1R</v>
          </cell>
          <cell r="FT47" t="str">
            <v>ACL12007</v>
          </cell>
          <cell r="FU47" t="str">
            <v>1Côte-des-Neiges — Notre-Dame-de-Grâce</v>
          </cell>
        </row>
        <row r="48">
          <cell r="C48" t="str">
            <v>ACL-5290</v>
          </cell>
          <cell r="D48" t="str">
            <v>930064390</v>
          </cell>
          <cell r="E48" t="str">
            <v>HABITATION COMMUNAUTAIRE DE LACHINE</v>
          </cell>
          <cell r="F48" t="str">
            <v>(3091) Rue Sherbrooke (LCH)</v>
          </cell>
          <cell r="G48">
            <v>91</v>
          </cell>
          <cell r="H48" t="str">
            <v>2</v>
          </cell>
          <cell r="I48">
            <v>0</v>
          </cell>
          <cell r="J48">
            <v>0</v>
          </cell>
          <cell r="K48">
            <v>0</v>
          </cell>
          <cell r="L48" t="str">
            <v>CDH</v>
          </cell>
          <cell r="M48" t="str">
            <v>C</v>
          </cell>
          <cell r="N48" t="str">
            <v>2006</v>
          </cell>
          <cell r="O48" t="str">
            <v>DA</v>
          </cell>
          <cell r="P48" t="str">
            <v>OC</v>
          </cell>
          <cell r="Q48" t="str">
            <v>U47HOUD</v>
          </cell>
          <cell r="R48" t="str">
            <v>U11LEDS</v>
          </cell>
          <cell r="S48">
            <v>0</v>
          </cell>
          <cell r="T48">
            <v>0</v>
          </cell>
          <cell r="U48">
            <v>37809</v>
          </cell>
          <cell r="V48">
            <v>38006</v>
          </cell>
          <cell r="W48">
            <v>40443</v>
          </cell>
          <cell r="X48">
            <v>38446</v>
          </cell>
          <cell r="Y48">
            <v>40437</v>
          </cell>
          <cell r="Z48">
            <v>40848</v>
          </cell>
          <cell r="AA48">
            <v>40878</v>
          </cell>
          <cell r="AB48" t="str">
            <v>O15L</v>
          </cell>
          <cell r="AC48">
            <v>0</v>
          </cell>
          <cell r="AD48">
            <v>0</v>
          </cell>
          <cell r="AE48">
            <v>87</v>
          </cell>
          <cell r="AF48">
            <v>4</v>
          </cell>
          <cell r="AG48">
            <v>0</v>
          </cell>
          <cell r="AH48">
            <v>0</v>
          </cell>
          <cell r="AI48">
            <v>0</v>
          </cell>
          <cell r="AJ48" t="str">
            <v>OBNL</v>
          </cell>
          <cell r="AK48" t="str">
            <v>OBNL</v>
          </cell>
          <cell r="AL48">
            <v>40437</v>
          </cell>
          <cell r="AM48" t="str">
            <v>81-100</v>
          </cell>
          <cell r="AN48">
            <v>395</v>
          </cell>
          <cell r="AO48">
            <v>40848</v>
          </cell>
          <cell r="AP48">
            <v>40878</v>
          </cell>
          <cell r="AQ48" t="str">
            <v>ACL-5290</v>
          </cell>
          <cell r="AR48" t="str">
            <v>ACLOC</v>
          </cell>
          <cell r="AS48" t="str">
            <v>ACL2006-2</v>
          </cell>
          <cell r="AT48" t="str">
            <v>2Chambre</v>
          </cell>
          <cell r="AU48" t="str">
            <v>2studio</v>
          </cell>
          <cell r="AV48" t="str">
            <v>21CC</v>
          </cell>
          <cell r="AW48" t="str">
            <v>22CC</v>
          </cell>
          <cell r="AX48" t="str">
            <v>23CC</v>
          </cell>
          <cell r="AY48" t="str">
            <v>24CC</v>
          </cell>
          <cell r="AZ48" t="str">
            <v>25CC</v>
          </cell>
          <cell r="BA48" t="str">
            <v>2Chambre</v>
          </cell>
          <cell r="BB48" t="str">
            <v>2studio</v>
          </cell>
          <cell r="BC48" t="str">
            <v>21CC</v>
          </cell>
          <cell r="BD48" t="str">
            <v>22CC</v>
          </cell>
          <cell r="BE48" t="str">
            <v>23CC</v>
          </cell>
          <cell r="BF48" t="str">
            <v>24CC</v>
          </cell>
          <cell r="BG48" t="str">
            <v>25CC</v>
          </cell>
          <cell r="BH48" t="str">
            <v>engagé</v>
          </cell>
          <cell r="BI48" t="str">
            <v>20062chambre</v>
          </cell>
          <cell r="BJ48" t="str">
            <v>20062studio</v>
          </cell>
          <cell r="BK48" t="str">
            <v>200621cc</v>
          </cell>
          <cell r="BL48" t="str">
            <v>200622cc</v>
          </cell>
          <cell r="BM48" t="str">
            <v>200623cc</v>
          </cell>
          <cell r="BN48" t="str">
            <v>200624cc</v>
          </cell>
          <cell r="BO48" t="str">
            <v>200625cc</v>
          </cell>
          <cell r="BP48" t="str">
            <v>2006</v>
          </cell>
          <cell r="BQ48" t="str">
            <v>ACL2006-2</v>
          </cell>
          <cell r="BR48" t="str">
            <v>2Chambre</v>
          </cell>
          <cell r="BS48" t="str">
            <v>2studio</v>
          </cell>
          <cell r="BT48" t="str">
            <v>21CC</v>
          </cell>
          <cell r="BU48" t="str">
            <v>22CC</v>
          </cell>
          <cell r="BV48" t="str">
            <v>23CC</v>
          </cell>
          <cell r="BW48" t="str">
            <v>24CC</v>
          </cell>
          <cell r="BX48" t="str">
            <v>25CC</v>
          </cell>
          <cell r="BY48" t="str">
            <v>OBNL-2</v>
          </cell>
          <cell r="BZ48" t="str">
            <v>OBNL-2</v>
          </cell>
          <cell r="CA48" t="str">
            <v xml:space="preserve"> </v>
          </cell>
          <cell r="CB48" t="str">
            <v xml:space="preserve"> </v>
          </cell>
          <cell r="CC48" t="str">
            <v>OBNL</v>
          </cell>
          <cell r="CD48" t="str">
            <v>20062OBNL</v>
          </cell>
          <cell r="CE48" t="str">
            <v>OBNL-2</v>
          </cell>
          <cell r="CF48" t="str">
            <v>2007CDH</v>
          </cell>
          <cell r="CG48" t="str">
            <v>2007CDH</v>
          </cell>
          <cell r="CH48" t="str">
            <v>CDH-2</v>
          </cell>
          <cell r="CI48" t="str">
            <v>CDH-2</v>
          </cell>
          <cell r="CJ48" t="str">
            <v>20062CDH</v>
          </cell>
          <cell r="CK48" t="str">
            <v>CDH</v>
          </cell>
          <cell r="CL48" t="str">
            <v>CDH-2</v>
          </cell>
          <cell r="CM48" t="str">
            <v>20062CDH2005</v>
          </cell>
          <cell r="CN48" t="str">
            <v>C2</v>
          </cell>
          <cell r="CO48" t="str">
            <v>C2</v>
          </cell>
          <cell r="CP48" t="str">
            <v>C2</v>
          </cell>
          <cell r="CQ48" t="str">
            <v>20062C</v>
          </cell>
          <cell r="CR48" t="str">
            <v>C</v>
          </cell>
          <cell r="CS48" t="str">
            <v>20062C2005</v>
          </cell>
          <cell r="CT48" t="str">
            <v>2005</v>
          </cell>
          <cell r="CU48" t="str">
            <v xml:space="preserve"> </v>
          </cell>
          <cell r="CV48" t="str">
            <v>2005-04</v>
          </cell>
          <cell r="CW48" t="str">
            <v>2011-11</v>
          </cell>
          <cell r="CX48" t="str">
            <v>OCLachine</v>
          </cell>
          <cell r="CY48" t="str">
            <v>CDHOC</v>
          </cell>
          <cell r="CZ48" t="str">
            <v>CDHOCLachine</v>
          </cell>
          <cell r="DA48" t="str">
            <v>CDHLachine</v>
          </cell>
          <cell r="DB48" t="str">
            <v>CDHLachine</v>
          </cell>
          <cell r="DC48" t="str">
            <v>Lachine</v>
          </cell>
          <cell r="DD48" t="str">
            <v>2Lachine</v>
          </cell>
          <cell r="DE48" t="str">
            <v>CLachine</v>
          </cell>
          <cell r="DF48">
            <v>0</v>
          </cell>
          <cell r="DG48" t="str">
            <v>2OC</v>
          </cell>
          <cell r="DH48" t="str">
            <v>ACL2OC</v>
          </cell>
          <cell r="DI48" t="str">
            <v xml:space="preserve"> </v>
          </cell>
          <cell r="DJ48" t="str">
            <v xml:space="preserve"> </v>
          </cell>
          <cell r="DK48" t="str">
            <v>2011ACL</v>
          </cell>
          <cell r="DL48" t="str">
            <v xml:space="preserve"> </v>
          </cell>
          <cell r="DM48" t="str">
            <v>1900ACLOC</v>
          </cell>
          <cell r="DO48" t="str">
            <v>2011oc</v>
          </cell>
          <cell r="DP48" t="str">
            <v>ACL2011oc2005ed</v>
          </cell>
          <cell r="DQ48" t="str">
            <v>2005ed</v>
          </cell>
          <cell r="DR48" t="str">
            <v>2004ec</v>
          </cell>
          <cell r="DS48" t="str">
            <v>2003ap</v>
          </cell>
          <cell r="DT48" t="str">
            <v>2005ed</v>
          </cell>
          <cell r="DU48" t="str">
            <v>2004ec</v>
          </cell>
          <cell r="DV48" t="str">
            <v>2OC</v>
          </cell>
          <cell r="DW48" t="str">
            <v>20062OC</v>
          </cell>
          <cell r="DX48" t="str">
            <v>2006</v>
          </cell>
          <cell r="DY48" t="str">
            <v>2006</v>
          </cell>
          <cell r="DZ48" t="str">
            <v>ACLED 2006 from ec 2006</v>
          </cell>
          <cell r="EA48" t="str">
            <v>ACLOC 2006 from ED 2006</v>
          </cell>
          <cell r="EB48" t="str">
            <v>2004ec2Chambre</v>
          </cell>
          <cell r="EC48">
            <v>37809</v>
          </cell>
          <cell r="ED48">
            <v>197</v>
          </cell>
          <cell r="EE48">
            <v>2437</v>
          </cell>
          <cell r="EF48">
            <v>-1997</v>
          </cell>
          <cell r="EG48">
            <v>-6</v>
          </cell>
          <cell r="EH48">
            <v>1991</v>
          </cell>
          <cell r="EI48">
            <v>411</v>
          </cell>
          <cell r="EJ48">
            <v>30</v>
          </cell>
          <cell r="EK48" t="str">
            <v>2004</v>
          </cell>
          <cell r="EL48">
            <v>0</v>
          </cell>
          <cell r="EM48" t="str">
            <v>ACL</v>
          </cell>
          <cell r="EN48" t="str">
            <v>2005CDH</v>
          </cell>
          <cell r="EO48" t="str">
            <v>2Chambre</v>
          </cell>
          <cell r="EP48" t="str">
            <v>2Studio</v>
          </cell>
          <cell r="EQ48" t="str">
            <v>21CC</v>
          </cell>
          <cell r="ER48" t="str">
            <v>22CC</v>
          </cell>
          <cell r="ES48" t="str">
            <v>23CC</v>
          </cell>
          <cell r="ET48" t="str">
            <v>24CC</v>
          </cell>
          <cell r="EU48" t="str">
            <v>25CC</v>
          </cell>
          <cell r="EV48" t="str">
            <v>2Chambre</v>
          </cell>
          <cell r="EW48" t="str">
            <v>2studio</v>
          </cell>
          <cell r="EX48" t="str">
            <v>21CC</v>
          </cell>
          <cell r="EY48" t="str">
            <v>22CC</v>
          </cell>
          <cell r="EZ48" t="str">
            <v>23CC</v>
          </cell>
          <cell r="FA48" t="str">
            <v>24CC</v>
          </cell>
          <cell r="FB48" t="str">
            <v>25CC</v>
          </cell>
          <cell r="FC48" t="str">
            <v>OBNL-2</v>
          </cell>
          <cell r="FD48" t="str">
            <v>CDH-2</v>
          </cell>
          <cell r="FE48" t="str">
            <v>C2</v>
          </cell>
          <cell r="FF48">
            <v>440</v>
          </cell>
          <cell r="FG48" t="str">
            <v>OC</v>
          </cell>
          <cell r="FH48">
            <v>2402</v>
          </cell>
          <cell r="FI48" t="str">
            <v xml:space="preserve"> </v>
          </cell>
          <cell r="FJ48" t="str">
            <v>ACL</v>
          </cell>
          <cell r="FK48" t="str">
            <v>ACLOBNL</v>
          </cell>
          <cell r="FL48" t="str">
            <v>ACL2</v>
          </cell>
          <cell r="FM48" t="str">
            <v>ACLC</v>
          </cell>
          <cell r="FN48" t="str">
            <v>ACLOBNL</v>
          </cell>
          <cell r="FO48" t="str">
            <v xml:space="preserve"> </v>
          </cell>
          <cell r="FP48" t="str">
            <v xml:space="preserve"> </v>
          </cell>
          <cell r="FQ48" t="str">
            <v>ACLOBNL2C</v>
          </cell>
          <cell r="FR48" t="str">
            <v xml:space="preserve"> 2C</v>
          </cell>
          <cell r="FS48" t="str">
            <v xml:space="preserve"> 2C</v>
          </cell>
          <cell r="FT48" t="str">
            <v>ACL22006</v>
          </cell>
          <cell r="FU48" t="str">
            <v>2Lachine</v>
          </cell>
        </row>
        <row r="49">
          <cell r="C49" t="str">
            <v>ACL-5291</v>
          </cell>
          <cell r="D49" t="str">
            <v>930075923</v>
          </cell>
          <cell r="E49" t="str">
            <v>C.H. LES TOILES DE ST-HENRI</v>
          </cell>
          <cell r="F49" t="str">
            <v>522 Rue De Courcelle</v>
          </cell>
          <cell r="G49">
            <v>32</v>
          </cell>
          <cell r="H49" t="str">
            <v>1</v>
          </cell>
          <cell r="I49">
            <v>0</v>
          </cell>
          <cell r="J49" t="str">
            <v>CM</v>
          </cell>
          <cell r="K49">
            <v>0</v>
          </cell>
          <cell r="L49" t="str">
            <v>BSQ</v>
          </cell>
          <cell r="M49" t="str">
            <v>T</v>
          </cell>
          <cell r="N49" t="str">
            <v>2005</v>
          </cell>
          <cell r="O49" t="str">
            <v>DA</v>
          </cell>
          <cell r="P49" t="str">
            <v>OC</v>
          </cell>
          <cell r="Q49" t="str">
            <v>U07BOIJ</v>
          </cell>
          <cell r="R49" t="str">
            <v>U11LABD</v>
          </cell>
          <cell r="S49">
            <v>39009</v>
          </cell>
          <cell r="T49">
            <v>39111</v>
          </cell>
          <cell r="U49">
            <v>39262</v>
          </cell>
          <cell r="V49">
            <v>39422</v>
          </cell>
          <cell r="W49">
            <v>39433</v>
          </cell>
          <cell r="X49">
            <v>39436</v>
          </cell>
          <cell r="Y49">
            <v>39508</v>
          </cell>
          <cell r="Z49">
            <v>39873</v>
          </cell>
          <cell r="AA49">
            <v>39904</v>
          </cell>
          <cell r="AB49" t="str">
            <v>O15L</v>
          </cell>
          <cell r="AC49">
            <v>0</v>
          </cell>
          <cell r="AD49">
            <v>0</v>
          </cell>
          <cell r="AE49">
            <v>8</v>
          </cell>
          <cell r="AF49">
            <v>12</v>
          </cell>
          <cell r="AG49">
            <v>10</v>
          </cell>
          <cell r="AH49">
            <v>2</v>
          </cell>
          <cell r="AI49">
            <v>0</v>
          </cell>
          <cell r="AJ49" t="str">
            <v>COOP</v>
          </cell>
          <cell r="AK49" t="str">
            <v>COOP</v>
          </cell>
          <cell r="AL49">
            <v>39508</v>
          </cell>
          <cell r="AM49" t="str">
            <v>26-50</v>
          </cell>
          <cell r="AN49">
            <v>300</v>
          </cell>
          <cell r="AO49">
            <v>39873</v>
          </cell>
          <cell r="AP49">
            <v>39903</v>
          </cell>
          <cell r="AQ49" t="str">
            <v>ACL-5291</v>
          </cell>
          <cell r="AR49" t="str">
            <v>ACLOC</v>
          </cell>
          <cell r="AS49" t="str">
            <v>ACL2005-1</v>
          </cell>
          <cell r="AT49" t="str">
            <v>1Chambre</v>
          </cell>
          <cell r="AU49" t="str">
            <v>1studio</v>
          </cell>
          <cell r="AV49" t="str">
            <v>11CC</v>
          </cell>
          <cell r="AW49" t="str">
            <v>12CC</v>
          </cell>
          <cell r="AX49" t="str">
            <v>13CC</v>
          </cell>
          <cell r="AY49" t="str">
            <v>14CC</v>
          </cell>
          <cell r="AZ49" t="str">
            <v>15CC</v>
          </cell>
          <cell r="BA49" t="str">
            <v>1Chambre</v>
          </cell>
          <cell r="BB49" t="str">
            <v>1studio</v>
          </cell>
          <cell r="BC49" t="str">
            <v>11CC</v>
          </cell>
          <cell r="BD49" t="str">
            <v>12CC</v>
          </cell>
          <cell r="BE49" t="str">
            <v>13CC</v>
          </cell>
          <cell r="BF49" t="str">
            <v>14CC</v>
          </cell>
          <cell r="BG49" t="str">
            <v>15CC</v>
          </cell>
          <cell r="BH49" t="str">
            <v>engagé</v>
          </cell>
          <cell r="BI49" t="str">
            <v>20071chambre</v>
          </cell>
          <cell r="BJ49" t="str">
            <v>20071studio</v>
          </cell>
          <cell r="BK49" t="str">
            <v>200711cc</v>
          </cell>
          <cell r="BL49" t="str">
            <v>200712cc</v>
          </cell>
          <cell r="BM49" t="str">
            <v>200713cc</v>
          </cell>
          <cell r="BN49" t="str">
            <v>200714cc</v>
          </cell>
          <cell r="BO49" t="str">
            <v>200715cc</v>
          </cell>
          <cell r="BP49" t="str">
            <v>2005</v>
          </cell>
          <cell r="BQ49" t="str">
            <v>ACL2005-1</v>
          </cell>
          <cell r="BR49" t="str">
            <v>1Chambre</v>
          </cell>
          <cell r="BS49" t="str">
            <v>1studio</v>
          </cell>
          <cell r="BT49" t="str">
            <v>11CC</v>
          </cell>
          <cell r="BU49" t="str">
            <v>12CC</v>
          </cell>
          <cell r="BV49" t="str">
            <v>13CC</v>
          </cell>
          <cell r="BW49" t="str">
            <v>14CC</v>
          </cell>
          <cell r="BX49" t="str">
            <v>15CC</v>
          </cell>
          <cell r="BY49" t="str">
            <v>COOP-1</v>
          </cell>
          <cell r="BZ49" t="str">
            <v>COOP-1</v>
          </cell>
          <cell r="CA49" t="str">
            <v xml:space="preserve"> </v>
          </cell>
          <cell r="CB49" t="str">
            <v xml:space="preserve"> </v>
          </cell>
          <cell r="CC49" t="str">
            <v>COOP</v>
          </cell>
          <cell r="CD49" t="str">
            <v>20071COOP</v>
          </cell>
          <cell r="CE49" t="str">
            <v>COOP-1</v>
          </cell>
          <cell r="CF49" t="str">
            <v>2007BSQ</v>
          </cell>
          <cell r="CG49" t="str">
            <v>2007BSQ</v>
          </cell>
          <cell r="CH49" t="str">
            <v>BSQ-1</v>
          </cell>
          <cell r="CI49" t="str">
            <v>BSQ-1</v>
          </cell>
          <cell r="CJ49" t="str">
            <v>20071BSQ</v>
          </cell>
          <cell r="CK49" t="str">
            <v>BSQ</v>
          </cell>
          <cell r="CL49" t="str">
            <v>BSQ-1</v>
          </cell>
          <cell r="CM49" t="str">
            <v>20071BSQ2007</v>
          </cell>
          <cell r="CN49" t="str">
            <v>T1</v>
          </cell>
          <cell r="CO49" t="str">
            <v>T1</v>
          </cell>
          <cell r="CP49" t="str">
            <v>T1</v>
          </cell>
          <cell r="CQ49" t="str">
            <v>20071T</v>
          </cell>
          <cell r="CR49" t="str">
            <v>T</v>
          </cell>
          <cell r="CS49" t="str">
            <v>20071T2007</v>
          </cell>
          <cell r="CT49" t="str">
            <v>2007</v>
          </cell>
          <cell r="CU49" t="str">
            <v xml:space="preserve"> </v>
          </cell>
          <cell r="CV49" t="str">
            <v>2007-12</v>
          </cell>
          <cell r="CW49" t="str">
            <v>2009-03</v>
          </cell>
          <cell r="CX49" t="str">
            <v>OCLe Sud-Ouest</v>
          </cell>
          <cell r="CY49" t="str">
            <v>BSQOC</v>
          </cell>
          <cell r="CZ49" t="str">
            <v>BSQOCLe Sud-Ouest</v>
          </cell>
          <cell r="DA49" t="str">
            <v>BSQLe Sud-Ouest</v>
          </cell>
          <cell r="DB49" t="str">
            <v>BSQLe Sud-Ouest</v>
          </cell>
          <cell r="DC49" t="str">
            <v>Le Sud-Ouest</v>
          </cell>
          <cell r="DD49" t="str">
            <v>1Le Sud-Ouest</v>
          </cell>
          <cell r="DE49" t="str">
            <v>TLe Sud-Ouest</v>
          </cell>
          <cell r="DF49">
            <v>0</v>
          </cell>
          <cell r="DG49" t="str">
            <v>1OC</v>
          </cell>
          <cell r="DH49" t="str">
            <v>ACL1OC</v>
          </cell>
          <cell r="DI49" t="str">
            <v xml:space="preserve"> </v>
          </cell>
          <cell r="DJ49" t="str">
            <v xml:space="preserve"> </v>
          </cell>
          <cell r="DK49" t="str">
            <v>2009ACL</v>
          </cell>
          <cell r="DL49" t="str">
            <v xml:space="preserve"> </v>
          </cell>
          <cell r="DM49" t="str">
            <v>2007ACLOC</v>
          </cell>
          <cell r="DO49" t="str">
            <v>2009oc</v>
          </cell>
          <cell r="DP49" t="str">
            <v>ACL2009oc2007ed</v>
          </cell>
          <cell r="DQ49" t="str">
            <v>2007ed</v>
          </cell>
          <cell r="DR49" t="str">
            <v>2007ec</v>
          </cell>
          <cell r="DS49" t="str">
            <v>2007ap</v>
          </cell>
          <cell r="DT49" t="str">
            <v>2007ed</v>
          </cell>
          <cell r="DU49" t="str">
            <v xml:space="preserve"> </v>
          </cell>
          <cell r="DV49" t="str">
            <v>1OC</v>
          </cell>
          <cell r="DW49" t="str">
            <v>20071OC</v>
          </cell>
          <cell r="DX49" t="str">
            <v>2007</v>
          </cell>
          <cell r="DY49" t="str">
            <v>2007</v>
          </cell>
          <cell r="DZ49" t="str">
            <v>ACLED 2007 from ec 2007</v>
          </cell>
          <cell r="EA49" t="str">
            <v>ACLOC 2006 from ED 2006</v>
          </cell>
          <cell r="EB49" t="str">
            <v>2007ec1Chambre</v>
          </cell>
          <cell r="EC49">
            <v>151</v>
          </cell>
          <cell r="ED49">
            <v>160</v>
          </cell>
          <cell r="EE49">
            <v>11</v>
          </cell>
          <cell r="EF49">
            <v>3</v>
          </cell>
          <cell r="EG49">
            <v>75</v>
          </cell>
          <cell r="EH49">
            <v>72</v>
          </cell>
          <cell r="EI49">
            <v>365</v>
          </cell>
          <cell r="EJ49">
            <v>30</v>
          </cell>
          <cell r="EK49" t="str">
            <v>2007</v>
          </cell>
          <cell r="EL49">
            <v>0</v>
          </cell>
          <cell r="EM49" t="str">
            <v>ACL</v>
          </cell>
          <cell r="EN49" t="str">
            <v>2007BSQ</v>
          </cell>
          <cell r="EO49" t="str">
            <v>1Chambre</v>
          </cell>
          <cell r="EP49" t="str">
            <v>1Studio</v>
          </cell>
          <cell r="EQ49" t="str">
            <v>11CC</v>
          </cell>
          <cell r="ER49" t="str">
            <v>12CC</v>
          </cell>
          <cell r="ES49" t="str">
            <v>13CC</v>
          </cell>
          <cell r="ET49" t="str">
            <v>14CC</v>
          </cell>
          <cell r="EU49" t="str">
            <v>15CC</v>
          </cell>
          <cell r="EV49" t="str">
            <v>1Chambre</v>
          </cell>
          <cell r="EW49" t="str">
            <v>1studio</v>
          </cell>
          <cell r="EX49" t="str">
            <v>11CC</v>
          </cell>
          <cell r="EY49" t="str">
            <v>12CC</v>
          </cell>
          <cell r="EZ49" t="str">
            <v>13CC</v>
          </cell>
          <cell r="FA49" t="str">
            <v>14CC</v>
          </cell>
          <cell r="FB49" t="str">
            <v>15CC</v>
          </cell>
          <cell r="FC49" t="str">
            <v>COOP-1</v>
          </cell>
          <cell r="FD49" t="str">
            <v>BSQ-1</v>
          </cell>
          <cell r="FE49" t="str">
            <v>T1</v>
          </cell>
          <cell r="FF49">
            <v>14</v>
          </cell>
          <cell r="FG49" t="str">
            <v>CMOC</v>
          </cell>
          <cell r="FH49">
            <v>437</v>
          </cell>
          <cell r="FI49" t="str">
            <v xml:space="preserve"> </v>
          </cell>
          <cell r="FJ49" t="str">
            <v>ACL</v>
          </cell>
          <cell r="FK49" t="str">
            <v>ACLCOOP</v>
          </cell>
          <cell r="FL49" t="str">
            <v>ACL1</v>
          </cell>
          <cell r="FM49" t="str">
            <v>ACLT</v>
          </cell>
          <cell r="FN49" t="str">
            <v>ACLCOOP</v>
          </cell>
          <cell r="FO49" t="str">
            <v xml:space="preserve"> </v>
          </cell>
          <cell r="FP49" t="str">
            <v xml:space="preserve"> </v>
          </cell>
          <cell r="FQ49" t="str">
            <v>ACLCOOP1T</v>
          </cell>
          <cell r="FR49" t="str">
            <v xml:space="preserve"> 1T</v>
          </cell>
          <cell r="FS49" t="str">
            <v xml:space="preserve"> 1T</v>
          </cell>
          <cell r="FT49" t="str">
            <v>ACL12005</v>
          </cell>
          <cell r="FU49" t="str">
            <v>1Le Sud-Ouest</v>
          </cell>
        </row>
        <row r="50">
          <cell r="C50" t="str">
            <v>ACL-5292</v>
          </cell>
          <cell r="D50" t="str">
            <v>930076139</v>
          </cell>
          <cell r="E50" t="str">
            <v>LES HAB. COM. PORTAGE</v>
          </cell>
          <cell r="F50" t="str">
            <v>4730 Rue Dagenais</v>
          </cell>
          <cell r="G50">
            <v>10</v>
          </cell>
          <cell r="H50" t="str">
            <v>3</v>
          </cell>
          <cell r="I50">
            <v>0</v>
          </cell>
          <cell r="J50" t="str">
            <v>CM</v>
          </cell>
          <cell r="K50">
            <v>0</v>
          </cell>
          <cell r="L50" t="str">
            <v>BSQ</v>
          </cell>
          <cell r="M50" t="str">
            <v>T</v>
          </cell>
          <cell r="N50" t="str">
            <v>2008</v>
          </cell>
          <cell r="O50" t="str">
            <v>DA</v>
          </cell>
          <cell r="P50" t="str">
            <v>OC</v>
          </cell>
          <cell r="Q50" t="str">
            <v>U07BOIJ</v>
          </cell>
          <cell r="R50" t="str">
            <v>U11LABD</v>
          </cell>
          <cell r="S50">
            <v>39043</v>
          </cell>
          <cell r="T50">
            <v>39148</v>
          </cell>
          <cell r="U50">
            <v>39262</v>
          </cell>
          <cell r="V50">
            <v>39422</v>
          </cell>
          <cell r="W50">
            <v>39433</v>
          </cell>
          <cell r="X50">
            <v>39436</v>
          </cell>
          <cell r="Y50">
            <v>39508</v>
          </cell>
          <cell r="Z50">
            <v>39873</v>
          </cell>
          <cell r="AA50">
            <v>39904</v>
          </cell>
          <cell r="AB50" t="str">
            <v>O15L</v>
          </cell>
          <cell r="AC50">
            <v>0</v>
          </cell>
          <cell r="AD50">
            <v>0</v>
          </cell>
          <cell r="AE50">
            <v>1</v>
          </cell>
          <cell r="AF50">
            <v>6</v>
          </cell>
          <cell r="AG50">
            <v>3</v>
          </cell>
          <cell r="AH50">
            <v>0</v>
          </cell>
          <cell r="AI50">
            <v>0</v>
          </cell>
          <cell r="AJ50" t="str">
            <v>OBNL</v>
          </cell>
          <cell r="AK50" t="str">
            <v>OBNL</v>
          </cell>
          <cell r="AL50">
            <v>39508</v>
          </cell>
          <cell r="AM50" t="str">
            <v>1-25</v>
          </cell>
          <cell r="AN50">
            <v>240</v>
          </cell>
          <cell r="AO50">
            <v>39873</v>
          </cell>
          <cell r="AP50">
            <v>39903</v>
          </cell>
          <cell r="AQ50" t="str">
            <v>ACL-5292</v>
          </cell>
          <cell r="AR50" t="str">
            <v>ACLOC</v>
          </cell>
          <cell r="AS50" t="str">
            <v>ACL2008-3</v>
          </cell>
          <cell r="AT50" t="str">
            <v>3Chambre</v>
          </cell>
          <cell r="AU50" t="str">
            <v>3studio</v>
          </cell>
          <cell r="AV50" t="str">
            <v>31CC</v>
          </cell>
          <cell r="AW50" t="str">
            <v>32CC</v>
          </cell>
          <cell r="AX50" t="str">
            <v>33CC</v>
          </cell>
          <cell r="AY50" t="str">
            <v>34CC</v>
          </cell>
          <cell r="AZ50" t="str">
            <v>35CC</v>
          </cell>
          <cell r="BA50" t="str">
            <v>3Chambre</v>
          </cell>
          <cell r="BB50" t="str">
            <v>3studio</v>
          </cell>
          <cell r="BC50" t="str">
            <v>31CC</v>
          </cell>
          <cell r="BD50" t="str">
            <v>32CC</v>
          </cell>
          <cell r="BE50" t="str">
            <v>33CC</v>
          </cell>
          <cell r="BF50" t="str">
            <v>34CC</v>
          </cell>
          <cell r="BG50" t="str">
            <v>35CC</v>
          </cell>
          <cell r="BH50" t="str">
            <v>engagé</v>
          </cell>
          <cell r="BI50" t="str">
            <v>20073chambre</v>
          </cell>
          <cell r="BJ50" t="str">
            <v>20073studio</v>
          </cell>
          <cell r="BK50" t="str">
            <v>200731cc</v>
          </cell>
          <cell r="BL50" t="str">
            <v>200732cc</v>
          </cell>
          <cell r="BM50" t="str">
            <v>200733cc</v>
          </cell>
          <cell r="BN50" t="str">
            <v>200734cc</v>
          </cell>
          <cell r="BO50" t="str">
            <v>200735cc</v>
          </cell>
          <cell r="BP50" t="str">
            <v>2008</v>
          </cell>
          <cell r="BQ50" t="str">
            <v>ACL2008-3</v>
          </cell>
          <cell r="BR50" t="str">
            <v>3Chambre</v>
          </cell>
          <cell r="BS50" t="str">
            <v>3studio</v>
          </cell>
          <cell r="BT50" t="str">
            <v>31CC</v>
          </cell>
          <cell r="BU50" t="str">
            <v>32CC</v>
          </cell>
          <cell r="BV50" t="str">
            <v>33CC</v>
          </cell>
          <cell r="BW50" t="str">
            <v>34CC</v>
          </cell>
          <cell r="BX50" t="str">
            <v>35CC</v>
          </cell>
          <cell r="BY50" t="str">
            <v>OBNL-3</v>
          </cell>
          <cell r="BZ50" t="str">
            <v>OBNL-3</v>
          </cell>
          <cell r="CA50" t="str">
            <v xml:space="preserve"> </v>
          </cell>
          <cell r="CB50" t="str">
            <v xml:space="preserve"> </v>
          </cell>
          <cell r="CC50" t="str">
            <v>OBNL</v>
          </cell>
          <cell r="CD50" t="str">
            <v>20073OBNL</v>
          </cell>
          <cell r="CE50" t="str">
            <v>OBNL-3</v>
          </cell>
          <cell r="CF50" t="str">
            <v>2007BSQ</v>
          </cell>
          <cell r="CG50" t="str">
            <v>2007BSQ</v>
          </cell>
          <cell r="CH50" t="str">
            <v>BSQ-3</v>
          </cell>
          <cell r="CI50" t="str">
            <v>BSQ-3</v>
          </cell>
          <cell r="CJ50" t="str">
            <v>20073BSQ</v>
          </cell>
          <cell r="CK50" t="str">
            <v>BSQ</v>
          </cell>
          <cell r="CL50" t="str">
            <v>BSQ-3</v>
          </cell>
          <cell r="CM50" t="str">
            <v>20073BSQ2007</v>
          </cell>
          <cell r="CN50" t="str">
            <v>T3</v>
          </cell>
          <cell r="CO50" t="str">
            <v>T3</v>
          </cell>
          <cell r="CP50" t="str">
            <v>T3</v>
          </cell>
          <cell r="CQ50" t="str">
            <v>20073T</v>
          </cell>
          <cell r="CR50" t="str">
            <v>T</v>
          </cell>
          <cell r="CS50" t="str">
            <v>20073T2007</v>
          </cell>
          <cell r="CT50" t="str">
            <v>2007</v>
          </cell>
          <cell r="CU50" t="str">
            <v xml:space="preserve"> </v>
          </cell>
          <cell r="CV50" t="str">
            <v>2007-12</v>
          </cell>
          <cell r="CW50" t="str">
            <v>2009-03</v>
          </cell>
          <cell r="CX50" t="str">
            <v>OCLe Sud-Ouest</v>
          </cell>
          <cell r="CY50" t="str">
            <v>BSQOC</v>
          </cell>
          <cell r="CZ50" t="str">
            <v>BSQOCLe Sud-Ouest</v>
          </cell>
          <cell r="DA50" t="str">
            <v>BSQLe Sud-Ouest</v>
          </cell>
          <cell r="DB50" t="str">
            <v>BSQLe Sud-Ouest</v>
          </cell>
          <cell r="DC50" t="str">
            <v>Le Sud-Ouest</v>
          </cell>
          <cell r="DD50" t="str">
            <v>3Le Sud-Ouest</v>
          </cell>
          <cell r="DE50" t="str">
            <v>TLe Sud-Ouest</v>
          </cell>
          <cell r="DF50">
            <v>0</v>
          </cell>
          <cell r="DG50" t="str">
            <v>3OC</v>
          </cell>
          <cell r="DH50" t="str">
            <v>ACL3OC</v>
          </cell>
          <cell r="DI50" t="str">
            <v xml:space="preserve"> </v>
          </cell>
          <cell r="DJ50" t="str">
            <v xml:space="preserve"> </v>
          </cell>
          <cell r="DK50" t="str">
            <v>2009ACL</v>
          </cell>
          <cell r="DL50" t="str">
            <v xml:space="preserve"> </v>
          </cell>
          <cell r="DM50" t="str">
            <v>2007ACLOC</v>
          </cell>
          <cell r="DO50" t="str">
            <v>2009oc</v>
          </cell>
          <cell r="DP50" t="str">
            <v>ACL2009oc2007ed</v>
          </cell>
          <cell r="DQ50" t="str">
            <v>2007ed</v>
          </cell>
          <cell r="DR50" t="str">
            <v>2007ec</v>
          </cell>
          <cell r="DS50" t="str">
            <v>2007ap</v>
          </cell>
          <cell r="DT50" t="str">
            <v>2007ed</v>
          </cell>
          <cell r="DU50" t="str">
            <v xml:space="preserve"> </v>
          </cell>
          <cell r="DV50" t="str">
            <v>3OC</v>
          </cell>
          <cell r="DW50" t="str">
            <v>20073OC</v>
          </cell>
          <cell r="DX50" t="str">
            <v>2007</v>
          </cell>
          <cell r="DY50" t="str">
            <v>2007</v>
          </cell>
          <cell r="DZ50" t="str">
            <v>ACLED 2007 from ec 2007</v>
          </cell>
          <cell r="EA50" t="str">
            <v>ACLOC 2006 from ED 2006</v>
          </cell>
          <cell r="EB50" t="str">
            <v>2007ec3Chambre</v>
          </cell>
          <cell r="EC50">
            <v>114</v>
          </cell>
          <cell r="ED50">
            <v>160</v>
          </cell>
          <cell r="EE50">
            <v>11</v>
          </cell>
          <cell r="EF50">
            <v>3</v>
          </cell>
          <cell r="EG50">
            <v>75</v>
          </cell>
          <cell r="EH50">
            <v>72</v>
          </cell>
          <cell r="EI50">
            <v>365</v>
          </cell>
          <cell r="EJ50">
            <v>30</v>
          </cell>
          <cell r="EK50" t="str">
            <v>2007</v>
          </cell>
          <cell r="EL50">
            <v>0</v>
          </cell>
          <cell r="EM50" t="str">
            <v>ACL</v>
          </cell>
          <cell r="EN50" t="str">
            <v>2007BSQ</v>
          </cell>
          <cell r="EO50" t="str">
            <v>3Chambre</v>
          </cell>
          <cell r="EP50" t="str">
            <v>3Studio</v>
          </cell>
          <cell r="EQ50" t="str">
            <v>31CC</v>
          </cell>
          <cell r="ER50" t="str">
            <v>32CC</v>
          </cell>
          <cell r="ES50" t="str">
            <v>33CC</v>
          </cell>
          <cell r="ET50" t="str">
            <v>34CC</v>
          </cell>
          <cell r="EU50" t="str">
            <v>35CC</v>
          </cell>
          <cell r="EV50" t="str">
            <v>3Chambre</v>
          </cell>
          <cell r="EW50" t="str">
            <v>3studio</v>
          </cell>
          <cell r="EX50" t="str">
            <v>31CC</v>
          </cell>
          <cell r="EY50" t="str">
            <v>32CC</v>
          </cell>
          <cell r="EZ50" t="str">
            <v>33CC</v>
          </cell>
          <cell r="FA50" t="str">
            <v>34CC</v>
          </cell>
          <cell r="FB50" t="str">
            <v>35CC</v>
          </cell>
          <cell r="FC50" t="str">
            <v>OBNL-3</v>
          </cell>
          <cell r="FD50" t="str">
            <v>BSQ-3</v>
          </cell>
          <cell r="FE50" t="str">
            <v>T3</v>
          </cell>
          <cell r="FF50">
            <v>14</v>
          </cell>
          <cell r="FG50" t="str">
            <v>CMOC</v>
          </cell>
          <cell r="FH50">
            <v>437</v>
          </cell>
          <cell r="FI50" t="str">
            <v xml:space="preserve"> </v>
          </cell>
          <cell r="FJ50" t="str">
            <v>ACL</v>
          </cell>
          <cell r="FK50" t="str">
            <v>ACLOBNL</v>
          </cell>
          <cell r="FL50" t="str">
            <v>ACL3</v>
          </cell>
          <cell r="FM50" t="str">
            <v>ACLT</v>
          </cell>
          <cell r="FN50" t="str">
            <v>ACLOBNL</v>
          </cell>
          <cell r="FO50" t="str">
            <v xml:space="preserve"> </v>
          </cell>
          <cell r="FP50" t="str">
            <v xml:space="preserve"> </v>
          </cell>
          <cell r="FQ50" t="str">
            <v>ACLOBNL3T</v>
          </cell>
          <cell r="FR50" t="str">
            <v xml:space="preserve"> 3T</v>
          </cell>
          <cell r="FS50" t="str">
            <v xml:space="preserve"> 3T</v>
          </cell>
          <cell r="FT50" t="str">
            <v>ACL32008</v>
          </cell>
          <cell r="FU50" t="str">
            <v>3Le Sud-Ouest</v>
          </cell>
        </row>
        <row r="51">
          <cell r="C51" t="str">
            <v>ACL-5293</v>
          </cell>
          <cell r="D51" t="str">
            <v>930078071</v>
          </cell>
          <cell r="E51" t="str">
            <v>LES STUDIOS VILLE-MARIE</v>
          </cell>
          <cell r="F51" t="str">
            <v>1757-1761 Rue Saint-Hubert</v>
          </cell>
          <cell r="G51">
            <v>16</v>
          </cell>
          <cell r="H51" t="str">
            <v>3</v>
          </cell>
          <cell r="I51">
            <v>0</v>
          </cell>
          <cell r="J51">
            <v>0</v>
          </cell>
          <cell r="K51">
            <v>0</v>
          </cell>
          <cell r="L51" t="str">
            <v>AHM</v>
          </cell>
          <cell r="M51" t="str">
            <v>T</v>
          </cell>
          <cell r="N51" t="str">
            <v>2006</v>
          </cell>
          <cell r="O51" t="str">
            <v>DA</v>
          </cell>
          <cell r="P51" t="str">
            <v>OC</v>
          </cell>
          <cell r="Q51" t="str">
            <v>U07THID</v>
          </cell>
          <cell r="R51" t="str">
            <v>U11LABD</v>
          </cell>
          <cell r="S51">
            <v>0</v>
          </cell>
          <cell r="T51">
            <v>0</v>
          </cell>
          <cell r="U51">
            <v>39317</v>
          </cell>
          <cell r="V51">
            <v>39335</v>
          </cell>
          <cell r="W51">
            <v>39345</v>
          </cell>
          <cell r="X51">
            <v>39367</v>
          </cell>
          <cell r="Y51">
            <v>39401</v>
          </cell>
          <cell r="Z51">
            <v>39448</v>
          </cell>
          <cell r="AA51">
            <v>39508</v>
          </cell>
          <cell r="AB51" t="str">
            <v>O15L</v>
          </cell>
          <cell r="AC51">
            <v>15</v>
          </cell>
          <cell r="AD51">
            <v>1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 t="str">
            <v>OBNL</v>
          </cell>
          <cell r="AK51" t="str">
            <v>OBNL</v>
          </cell>
          <cell r="AL51">
            <v>39401</v>
          </cell>
          <cell r="AM51" t="str">
            <v>1-25</v>
          </cell>
          <cell r="AN51">
            <v>240</v>
          </cell>
          <cell r="AO51">
            <v>39448</v>
          </cell>
          <cell r="AP51">
            <v>39478</v>
          </cell>
          <cell r="AQ51" t="str">
            <v>ACL-5293</v>
          </cell>
          <cell r="AR51" t="str">
            <v>ACLOC</v>
          </cell>
          <cell r="AS51" t="str">
            <v>ACL2006-3</v>
          </cell>
          <cell r="AT51" t="str">
            <v>3Chambre</v>
          </cell>
          <cell r="AU51" t="str">
            <v>3studio</v>
          </cell>
          <cell r="AV51" t="str">
            <v>31CC</v>
          </cell>
          <cell r="AW51" t="str">
            <v>32CC</v>
          </cell>
          <cell r="AX51" t="str">
            <v>33CC</v>
          </cell>
          <cell r="AY51" t="str">
            <v>34CC</v>
          </cell>
          <cell r="AZ51" t="str">
            <v>35CC</v>
          </cell>
          <cell r="BA51" t="str">
            <v>3Chambre</v>
          </cell>
          <cell r="BB51" t="str">
            <v>3studio</v>
          </cell>
          <cell r="BC51" t="str">
            <v>31CC</v>
          </cell>
          <cell r="BD51" t="str">
            <v>32CC</v>
          </cell>
          <cell r="BE51" t="str">
            <v>33CC</v>
          </cell>
          <cell r="BF51" t="str">
            <v>34CC</v>
          </cell>
          <cell r="BG51" t="str">
            <v>35CC</v>
          </cell>
          <cell r="BH51" t="str">
            <v>engagé</v>
          </cell>
          <cell r="BI51" t="str">
            <v>20073chambre</v>
          </cell>
          <cell r="BJ51" t="str">
            <v>20073studio</v>
          </cell>
          <cell r="BK51" t="str">
            <v>200731cc</v>
          </cell>
          <cell r="BL51" t="str">
            <v>200732cc</v>
          </cell>
          <cell r="BM51" t="str">
            <v>200733cc</v>
          </cell>
          <cell r="BN51" t="str">
            <v>200734cc</v>
          </cell>
          <cell r="BO51" t="str">
            <v>200735cc</v>
          </cell>
          <cell r="BP51" t="str">
            <v>2006</v>
          </cell>
          <cell r="BQ51" t="str">
            <v>ACL2006-3</v>
          </cell>
          <cell r="BR51" t="str">
            <v>3Chambre</v>
          </cell>
          <cell r="BS51" t="str">
            <v>3studio</v>
          </cell>
          <cell r="BT51" t="str">
            <v>31CC</v>
          </cell>
          <cell r="BU51" t="str">
            <v>32CC</v>
          </cell>
          <cell r="BV51" t="str">
            <v>33CC</v>
          </cell>
          <cell r="BW51" t="str">
            <v>34CC</v>
          </cell>
          <cell r="BX51" t="str">
            <v>35CC</v>
          </cell>
          <cell r="BY51" t="str">
            <v>OBNL-3</v>
          </cell>
          <cell r="BZ51" t="str">
            <v>OBNL-3</v>
          </cell>
          <cell r="CA51" t="str">
            <v xml:space="preserve"> </v>
          </cell>
          <cell r="CB51" t="str">
            <v xml:space="preserve"> </v>
          </cell>
          <cell r="CC51" t="str">
            <v>OBNL</v>
          </cell>
          <cell r="CD51" t="str">
            <v>20073OBNL</v>
          </cell>
          <cell r="CE51" t="str">
            <v>OBNL-3</v>
          </cell>
          <cell r="CF51" t="str">
            <v>2007AHM</v>
          </cell>
          <cell r="CG51" t="str">
            <v>2007AHM</v>
          </cell>
          <cell r="CH51" t="str">
            <v>AHM-3</v>
          </cell>
          <cell r="CI51" t="str">
            <v>AHM-3</v>
          </cell>
          <cell r="CJ51" t="str">
            <v>20073AHM</v>
          </cell>
          <cell r="CK51" t="str">
            <v>AHM</v>
          </cell>
          <cell r="CL51" t="str">
            <v>AHM-3</v>
          </cell>
          <cell r="CM51" t="str">
            <v>20073AHM2007</v>
          </cell>
          <cell r="CN51" t="str">
            <v>T3</v>
          </cell>
          <cell r="CO51" t="str">
            <v>T3</v>
          </cell>
          <cell r="CP51" t="str">
            <v>T3</v>
          </cell>
          <cell r="CQ51" t="str">
            <v>20073T</v>
          </cell>
          <cell r="CR51" t="str">
            <v>T</v>
          </cell>
          <cell r="CS51" t="str">
            <v>20073T2007</v>
          </cell>
          <cell r="CT51" t="str">
            <v>2007</v>
          </cell>
          <cell r="CU51" t="str">
            <v xml:space="preserve"> </v>
          </cell>
          <cell r="CV51" t="str">
            <v>2007-10</v>
          </cell>
          <cell r="CW51" t="str">
            <v>2008-01</v>
          </cell>
          <cell r="CX51" t="str">
            <v>OCVille-Marie</v>
          </cell>
          <cell r="CY51" t="str">
            <v>AHMOC</v>
          </cell>
          <cell r="CZ51" t="str">
            <v>AHMOCVille-Marie</v>
          </cell>
          <cell r="DA51" t="str">
            <v>AHMVille-Marie</v>
          </cell>
          <cell r="DB51" t="str">
            <v>AHMVille-Marie</v>
          </cell>
          <cell r="DC51" t="str">
            <v>Ville-Marie</v>
          </cell>
          <cell r="DD51" t="str">
            <v>3Ville-Marie</v>
          </cell>
          <cell r="DE51" t="str">
            <v>TVille-Marie</v>
          </cell>
          <cell r="DF51">
            <v>0</v>
          </cell>
          <cell r="DG51" t="str">
            <v>3OC</v>
          </cell>
          <cell r="DH51" t="str">
            <v>ACL3OC</v>
          </cell>
          <cell r="DI51" t="str">
            <v xml:space="preserve"> </v>
          </cell>
          <cell r="DJ51" t="str">
            <v xml:space="preserve"> </v>
          </cell>
          <cell r="DK51" t="str">
            <v>2008ACL</v>
          </cell>
          <cell r="DL51" t="str">
            <v xml:space="preserve"> </v>
          </cell>
          <cell r="DM51" t="str">
            <v>1900ACLOC</v>
          </cell>
          <cell r="DO51" t="str">
            <v>2008oc</v>
          </cell>
          <cell r="DP51" t="str">
            <v>ACL2008oc2007ed</v>
          </cell>
          <cell r="DQ51" t="str">
            <v>2007ed</v>
          </cell>
          <cell r="DR51" t="str">
            <v>2007ec</v>
          </cell>
          <cell r="DS51" t="str">
            <v>2007ap</v>
          </cell>
          <cell r="DT51" t="str">
            <v>2007ed</v>
          </cell>
          <cell r="DU51" t="str">
            <v xml:space="preserve"> </v>
          </cell>
          <cell r="DV51" t="str">
            <v>3OC</v>
          </cell>
          <cell r="DW51" t="str">
            <v>20073OC</v>
          </cell>
          <cell r="DX51" t="str">
            <v>2007</v>
          </cell>
          <cell r="DY51" t="str">
            <v>2007</v>
          </cell>
          <cell r="DZ51" t="str">
            <v>ACLED 2007 from ec 2007</v>
          </cell>
          <cell r="EA51" t="str">
            <v>ACLOC 2006 from ED 2006</v>
          </cell>
          <cell r="EB51" t="str">
            <v>2007ec3Chambre</v>
          </cell>
          <cell r="EC51">
            <v>39317</v>
          </cell>
          <cell r="ED51">
            <v>18</v>
          </cell>
          <cell r="EE51">
            <v>10</v>
          </cell>
          <cell r="EF51">
            <v>22</v>
          </cell>
          <cell r="EG51">
            <v>56</v>
          </cell>
          <cell r="EH51">
            <v>34</v>
          </cell>
          <cell r="EI51">
            <v>47</v>
          </cell>
          <cell r="EJ51">
            <v>30</v>
          </cell>
          <cell r="EK51" t="str">
            <v>2007</v>
          </cell>
          <cell r="EL51">
            <v>0</v>
          </cell>
          <cell r="EM51" t="str">
            <v>ACL</v>
          </cell>
          <cell r="EN51" t="str">
            <v>2007AHM</v>
          </cell>
          <cell r="EO51" t="str">
            <v>3Chambre</v>
          </cell>
          <cell r="EP51" t="str">
            <v>3Studio</v>
          </cell>
          <cell r="EQ51" t="str">
            <v>31CC</v>
          </cell>
          <cell r="ER51" t="str">
            <v>32CC</v>
          </cell>
          <cell r="ES51" t="str">
            <v>33CC</v>
          </cell>
          <cell r="ET51" t="str">
            <v>34CC</v>
          </cell>
          <cell r="EU51" t="str">
            <v>35CC</v>
          </cell>
          <cell r="EV51" t="str">
            <v>3Chambre</v>
          </cell>
          <cell r="EW51" t="str">
            <v>3studio</v>
          </cell>
          <cell r="EX51" t="str">
            <v>31CC</v>
          </cell>
          <cell r="EY51" t="str">
            <v>32CC</v>
          </cell>
          <cell r="EZ51" t="str">
            <v>33CC</v>
          </cell>
          <cell r="FA51" t="str">
            <v>34CC</v>
          </cell>
          <cell r="FB51" t="str">
            <v>35CC</v>
          </cell>
          <cell r="FC51" t="str">
            <v>OBNL-3</v>
          </cell>
          <cell r="FD51" t="str">
            <v>AHM-3</v>
          </cell>
          <cell r="FE51" t="str">
            <v>T3</v>
          </cell>
          <cell r="FF51">
            <v>32</v>
          </cell>
          <cell r="FG51" t="str">
            <v>OC</v>
          </cell>
          <cell r="FH51">
            <v>81</v>
          </cell>
          <cell r="FI51" t="str">
            <v xml:space="preserve"> </v>
          </cell>
          <cell r="FJ51" t="str">
            <v>ACL</v>
          </cell>
          <cell r="FK51" t="str">
            <v>ACLOBNL</v>
          </cell>
          <cell r="FL51" t="str">
            <v>ACL3</v>
          </cell>
          <cell r="FM51" t="str">
            <v>ACLT</v>
          </cell>
          <cell r="FN51" t="str">
            <v>ACLOBNL</v>
          </cell>
          <cell r="FO51" t="str">
            <v xml:space="preserve"> </v>
          </cell>
          <cell r="FP51" t="str">
            <v xml:space="preserve"> </v>
          </cell>
          <cell r="FQ51" t="str">
            <v>ACLOBNL3T</v>
          </cell>
          <cell r="FR51" t="str">
            <v xml:space="preserve"> 3T</v>
          </cell>
          <cell r="FS51" t="str">
            <v xml:space="preserve"> 3T</v>
          </cell>
          <cell r="FT51" t="str">
            <v>ACL32006</v>
          </cell>
          <cell r="FU51" t="str">
            <v>3Ville-Marie</v>
          </cell>
        </row>
        <row r="52">
          <cell r="C52" t="str">
            <v>ACL-5294</v>
          </cell>
          <cell r="D52" t="str">
            <v>930079027</v>
          </cell>
          <cell r="E52" t="str">
            <v>C.H. CLOVERDALE - RÉNO II</v>
          </cell>
          <cell r="F52" t="str">
            <v>4559-4575 Rue de la Station (PFD)</v>
          </cell>
          <cell r="G52">
            <v>91</v>
          </cell>
          <cell r="H52" t="str">
            <v>1</v>
          </cell>
          <cell r="I52">
            <v>0</v>
          </cell>
          <cell r="J52">
            <v>0</v>
          </cell>
          <cell r="K52">
            <v>0</v>
          </cell>
          <cell r="L52" t="str">
            <v>CDH</v>
          </cell>
          <cell r="M52" t="str">
            <v>R</v>
          </cell>
          <cell r="N52" t="str">
            <v>2008</v>
          </cell>
          <cell r="O52" t="str">
            <v>DA</v>
          </cell>
          <cell r="P52" t="str">
            <v>OC</v>
          </cell>
          <cell r="Q52" t="str">
            <v>U34LACR</v>
          </cell>
          <cell r="R52" t="str">
            <v>U32NACM</v>
          </cell>
          <cell r="S52">
            <v>39387</v>
          </cell>
          <cell r="T52">
            <v>39400</v>
          </cell>
          <cell r="U52">
            <v>39400</v>
          </cell>
          <cell r="V52">
            <v>39433</v>
          </cell>
          <cell r="W52">
            <v>39436</v>
          </cell>
          <cell r="X52">
            <v>39472</v>
          </cell>
          <cell r="Y52">
            <v>39583</v>
          </cell>
          <cell r="Z52">
            <v>40118</v>
          </cell>
          <cell r="AA52">
            <v>40210</v>
          </cell>
          <cell r="AB52" t="str">
            <v>O15L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77</v>
          </cell>
          <cell r="AH52">
            <v>6</v>
          </cell>
          <cell r="AI52">
            <v>8</v>
          </cell>
          <cell r="AJ52" t="str">
            <v>COOP</v>
          </cell>
          <cell r="AK52" t="str">
            <v>COOP</v>
          </cell>
          <cell r="AL52">
            <v>39583</v>
          </cell>
          <cell r="AM52" t="str">
            <v>81-100</v>
          </cell>
          <cell r="AN52">
            <v>395</v>
          </cell>
          <cell r="AO52">
            <v>40118</v>
          </cell>
          <cell r="AP52">
            <v>40148</v>
          </cell>
          <cell r="AQ52" t="str">
            <v>ACL-5294</v>
          </cell>
          <cell r="AR52" t="str">
            <v>ACLOC</v>
          </cell>
          <cell r="AS52" t="str">
            <v>ACL2008-1</v>
          </cell>
          <cell r="AT52" t="str">
            <v>1Chambre</v>
          </cell>
          <cell r="AU52" t="str">
            <v>1studio</v>
          </cell>
          <cell r="AV52" t="str">
            <v>11CC</v>
          </cell>
          <cell r="AW52" t="str">
            <v>12CC</v>
          </cell>
          <cell r="AX52" t="str">
            <v>13CC</v>
          </cell>
          <cell r="AY52" t="str">
            <v>14CC</v>
          </cell>
          <cell r="AZ52" t="str">
            <v>15CC</v>
          </cell>
          <cell r="BA52" t="str">
            <v>1Chambre</v>
          </cell>
          <cell r="BB52" t="str">
            <v>1studio</v>
          </cell>
          <cell r="BC52" t="str">
            <v>11CC</v>
          </cell>
          <cell r="BD52" t="str">
            <v>12CC</v>
          </cell>
          <cell r="BE52" t="str">
            <v>13CC</v>
          </cell>
          <cell r="BF52" t="str">
            <v>14CC</v>
          </cell>
          <cell r="BG52" t="str">
            <v>15CC</v>
          </cell>
          <cell r="BH52" t="str">
            <v>engagé</v>
          </cell>
          <cell r="BI52" t="str">
            <v>20071chambre</v>
          </cell>
          <cell r="BJ52" t="str">
            <v>20071studio</v>
          </cell>
          <cell r="BK52" t="str">
            <v>200711cc</v>
          </cell>
          <cell r="BL52" t="str">
            <v>200712cc</v>
          </cell>
          <cell r="BM52" t="str">
            <v>200713cc</v>
          </cell>
          <cell r="BN52" t="str">
            <v>200714cc</v>
          </cell>
          <cell r="BO52" t="str">
            <v>200715cc</v>
          </cell>
          <cell r="BP52" t="str">
            <v>2008</v>
          </cell>
          <cell r="BQ52" t="str">
            <v>ACL2008-1</v>
          </cell>
          <cell r="BR52" t="str">
            <v>1Chambre</v>
          </cell>
          <cell r="BS52" t="str">
            <v>1studio</v>
          </cell>
          <cell r="BT52" t="str">
            <v>11CC</v>
          </cell>
          <cell r="BU52" t="str">
            <v>12CC</v>
          </cell>
          <cell r="BV52" t="str">
            <v>13CC</v>
          </cell>
          <cell r="BW52" t="str">
            <v>14CC</v>
          </cell>
          <cell r="BX52" t="str">
            <v>15CC</v>
          </cell>
          <cell r="BY52" t="str">
            <v>COOP-1</v>
          </cell>
          <cell r="BZ52" t="str">
            <v>COOP-1</v>
          </cell>
          <cell r="CA52" t="str">
            <v xml:space="preserve"> </v>
          </cell>
          <cell r="CB52" t="str">
            <v xml:space="preserve"> </v>
          </cell>
          <cell r="CC52" t="str">
            <v>COOP</v>
          </cell>
          <cell r="CD52" t="str">
            <v>20071COOP</v>
          </cell>
          <cell r="CE52" t="str">
            <v>COOP-1</v>
          </cell>
          <cell r="CF52" t="str">
            <v>2007CDH</v>
          </cell>
          <cell r="CG52" t="str">
            <v>2007CDH</v>
          </cell>
          <cell r="CH52" t="str">
            <v>CDH-1</v>
          </cell>
          <cell r="CI52" t="str">
            <v>CDH-1</v>
          </cell>
          <cell r="CJ52" t="str">
            <v>20071CDH</v>
          </cell>
          <cell r="CK52" t="str">
            <v>CDH</v>
          </cell>
          <cell r="CL52" t="str">
            <v>CDH-1</v>
          </cell>
          <cell r="CM52" t="str">
            <v>20071CDH2008</v>
          </cell>
          <cell r="CN52" t="str">
            <v>R1</v>
          </cell>
          <cell r="CO52" t="str">
            <v>R1</v>
          </cell>
          <cell r="CP52" t="str">
            <v>R1</v>
          </cell>
          <cell r="CQ52" t="str">
            <v>20071R</v>
          </cell>
          <cell r="CR52" t="str">
            <v>R</v>
          </cell>
          <cell r="CS52" t="str">
            <v>20071R2008</v>
          </cell>
          <cell r="CT52" t="str">
            <v>2008</v>
          </cell>
          <cell r="CU52" t="str">
            <v xml:space="preserve"> </v>
          </cell>
          <cell r="CV52" t="str">
            <v>2008-01</v>
          </cell>
          <cell r="CW52" t="str">
            <v>2009-11</v>
          </cell>
          <cell r="CX52" t="str">
            <v>OCPierrefonds — Roxboro</v>
          </cell>
          <cell r="CY52" t="str">
            <v>CDHOC</v>
          </cell>
          <cell r="CZ52" t="str">
            <v>CDHOCPierrefonds — Roxboro</v>
          </cell>
          <cell r="DA52" t="str">
            <v>CDHPierrefonds — Roxboro</v>
          </cell>
          <cell r="DB52" t="str">
            <v>CDHPierrefonds — Roxboro</v>
          </cell>
          <cell r="DC52" t="str">
            <v>Pierrefonds — Roxboro</v>
          </cell>
          <cell r="DD52" t="str">
            <v>1Pierrefonds — Roxboro</v>
          </cell>
          <cell r="DE52" t="str">
            <v>RPierrefonds — Roxboro</v>
          </cell>
          <cell r="DF52">
            <v>0</v>
          </cell>
          <cell r="DG52" t="str">
            <v>1OC</v>
          </cell>
          <cell r="DH52" t="str">
            <v>ACL1OC</v>
          </cell>
          <cell r="DI52" t="str">
            <v xml:space="preserve"> </v>
          </cell>
          <cell r="DJ52" t="str">
            <v xml:space="preserve"> </v>
          </cell>
          <cell r="DK52" t="str">
            <v>2009ACL</v>
          </cell>
          <cell r="DL52" t="str">
            <v xml:space="preserve"> </v>
          </cell>
          <cell r="DM52" t="str">
            <v>2007ACLOC</v>
          </cell>
          <cell r="DO52" t="str">
            <v>2009oc</v>
          </cell>
          <cell r="DP52" t="str">
            <v>ACL2009oc2008ed</v>
          </cell>
          <cell r="DQ52" t="str">
            <v>2008ed</v>
          </cell>
          <cell r="DR52" t="str">
            <v>2007ec</v>
          </cell>
          <cell r="DS52" t="str">
            <v>2007ap</v>
          </cell>
          <cell r="DT52" t="str">
            <v>2008ed</v>
          </cell>
          <cell r="DU52" t="str">
            <v>2007ec</v>
          </cell>
          <cell r="DV52" t="str">
            <v>1OC</v>
          </cell>
          <cell r="DW52" t="str">
            <v>20081OC</v>
          </cell>
          <cell r="DX52" t="str">
            <v>2008</v>
          </cell>
          <cell r="DY52" t="str">
            <v>2007</v>
          </cell>
          <cell r="DZ52" t="str">
            <v>ACLED 2008 from ec 2007</v>
          </cell>
          <cell r="EA52" t="str">
            <v>ACLOC 2006 from ED 2006</v>
          </cell>
          <cell r="EB52" t="str">
            <v>2007ec1Chambre</v>
          </cell>
          <cell r="EC52">
            <v>0</v>
          </cell>
          <cell r="ED52">
            <v>33</v>
          </cell>
          <cell r="EE52">
            <v>3</v>
          </cell>
          <cell r="EF52">
            <v>36</v>
          </cell>
          <cell r="EG52">
            <v>147</v>
          </cell>
          <cell r="EH52">
            <v>111</v>
          </cell>
          <cell r="EI52">
            <v>535</v>
          </cell>
          <cell r="EJ52">
            <v>30</v>
          </cell>
          <cell r="EK52" t="str">
            <v>2007</v>
          </cell>
          <cell r="EL52">
            <v>0</v>
          </cell>
          <cell r="EM52" t="str">
            <v>ACL</v>
          </cell>
          <cell r="EN52" t="str">
            <v>2008CDH</v>
          </cell>
          <cell r="EO52" t="str">
            <v>1Chambre</v>
          </cell>
          <cell r="EP52" t="str">
            <v>1Studio</v>
          </cell>
          <cell r="EQ52" t="str">
            <v>11CC</v>
          </cell>
          <cell r="ER52" t="str">
            <v>12CC</v>
          </cell>
          <cell r="ES52" t="str">
            <v>13CC</v>
          </cell>
          <cell r="ET52" t="str">
            <v>14CC</v>
          </cell>
          <cell r="EU52" t="str">
            <v>15CC</v>
          </cell>
          <cell r="EV52" t="str">
            <v>1Chambre</v>
          </cell>
          <cell r="EW52" t="str">
            <v>1studio</v>
          </cell>
          <cell r="EX52" t="str">
            <v>11CC</v>
          </cell>
          <cell r="EY52" t="str">
            <v>12CC</v>
          </cell>
          <cell r="EZ52" t="str">
            <v>13CC</v>
          </cell>
          <cell r="FA52" t="str">
            <v>14CC</v>
          </cell>
          <cell r="FB52" t="str">
            <v>15CC</v>
          </cell>
          <cell r="FC52" t="str">
            <v>COOP-1</v>
          </cell>
          <cell r="FD52" t="str">
            <v>CDH-1</v>
          </cell>
          <cell r="FE52" t="str">
            <v>R1</v>
          </cell>
          <cell r="FF52">
            <v>39</v>
          </cell>
          <cell r="FG52" t="str">
            <v>OC</v>
          </cell>
          <cell r="FH52">
            <v>646</v>
          </cell>
          <cell r="FI52" t="str">
            <v xml:space="preserve"> </v>
          </cell>
          <cell r="FJ52" t="str">
            <v>ACL</v>
          </cell>
          <cell r="FK52" t="str">
            <v>ACLCOOP</v>
          </cell>
          <cell r="FL52" t="str">
            <v>ACL1</v>
          </cell>
          <cell r="FM52" t="str">
            <v>ACLR</v>
          </cell>
          <cell r="FN52" t="str">
            <v>ACLCOOP</v>
          </cell>
          <cell r="FO52" t="str">
            <v xml:space="preserve"> </v>
          </cell>
          <cell r="FP52" t="str">
            <v xml:space="preserve"> </v>
          </cell>
          <cell r="FQ52" t="str">
            <v>ACLCOOP1R</v>
          </cell>
          <cell r="FR52" t="str">
            <v xml:space="preserve"> 1R</v>
          </cell>
          <cell r="FS52" t="str">
            <v xml:space="preserve"> 1R</v>
          </cell>
          <cell r="FT52" t="str">
            <v>ACL12008</v>
          </cell>
          <cell r="FU52" t="str">
            <v>1Pierrefonds — Roxboro</v>
          </cell>
        </row>
        <row r="53">
          <cell r="C53" t="str">
            <v>ACL-5295</v>
          </cell>
          <cell r="D53" t="str">
            <v>930079100</v>
          </cell>
          <cell r="E53" t="str">
            <v>C.H. LES AMBASSADEURS</v>
          </cell>
          <cell r="F53" t="str">
            <v>8665 Boul. Pie-IX</v>
          </cell>
          <cell r="G53">
            <v>24</v>
          </cell>
          <cell r="H53" t="str">
            <v>1</v>
          </cell>
          <cell r="I53">
            <v>0</v>
          </cell>
          <cell r="J53">
            <v>0</v>
          </cell>
          <cell r="K53" t="str">
            <v>X</v>
          </cell>
          <cell r="L53" t="str">
            <v>CDH</v>
          </cell>
          <cell r="M53" t="str">
            <v>R</v>
          </cell>
          <cell r="N53" t="str">
            <v>2008</v>
          </cell>
          <cell r="O53" t="str">
            <v>DA</v>
          </cell>
          <cell r="P53" t="str">
            <v>OC</v>
          </cell>
          <cell r="Q53" t="str">
            <v>U07BOIJ</v>
          </cell>
          <cell r="R53" t="str">
            <v>U11LABD</v>
          </cell>
          <cell r="S53">
            <v>0</v>
          </cell>
          <cell r="T53">
            <v>39386</v>
          </cell>
          <cell r="U53">
            <v>39386</v>
          </cell>
          <cell r="V53">
            <v>39423</v>
          </cell>
          <cell r="W53">
            <v>39589</v>
          </cell>
          <cell r="X53">
            <v>39589</v>
          </cell>
          <cell r="Y53">
            <v>39614</v>
          </cell>
          <cell r="Z53">
            <v>39862</v>
          </cell>
          <cell r="AA53">
            <v>39873</v>
          </cell>
          <cell r="AB53" t="str">
            <v>O15L</v>
          </cell>
          <cell r="AC53">
            <v>0</v>
          </cell>
          <cell r="AD53">
            <v>0</v>
          </cell>
          <cell r="AE53">
            <v>6</v>
          </cell>
          <cell r="AF53">
            <v>8</v>
          </cell>
          <cell r="AG53">
            <v>6</v>
          </cell>
          <cell r="AH53">
            <v>4</v>
          </cell>
          <cell r="AI53">
            <v>0</v>
          </cell>
          <cell r="AJ53" t="str">
            <v>COOP</v>
          </cell>
          <cell r="AK53" t="str">
            <v>COOP</v>
          </cell>
          <cell r="AL53">
            <v>39614</v>
          </cell>
          <cell r="AM53" t="str">
            <v>1-25</v>
          </cell>
          <cell r="AN53">
            <v>240</v>
          </cell>
          <cell r="AO53">
            <v>39862</v>
          </cell>
          <cell r="AP53">
            <v>39892</v>
          </cell>
          <cell r="AQ53" t="str">
            <v>ACL-5295</v>
          </cell>
          <cell r="AR53" t="str">
            <v>ACLOC</v>
          </cell>
          <cell r="AS53" t="str">
            <v>ACL2008-1</v>
          </cell>
          <cell r="AT53" t="str">
            <v>1Chambre</v>
          </cell>
          <cell r="AU53" t="str">
            <v>1studio</v>
          </cell>
          <cell r="AV53" t="str">
            <v>11CC</v>
          </cell>
          <cell r="AW53" t="str">
            <v>12CC</v>
          </cell>
          <cell r="AX53" t="str">
            <v>13CC</v>
          </cell>
          <cell r="AY53" t="str">
            <v>14CC</v>
          </cell>
          <cell r="AZ53" t="str">
            <v>15CC</v>
          </cell>
          <cell r="BA53" t="str">
            <v>1Chambre</v>
          </cell>
          <cell r="BB53" t="str">
            <v>1studio</v>
          </cell>
          <cell r="BC53" t="str">
            <v>11CC</v>
          </cell>
          <cell r="BD53" t="str">
            <v>12CC</v>
          </cell>
          <cell r="BE53" t="str">
            <v>13CC</v>
          </cell>
          <cell r="BF53" t="str">
            <v>14CC</v>
          </cell>
          <cell r="BG53" t="str">
            <v>15CC</v>
          </cell>
          <cell r="BH53" t="str">
            <v>engagé</v>
          </cell>
          <cell r="BI53" t="str">
            <v>20071chambre</v>
          </cell>
          <cell r="BJ53" t="str">
            <v>20071studio</v>
          </cell>
          <cell r="BK53" t="str">
            <v>200711cc</v>
          </cell>
          <cell r="BL53" t="str">
            <v>200712cc</v>
          </cell>
          <cell r="BM53" t="str">
            <v>200713cc</v>
          </cell>
          <cell r="BN53" t="str">
            <v>200714cc</v>
          </cell>
          <cell r="BO53" t="str">
            <v>200715cc</v>
          </cell>
          <cell r="BP53" t="str">
            <v>2008</v>
          </cell>
          <cell r="BQ53" t="str">
            <v>ACL2008-1</v>
          </cell>
          <cell r="BR53" t="str">
            <v>1Chambre</v>
          </cell>
          <cell r="BS53" t="str">
            <v>1studio</v>
          </cell>
          <cell r="BT53" t="str">
            <v>11CC</v>
          </cell>
          <cell r="BU53" t="str">
            <v>12CC</v>
          </cell>
          <cell r="BV53" t="str">
            <v>13CC</v>
          </cell>
          <cell r="BW53" t="str">
            <v>14CC</v>
          </cell>
          <cell r="BX53" t="str">
            <v>15CC</v>
          </cell>
          <cell r="BY53" t="str">
            <v>COOP-1</v>
          </cell>
          <cell r="BZ53" t="str">
            <v>COOP-1</v>
          </cell>
          <cell r="CA53" t="str">
            <v xml:space="preserve"> </v>
          </cell>
          <cell r="CB53" t="str">
            <v xml:space="preserve"> </v>
          </cell>
          <cell r="CC53" t="str">
            <v>COOP</v>
          </cell>
          <cell r="CD53" t="str">
            <v>20071COOP</v>
          </cell>
          <cell r="CE53" t="str">
            <v>COOP-1</v>
          </cell>
          <cell r="CF53" t="str">
            <v>2007CDH</v>
          </cell>
          <cell r="CG53" t="str">
            <v>2007CDH</v>
          </cell>
          <cell r="CH53" t="str">
            <v>CDH-1</v>
          </cell>
          <cell r="CI53" t="str">
            <v>CDH-1</v>
          </cell>
          <cell r="CJ53" t="str">
            <v>20071CDH</v>
          </cell>
          <cell r="CK53" t="str">
            <v>CDH</v>
          </cell>
          <cell r="CL53" t="str">
            <v>CDH-1</v>
          </cell>
          <cell r="CM53" t="str">
            <v>20071CDH2008</v>
          </cell>
          <cell r="CN53" t="str">
            <v>R1</v>
          </cell>
          <cell r="CO53" t="str">
            <v>R1</v>
          </cell>
          <cell r="CP53" t="str">
            <v>R1</v>
          </cell>
          <cell r="CQ53" t="str">
            <v>20071R</v>
          </cell>
          <cell r="CR53" t="str">
            <v>R</v>
          </cell>
          <cell r="CS53" t="str">
            <v>20071R2008</v>
          </cell>
          <cell r="CT53" t="str">
            <v>2008</v>
          </cell>
          <cell r="CU53" t="str">
            <v xml:space="preserve"> </v>
          </cell>
          <cell r="CV53" t="str">
            <v>2008-05</v>
          </cell>
          <cell r="CW53" t="str">
            <v>2009-02</v>
          </cell>
          <cell r="CX53" t="str">
            <v>OCVilleray — Saint-Michel — Parc-Extension</v>
          </cell>
          <cell r="CY53" t="str">
            <v>CDHOC</v>
          </cell>
          <cell r="CZ53" t="str">
            <v>CDHOCVilleray — Saint-Michel — Parc-Extension</v>
          </cell>
          <cell r="DA53" t="str">
            <v>CDHVilleray — Saint-Michel — Parc-Extension</v>
          </cell>
          <cell r="DB53" t="str">
            <v>CDHVilleray — Saint-Michel — Parc-Extension</v>
          </cell>
          <cell r="DC53" t="str">
            <v>Villeray — Saint-Michel — Parc-Extension</v>
          </cell>
          <cell r="DD53" t="str">
            <v>1Villeray — Saint-Michel — Parc-Extension</v>
          </cell>
          <cell r="DE53" t="str">
            <v>RVilleray — Saint-Michel — Parc-Extension</v>
          </cell>
          <cell r="DF53">
            <v>0</v>
          </cell>
          <cell r="DG53" t="str">
            <v>1OC</v>
          </cell>
          <cell r="DH53" t="str">
            <v>ACL1OC</v>
          </cell>
          <cell r="DI53" t="str">
            <v xml:space="preserve"> </v>
          </cell>
          <cell r="DJ53" t="str">
            <v xml:space="preserve"> </v>
          </cell>
          <cell r="DK53" t="str">
            <v>2009ACL</v>
          </cell>
          <cell r="DL53" t="str">
            <v xml:space="preserve"> </v>
          </cell>
          <cell r="DM53" t="str">
            <v>2007ACLOC</v>
          </cell>
          <cell r="DO53" t="str">
            <v>2009oc</v>
          </cell>
          <cell r="DP53" t="str">
            <v>ACL2009oc2008ed</v>
          </cell>
          <cell r="DQ53" t="str">
            <v>2008ed</v>
          </cell>
          <cell r="DR53" t="str">
            <v>2007ec</v>
          </cell>
          <cell r="DS53" t="str">
            <v>2007ap</v>
          </cell>
          <cell r="DT53" t="str">
            <v>2008ed</v>
          </cell>
          <cell r="DU53" t="str">
            <v>2007ec</v>
          </cell>
          <cell r="DV53" t="str">
            <v>1OC</v>
          </cell>
          <cell r="DW53" t="str">
            <v>20081OC</v>
          </cell>
          <cell r="DX53" t="str">
            <v>2008</v>
          </cell>
          <cell r="DY53" t="str">
            <v>2007</v>
          </cell>
          <cell r="DZ53" t="str">
            <v>ACLED 2008 from ec 2007</v>
          </cell>
          <cell r="EA53" t="str">
            <v>ACLOC 2006 from ED 2006</v>
          </cell>
          <cell r="EB53" t="str">
            <v>2007ec1Chambre</v>
          </cell>
          <cell r="EC53">
            <v>0</v>
          </cell>
          <cell r="ED53">
            <v>37</v>
          </cell>
          <cell r="EE53">
            <v>166</v>
          </cell>
          <cell r="EF53">
            <v>0</v>
          </cell>
          <cell r="EG53">
            <v>25</v>
          </cell>
          <cell r="EH53">
            <v>25</v>
          </cell>
          <cell r="EI53">
            <v>248</v>
          </cell>
          <cell r="EJ53">
            <v>30</v>
          </cell>
          <cell r="EK53" t="str">
            <v>2007</v>
          </cell>
          <cell r="EL53">
            <v>0</v>
          </cell>
          <cell r="EM53" t="str">
            <v>ACL</v>
          </cell>
          <cell r="EN53" t="str">
            <v>2008CDH</v>
          </cell>
          <cell r="EO53" t="str">
            <v>1Chambre</v>
          </cell>
          <cell r="EP53" t="str">
            <v>1Studio</v>
          </cell>
          <cell r="EQ53" t="str">
            <v>11CC</v>
          </cell>
          <cell r="ER53" t="str">
            <v>12CC</v>
          </cell>
          <cell r="ES53" t="str">
            <v>13CC</v>
          </cell>
          <cell r="ET53" t="str">
            <v>14CC</v>
          </cell>
          <cell r="EU53" t="str">
            <v>15CC</v>
          </cell>
          <cell r="EV53" t="str">
            <v>1Chambre</v>
          </cell>
          <cell r="EW53" t="str">
            <v>1studio</v>
          </cell>
          <cell r="EX53" t="str">
            <v>11CC</v>
          </cell>
          <cell r="EY53" t="str">
            <v>12CC</v>
          </cell>
          <cell r="EZ53" t="str">
            <v>13CC</v>
          </cell>
          <cell r="FA53" t="str">
            <v>14CC</v>
          </cell>
          <cell r="FB53" t="str">
            <v>15CC</v>
          </cell>
          <cell r="FC53" t="str">
            <v>COOP-1</v>
          </cell>
          <cell r="FD53" t="str">
            <v>CDH-1</v>
          </cell>
          <cell r="FE53" t="str">
            <v>R1</v>
          </cell>
          <cell r="FF53">
            <v>166</v>
          </cell>
          <cell r="FG53" t="str">
            <v>OC</v>
          </cell>
          <cell r="FH53">
            <v>273</v>
          </cell>
          <cell r="FI53" t="str">
            <v xml:space="preserve"> </v>
          </cell>
          <cell r="FJ53" t="str">
            <v>ACL</v>
          </cell>
          <cell r="FK53" t="str">
            <v>ACLCOOP</v>
          </cell>
          <cell r="FL53" t="str">
            <v>ACL1</v>
          </cell>
          <cell r="FM53" t="str">
            <v>ACLR</v>
          </cell>
          <cell r="FN53" t="str">
            <v>ACLCOOP</v>
          </cell>
          <cell r="FO53" t="str">
            <v xml:space="preserve"> </v>
          </cell>
          <cell r="FP53" t="str">
            <v xml:space="preserve"> </v>
          </cell>
          <cell r="FQ53" t="str">
            <v>ACLCOOP1R</v>
          </cell>
          <cell r="FR53" t="str">
            <v xml:space="preserve"> 1R</v>
          </cell>
          <cell r="FS53" t="str">
            <v xml:space="preserve"> 1R</v>
          </cell>
          <cell r="FT53" t="str">
            <v>ACL12008</v>
          </cell>
          <cell r="FU53" t="str">
            <v>1Villeray — Saint-Michel — Parc-Extension</v>
          </cell>
        </row>
        <row r="54">
          <cell r="C54" t="str">
            <v>ACL-5296</v>
          </cell>
          <cell r="D54" t="str">
            <v>930079107</v>
          </cell>
          <cell r="E54" t="str">
            <v>C.H. DU BON VOISINAGE</v>
          </cell>
          <cell r="F54" t="str">
            <v>8030 Rue A.-A.-Desroches</v>
          </cell>
          <cell r="G54">
            <v>71</v>
          </cell>
          <cell r="H54" t="str">
            <v>1</v>
          </cell>
          <cell r="I54">
            <v>0</v>
          </cell>
          <cell r="J54">
            <v>0</v>
          </cell>
          <cell r="K54">
            <v>0</v>
          </cell>
          <cell r="L54" t="str">
            <v>AHM</v>
          </cell>
          <cell r="M54" t="str">
            <v>R</v>
          </cell>
          <cell r="N54" t="str">
            <v>2008</v>
          </cell>
          <cell r="O54" t="str">
            <v>DA</v>
          </cell>
          <cell r="P54" t="str">
            <v>OC</v>
          </cell>
          <cell r="Q54" t="str">
            <v>U07BEDL</v>
          </cell>
          <cell r="R54" t="str">
            <v>U07LAGR</v>
          </cell>
          <cell r="S54">
            <v>0</v>
          </cell>
          <cell r="T54">
            <v>39405</v>
          </cell>
          <cell r="U54">
            <v>39415</v>
          </cell>
          <cell r="V54">
            <v>39427</v>
          </cell>
          <cell r="W54">
            <v>40003</v>
          </cell>
          <cell r="X54">
            <v>39723</v>
          </cell>
          <cell r="Y54">
            <v>39748</v>
          </cell>
          <cell r="Z54">
            <v>40026</v>
          </cell>
          <cell r="AA54">
            <v>40210</v>
          </cell>
          <cell r="AB54" t="str">
            <v>O15L</v>
          </cell>
          <cell r="AC54">
            <v>0</v>
          </cell>
          <cell r="AD54">
            <v>0</v>
          </cell>
          <cell r="AE54">
            <v>21</v>
          </cell>
          <cell r="AF54">
            <v>50</v>
          </cell>
          <cell r="AG54">
            <v>0</v>
          </cell>
          <cell r="AH54">
            <v>0</v>
          </cell>
          <cell r="AI54">
            <v>0</v>
          </cell>
          <cell r="AJ54" t="str">
            <v>COOP</v>
          </cell>
          <cell r="AK54" t="str">
            <v>COOP</v>
          </cell>
          <cell r="AL54">
            <v>39748</v>
          </cell>
          <cell r="AM54" t="str">
            <v>51-80</v>
          </cell>
          <cell r="AN54">
            <v>330</v>
          </cell>
          <cell r="AO54">
            <v>40026</v>
          </cell>
          <cell r="AP54">
            <v>40056</v>
          </cell>
          <cell r="AQ54" t="str">
            <v>ACL-5296</v>
          </cell>
          <cell r="AR54" t="str">
            <v>ACLOC</v>
          </cell>
          <cell r="AS54" t="str">
            <v>ACL2008-1</v>
          </cell>
          <cell r="AT54" t="str">
            <v>1Chambre</v>
          </cell>
          <cell r="AU54" t="str">
            <v>1studio</v>
          </cell>
          <cell r="AV54" t="str">
            <v>11CC</v>
          </cell>
          <cell r="AW54" t="str">
            <v>12CC</v>
          </cell>
          <cell r="AX54" t="str">
            <v>13CC</v>
          </cell>
          <cell r="AY54" t="str">
            <v>14CC</v>
          </cell>
          <cell r="AZ54" t="str">
            <v>15CC</v>
          </cell>
          <cell r="BA54" t="str">
            <v>1Chambre</v>
          </cell>
          <cell r="BB54" t="str">
            <v>1studio</v>
          </cell>
          <cell r="BC54" t="str">
            <v>11CC</v>
          </cell>
          <cell r="BD54" t="str">
            <v>12CC</v>
          </cell>
          <cell r="BE54" t="str">
            <v>13CC</v>
          </cell>
          <cell r="BF54" t="str">
            <v>14CC</v>
          </cell>
          <cell r="BG54" t="str">
            <v>15CC</v>
          </cell>
          <cell r="BH54" t="str">
            <v>engagé</v>
          </cell>
          <cell r="BI54" t="str">
            <v>20071chambre</v>
          </cell>
          <cell r="BJ54" t="str">
            <v>20071studio</v>
          </cell>
          <cell r="BK54" t="str">
            <v>200711cc</v>
          </cell>
          <cell r="BL54" t="str">
            <v>200712cc</v>
          </cell>
          <cell r="BM54" t="str">
            <v>200713cc</v>
          </cell>
          <cell r="BN54" t="str">
            <v>200714cc</v>
          </cell>
          <cell r="BO54" t="str">
            <v>200715cc</v>
          </cell>
          <cell r="BP54" t="str">
            <v>2008</v>
          </cell>
          <cell r="BQ54" t="str">
            <v>ACL2008-1</v>
          </cell>
          <cell r="BR54" t="str">
            <v>1Chambre</v>
          </cell>
          <cell r="BS54" t="str">
            <v>1studio</v>
          </cell>
          <cell r="BT54" t="str">
            <v>11CC</v>
          </cell>
          <cell r="BU54" t="str">
            <v>12CC</v>
          </cell>
          <cell r="BV54" t="str">
            <v>13CC</v>
          </cell>
          <cell r="BW54" t="str">
            <v>14CC</v>
          </cell>
          <cell r="BX54" t="str">
            <v>15CC</v>
          </cell>
          <cell r="BY54" t="str">
            <v>COOP-1</v>
          </cell>
          <cell r="BZ54" t="str">
            <v>COOP-1</v>
          </cell>
          <cell r="CA54" t="str">
            <v xml:space="preserve"> </v>
          </cell>
          <cell r="CB54" t="str">
            <v xml:space="preserve"> </v>
          </cell>
          <cell r="CC54" t="str">
            <v>COOP</v>
          </cell>
          <cell r="CD54" t="str">
            <v>20071COOP</v>
          </cell>
          <cell r="CE54" t="str">
            <v>COOP-1</v>
          </cell>
          <cell r="CF54" t="str">
            <v>2007AHM</v>
          </cell>
          <cell r="CG54" t="str">
            <v>2007AHM</v>
          </cell>
          <cell r="CH54" t="str">
            <v>AHM-1</v>
          </cell>
          <cell r="CI54" t="str">
            <v>AHM-1</v>
          </cell>
          <cell r="CJ54" t="str">
            <v>20071AHM</v>
          </cell>
          <cell r="CK54" t="str">
            <v>AHM</v>
          </cell>
          <cell r="CL54" t="str">
            <v>AHM-1</v>
          </cell>
          <cell r="CM54" t="str">
            <v>20071AHM2008</v>
          </cell>
          <cell r="CN54" t="str">
            <v>R1</v>
          </cell>
          <cell r="CO54" t="str">
            <v>R1</v>
          </cell>
          <cell r="CP54" t="str">
            <v>R1</v>
          </cell>
          <cell r="CQ54" t="str">
            <v>20071R</v>
          </cell>
          <cell r="CR54" t="str">
            <v>R</v>
          </cell>
          <cell r="CS54" t="str">
            <v>20071R2008</v>
          </cell>
          <cell r="CT54" t="str">
            <v>2008</v>
          </cell>
          <cell r="CU54" t="str">
            <v xml:space="preserve"> </v>
          </cell>
          <cell r="CV54" t="str">
            <v>2008-10</v>
          </cell>
          <cell r="CW54" t="str">
            <v>2009-08</v>
          </cell>
          <cell r="CX54" t="str">
            <v>OCMercier — Hochelaga-Maisonneuve</v>
          </cell>
          <cell r="CY54" t="str">
            <v>AHMOC</v>
          </cell>
          <cell r="CZ54" t="str">
            <v>AHMOCMercier — Hochelaga-Maisonneuve</v>
          </cell>
          <cell r="DA54" t="str">
            <v>AHMMercier — Hochelaga-Maisonneuve</v>
          </cell>
          <cell r="DB54" t="str">
            <v>AHMMercier — Hochelaga-Maisonneuve</v>
          </cell>
          <cell r="DC54" t="str">
            <v>Mercier — Hochelaga-Maisonneuve</v>
          </cell>
          <cell r="DD54" t="str">
            <v>1Mercier — Hochelaga-Maisonneuve</v>
          </cell>
          <cell r="DE54" t="str">
            <v>RMercier — Hochelaga-Maisonneuve</v>
          </cell>
          <cell r="DF54">
            <v>0</v>
          </cell>
          <cell r="DG54" t="str">
            <v>1OC</v>
          </cell>
          <cell r="DH54" t="str">
            <v>ACL1OC</v>
          </cell>
          <cell r="DI54" t="str">
            <v xml:space="preserve"> </v>
          </cell>
          <cell r="DJ54" t="str">
            <v xml:space="preserve"> </v>
          </cell>
          <cell r="DK54" t="str">
            <v>2009ACL</v>
          </cell>
          <cell r="DL54" t="str">
            <v xml:space="preserve"> </v>
          </cell>
          <cell r="DM54" t="str">
            <v>2007ACLOC</v>
          </cell>
          <cell r="DO54" t="str">
            <v>2009oc</v>
          </cell>
          <cell r="DP54" t="str">
            <v>ACL2009oc2008ed</v>
          </cell>
          <cell r="DQ54" t="str">
            <v>2008ed</v>
          </cell>
          <cell r="DR54" t="str">
            <v>2007ec</v>
          </cell>
          <cell r="DS54" t="str">
            <v>2007ap</v>
          </cell>
          <cell r="DT54" t="str">
            <v>2008ed</v>
          </cell>
          <cell r="DU54" t="str">
            <v>2007ec</v>
          </cell>
          <cell r="DV54" t="str">
            <v>1OC</v>
          </cell>
          <cell r="DW54" t="str">
            <v>20081OC</v>
          </cell>
          <cell r="DX54" t="str">
            <v>2008</v>
          </cell>
          <cell r="DY54" t="str">
            <v>2007</v>
          </cell>
          <cell r="DZ54" t="str">
            <v>ACLED 2008 from ec 2007</v>
          </cell>
          <cell r="EA54" t="str">
            <v>ACLOC 2006 from ED 2006</v>
          </cell>
          <cell r="EB54" t="str">
            <v>2007ec1Chambre</v>
          </cell>
          <cell r="EC54">
            <v>10</v>
          </cell>
          <cell r="ED54">
            <v>12</v>
          </cell>
          <cell r="EE54">
            <v>576</v>
          </cell>
          <cell r="EF54">
            <v>-280</v>
          </cell>
          <cell r="EG54">
            <v>-255</v>
          </cell>
          <cell r="EH54">
            <v>25</v>
          </cell>
          <cell r="EI54">
            <v>278</v>
          </cell>
          <cell r="EJ54">
            <v>30</v>
          </cell>
          <cell r="EK54" t="str">
            <v>2007</v>
          </cell>
          <cell r="EL54">
            <v>0</v>
          </cell>
          <cell r="EM54" t="str">
            <v>ACL</v>
          </cell>
          <cell r="EN54" t="str">
            <v>2008AHM</v>
          </cell>
          <cell r="EO54" t="str">
            <v>1Chambre</v>
          </cell>
          <cell r="EP54" t="str">
            <v>1Studio</v>
          </cell>
          <cell r="EQ54" t="str">
            <v>11CC</v>
          </cell>
          <cell r="ER54" t="str">
            <v>12CC</v>
          </cell>
          <cell r="ES54" t="str">
            <v>13CC</v>
          </cell>
          <cell r="ET54" t="str">
            <v>14CC</v>
          </cell>
          <cell r="EU54" t="str">
            <v>15CC</v>
          </cell>
          <cell r="EV54" t="str">
            <v>1Chambre</v>
          </cell>
          <cell r="EW54" t="str">
            <v>1studio</v>
          </cell>
          <cell r="EX54" t="str">
            <v>11CC</v>
          </cell>
          <cell r="EY54" t="str">
            <v>12CC</v>
          </cell>
          <cell r="EZ54" t="str">
            <v>13CC</v>
          </cell>
          <cell r="FA54" t="str">
            <v>14CC</v>
          </cell>
          <cell r="FB54" t="str">
            <v>15CC</v>
          </cell>
          <cell r="FC54" t="str">
            <v>COOP-1</v>
          </cell>
          <cell r="FD54" t="str">
            <v>AHM-1</v>
          </cell>
          <cell r="FE54" t="str">
            <v>R1</v>
          </cell>
          <cell r="FF54">
            <v>296</v>
          </cell>
          <cell r="FG54" t="str">
            <v>OC</v>
          </cell>
          <cell r="FH54">
            <v>303</v>
          </cell>
          <cell r="FI54" t="str">
            <v xml:space="preserve"> </v>
          </cell>
          <cell r="FJ54" t="str">
            <v>ACL</v>
          </cell>
          <cell r="FK54" t="str">
            <v>ACLCOOP</v>
          </cell>
          <cell r="FL54" t="str">
            <v>ACL1</v>
          </cell>
          <cell r="FM54" t="str">
            <v>ACLR</v>
          </cell>
          <cell r="FN54" t="str">
            <v>ACLCOOP</v>
          </cell>
          <cell r="FO54" t="str">
            <v xml:space="preserve"> </v>
          </cell>
          <cell r="FP54" t="str">
            <v xml:space="preserve"> </v>
          </cell>
          <cell r="FQ54" t="str">
            <v>ACLCOOP1R</v>
          </cell>
          <cell r="FR54" t="str">
            <v xml:space="preserve"> 1R</v>
          </cell>
          <cell r="FS54" t="str">
            <v xml:space="preserve"> 1R</v>
          </cell>
          <cell r="FT54" t="str">
            <v>ACL12008</v>
          </cell>
          <cell r="FU54" t="str">
            <v>1Mercier — Hochelaga-Maisonneuve</v>
          </cell>
        </row>
        <row r="55">
          <cell r="C55" t="str">
            <v>ACL-5297</v>
          </cell>
          <cell r="D55" t="str">
            <v>930079353</v>
          </cell>
          <cell r="E55" t="str">
            <v>L'AVENUE HÉBERGEMENT COMMUNAUTAIRE</v>
          </cell>
          <cell r="F55" t="str">
            <v>3941 Rue Ontario Est</v>
          </cell>
          <cell r="G55">
            <v>8</v>
          </cell>
          <cell r="H55" t="str">
            <v>3</v>
          </cell>
          <cell r="I55">
            <v>0</v>
          </cell>
          <cell r="J55" t="str">
            <v>CM</v>
          </cell>
          <cell r="K55">
            <v>0</v>
          </cell>
          <cell r="L55" t="str">
            <v>BSQ</v>
          </cell>
          <cell r="M55" t="str">
            <v>C</v>
          </cell>
          <cell r="N55" t="str">
            <v>2008</v>
          </cell>
          <cell r="O55" t="str">
            <v>DA</v>
          </cell>
          <cell r="P55" t="str">
            <v>OC</v>
          </cell>
          <cell r="Q55" t="str">
            <v>U07THID</v>
          </cell>
          <cell r="R55" t="str">
            <v>U07LAGR</v>
          </cell>
          <cell r="S55">
            <v>0</v>
          </cell>
          <cell r="T55">
            <v>39409</v>
          </cell>
          <cell r="U55">
            <v>39413</v>
          </cell>
          <cell r="V55">
            <v>39427</v>
          </cell>
          <cell r="W55">
            <v>39797</v>
          </cell>
          <cell r="X55">
            <v>39797</v>
          </cell>
          <cell r="Y55">
            <v>39828</v>
          </cell>
          <cell r="Z55">
            <v>40026</v>
          </cell>
          <cell r="AA55">
            <v>40087</v>
          </cell>
          <cell r="AB55" t="str">
            <v>O15L</v>
          </cell>
          <cell r="AC55">
            <v>0</v>
          </cell>
          <cell r="AD55">
            <v>0</v>
          </cell>
          <cell r="AE55">
            <v>8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 t="str">
            <v>OBNL</v>
          </cell>
          <cell r="AK55" t="str">
            <v>OBNL</v>
          </cell>
          <cell r="AL55">
            <v>39828</v>
          </cell>
          <cell r="AM55" t="str">
            <v>1-25</v>
          </cell>
          <cell r="AN55">
            <v>240</v>
          </cell>
          <cell r="AO55">
            <v>40026</v>
          </cell>
          <cell r="AP55">
            <v>40056</v>
          </cell>
          <cell r="AQ55" t="str">
            <v>ACL-5297</v>
          </cell>
          <cell r="AR55" t="str">
            <v>ACLOC</v>
          </cell>
          <cell r="AS55" t="str">
            <v>ACL2008-3</v>
          </cell>
          <cell r="AT55" t="str">
            <v>3Chambre</v>
          </cell>
          <cell r="AU55" t="str">
            <v>3studio</v>
          </cell>
          <cell r="AV55" t="str">
            <v>31CC</v>
          </cell>
          <cell r="AW55" t="str">
            <v>32CC</v>
          </cell>
          <cell r="AX55" t="str">
            <v>33CC</v>
          </cell>
          <cell r="AY55" t="str">
            <v>34CC</v>
          </cell>
          <cell r="AZ55" t="str">
            <v>35CC</v>
          </cell>
          <cell r="BA55" t="str">
            <v>3Chambre</v>
          </cell>
          <cell r="BB55" t="str">
            <v>3studio</v>
          </cell>
          <cell r="BC55" t="str">
            <v>31CC</v>
          </cell>
          <cell r="BD55" t="str">
            <v>32CC</v>
          </cell>
          <cell r="BE55" t="str">
            <v>33CC</v>
          </cell>
          <cell r="BF55" t="str">
            <v>34CC</v>
          </cell>
          <cell r="BG55" t="str">
            <v>35CC</v>
          </cell>
          <cell r="BH55" t="str">
            <v>engagé</v>
          </cell>
          <cell r="BI55" t="str">
            <v>20073chambre</v>
          </cell>
          <cell r="BJ55" t="str">
            <v>20073studio</v>
          </cell>
          <cell r="BK55" t="str">
            <v>200731cc</v>
          </cell>
          <cell r="BL55" t="str">
            <v>200732cc</v>
          </cell>
          <cell r="BM55" t="str">
            <v>200733cc</v>
          </cell>
          <cell r="BN55" t="str">
            <v>200734cc</v>
          </cell>
          <cell r="BO55" t="str">
            <v>200735cc</v>
          </cell>
          <cell r="BP55" t="str">
            <v>2008</v>
          </cell>
          <cell r="BQ55" t="str">
            <v>ACL2008-3</v>
          </cell>
          <cell r="BR55" t="str">
            <v>3Chambre</v>
          </cell>
          <cell r="BS55" t="str">
            <v>3studio</v>
          </cell>
          <cell r="BT55" t="str">
            <v>31CC</v>
          </cell>
          <cell r="BU55" t="str">
            <v>32CC</v>
          </cell>
          <cell r="BV55" t="str">
            <v>33CC</v>
          </cell>
          <cell r="BW55" t="str">
            <v>34CC</v>
          </cell>
          <cell r="BX55" t="str">
            <v>35CC</v>
          </cell>
          <cell r="BY55" t="str">
            <v>OBNL-3</v>
          </cell>
          <cell r="BZ55" t="str">
            <v>OBNL-3</v>
          </cell>
          <cell r="CA55" t="str">
            <v xml:space="preserve"> </v>
          </cell>
          <cell r="CB55" t="str">
            <v xml:space="preserve"> </v>
          </cell>
          <cell r="CC55" t="str">
            <v>OBNL</v>
          </cell>
          <cell r="CD55" t="str">
            <v>20073OBNL</v>
          </cell>
          <cell r="CE55" t="str">
            <v>OBNL-3</v>
          </cell>
          <cell r="CF55" t="str">
            <v>2007BSQ</v>
          </cell>
          <cell r="CG55" t="str">
            <v>2007BSQ</v>
          </cell>
          <cell r="CH55" t="str">
            <v>BSQ-3</v>
          </cell>
          <cell r="CI55" t="str">
            <v>BSQ-3</v>
          </cell>
          <cell r="CJ55" t="str">
            <v>20073BSQ</v>
          </cell>
          <cell r="CK55" t="str">
            <v>BSQ</v>
          </cell>
          <cell r="CL55" t="str">
            <v>BSQ-3</v>
          </cell>
          <cell r="CM55" t="e">
            <v>#REF!</v>
          </cell>
          <cell r="CN55" t="str">
            <v>C3</v>
          </cell>
          <cell r="CO55" t="str">
            <v>C3</v>
          </cell>
          <cell r="CP55" t="str">
            <v>C3</v>
          </cell>
          <cell r="CQ55" t="str">
            <v>20073C</v>
          </cell>
          <cell r="CR55" t="str">
            <v>C</v>
          </cell>
          <cell r="CS55" t="e">
            <v>#REF!</v>
          </cell>
          <cell r="CT55" t="str">
            <v>2008</v>
          </cell>
          <cell r="CU55" t="str">
            <v xml:space="preserve"> </v>
          </cell>
          <cell r="CV55" t="str">
            <v>2008-12</v>
          </cell>
          <cell r="CW55" t="str">
            <v>2009-08</v>
          </cell>
          <cell r="CX55" t="str">
            <v>OCMercier — Hochelaga-Maisonneuve</v>
          </cell>
          <cell r="CY55" t="str">
            <v>BSQOC</v>
          </cell>
          <cell r="CZ55" t="str">
            <v>BSQOCMercier — Hochelaga-Maisonneuve</v>
          </cell>
          <cell r="DA55" t="str">
            <v>BSQMercier — Hochelaga-Maisonneuve</v>
          </cell>
          <cell r="DB55" t="str">
            <v>BSQMercier — Hochelaga-Maisonneuve</v>
          </cell>
          <cell r="DC55" t="str">
            <v>Mercier — Hochelaga-Maisonneuve</v>
          </cell>
          <cell r="DD55" t="str">
            <v>3Mercier — Hochelaga-Maisonneuve</v>
          </cell>
          <cell r="DE55" t="str">
            <v>CMercier — Hochelaga-Maisonneuve</v>
          </cell>
          <cell r="DF55">
            <v>0</v>
          </cell>
          <cell r="DG55" t="str">
            <v>3OC</v>
          </cell>
          <cell r="DH55" t="str">
            <v>ACL3OC</v>
          </cell>
          <cell r="DI55" t="str">
            <v xml:space="preserve"> </v>
          </cell>
          <cell r="DJ55" t="str">
            <v xml:space="preserve"> </v>
          </cell>
          <cell r="DK55" t="str">
            <v>2009ACL</v>
          </cell>
          <cell r="DL55" t="str">
            <v xml:space="preserve"> </v>
          </cell>
          <cell r="DM55" t="str">
            <v>2007ACLOC</v>
          </cell>
          <cell r="DO55" t="str">
            <v>2009oc</v>
          </cell>
          <cell r="DP55" t="str">
            <v>ACL2009oc2008ed</v>
          </cell>
          <cell r="DQ55" t="str">
            <v>2008ed</v>
          </cell>
          <cell r="DR55" t="str">
            <v>2007ec</v>
          </cell>
          <cell r="DS55" t="str">
            <v>2007ap</v>
          </cell>
          <cell r="DT55" t="str">
            <v>2008ed</v>
          </cell>
          <cell r="DU55" t="str">
            <v>2007ec</v>
          </cell>
          <cell r="DV55" t="str">
            <v>3OC</v>
          </cell>
          <cell r="DW55" t="str">
            <v>20083OC</v>
          </cell>
          <cell r="DX55" t="str">
            <v>2008</v>
          </cell>
          <cell r="DY55" t="str">
            <v>2007</v>
          </cell>
          <cell r="DZ55" t="str">
            <v>ACLED 2008 from ec 2007</v>
          </cell>
          <cell r="EA55" t="str">
            <v>ACLOC 2006 from ED 2006</v>
          </cell>
          <cell r="EB55" t="str">
            <v>2007ec3Chambre</v>
          </cell>
          <cell r="EC55">
            <v>4</v>
          </cell>
          <cell r="ED55">
            <v>14</v>
          </cell>
          <cell r="EE55">
            <v>370</v>
          </cell>
          <cell r="EF55">
            <v>0</v>
          </cell>
          <cell r="EG55">
            <v>31</v>
          </cell>
          <cell r="EH55">
            <v>31</v>
          </cell>
          <cell r="EI55">
            <v>198</v>
          </cell>
          <cell r="EJ55">
            <v>30</v>
          </cell>
          <cell r="EK55" t="str">
            <v>2007</v>
          </cell>
          <cell r="EL55">
            <v>0</v>
          </cell>
          <cell r="EM55" t="str">
            <v>ACL</v>
          </cell>
          <cell r="EN55" t="str">
            <v>2008BSQ</v>
          </cell>
          <cell r="EO55" t="str">
            <v>3Chambre</v>
          </cell>
          <cell r="EP55" t="str">
            <v>3Studio</v>
          </cell>
          <cell r="EQ55" t="str">
            <v>31CC</v>
          </cell>
          <cell r="ER55" t="str">
            <v>32CC</v>
          </cell>
          <cell r="ES55" t="str">
            <v>33CC</v>
          </cell>
          <cell r="ET55" t="str">
            <v>34CC</v>
          </cell>
          <cell r="EU55" t="str">
            <v>35CC</v>
          </cell>
          <cell r="EV55" t="str">
            <v>3Chambre</v>
          </cell>
          <cell r="EW55" t="str">
            <v>3studio</v>
          </cell>
          <cell r="EX55" t="str">
            <v>31CC</v>
          </cell>
          <cell r="EY55" t="str">
            <v>32CC</v>
          </cell>
          <cell r="EZ55" t="str">
            <v>33CC</v>
          </cell>
          <cell r="FA55" t="str">
            <v>34CC</v>
          </cell>
          <cell r="FB55" t="str">
            <v>35CC</v>
          </cell>
          <cell r="FC55" t="str">
            <v>OBNL-3</v>
          </cell>
          <cell r="FD55" t="str">
            <v>BSQ-3</v>
          </cell>
          <cell r="FE55" t="str">
            <v>C3</v>
          </cell>
          <cell r="FF55">
            <v>370</v>
          </cell>
          <cell r="FG55" t="str">
            <v>CMOC</v>
          </cell>
          <cell r="FH55">
            <v>229</v>
          </cell>
          <cell r="FI55" t="str">
            <v xml:space="preserve"> </v>
          </cell>
          <cell r="FJ55" t="str">
            <v>ACL</v>
          </cell>
          <cell r="FK55" t="str">
            <v>ACLOBNL</v>
          </cell>
          <cell r="FL55" t="str">
            <v>ACL3</v>
          </cell>
          <cell r="FM55" t="str">
            <v>ACLC</v>
          </cell>
          <cell r="FN55" t="str">
            <v>ACLOBNL</v>
          </cell>
          <cell r="FO55" t="str">
            <v xml:space="preserve"> </v>
          </cell>
          <cell r="FP55" t="str">
            <v xml:space="preserve"> </v>
          </cell>
          <cell r="FQ55" t="str">
            <v>ACLOBNL3C</v>
          </cell>
          <cell r="FR55" t="str">
            <v xml:space="preserve"> 3C</v>
          </cell>
          <cell r="FS55" t="str">
            <v xml:space="preserve"> 3C</v>
          </cell>
          <cell r="FT55" t="str">
            <v>ACL32008</v>
          </cell>
          <cell r="FU55" t="str">
            <v>3Mercier — Hochelaga-Maisonneuve</v>
          </cell>
        </row>
        <row r="56">
          <cell r="C56" t="str">
            <v>ACL-5298</v>
          </cell>
          <cell r="D56" t="str">
            <v>930075069</v>
          </cell>
          <cell r="E56" t="str">
            <v>NOUVELLE APPROCHE HUMANITAIRE</v>
          </cell>
          <cell r="F56" t="str">
            <v>5987-5995 Rue Hochelaga</v>
          </cell>
          <cell r="G56">
            <v>20</v>
          </cell>
          <cell r="H56" t="str">
            <v>3</v>
          </cell>
          <cell r="I56">
            <v>0</v>
          </cell>
          <cell r="J56">
            <v>0</v>
          </cell>
          <cell r="K56">
            <v>0</v>
          </cell>
          <cell r="L56" t="str">
            <v>BSQ</v>
          </cell>
          <cell r="M56" t="str">
            <v>R</v>
          </cell>
          <cell r="N56" t="str">
            <v>2008</v>
          </cell>
          <cell r="O56" t="str">
            <v>DA</v>
          </cell>
          <cell r="P56" t="str">
            <v>OC</v>
          </cell>
          <cell r="Q56" t="str">
            <v>U07BOIJ</v>
          </cell>
          <cell r="R56" t="str">
            <v>U07LAGR</v>
          </cell>
          <cell r="S56">
            <v>39211</v>
          </cell>
          <cell r="T56">
            <v>39399</v>
          </cell>
          <cell r="U56">
            <v>39436</v>
          </cell>
          <cell r="V56">
            <v>39612</v>
          </cell>
          <cell r="W56">
            <v>39790</v>
          </cell>
          <cell r="X56">
            <v>39791</v>
          </cell>
          <cell r="Y56">
            <v>39832</v>
          </cell>
          <cell r="Z56">
            <v>40101</v>
          </cell>
          <cell r="AA56">
            <v>40179</v>
          </cell>
          <cell r="AB56" t="str">
            <v>O15L</v>
          </cell>
          <cell r="AC56">
            <v>20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 t="str">
            <v>OBNL</v>
          </cell>
          <cell r="AK56" t="str">
            <v>OBNL</v>
          </cell>
          <cell r="AL56">
            <v>39832</v>
          </cell>
          <cell r="AM56" t="str">
            <v>1-25</v>
          </cell>
          <cell r="AN56">
            <v>240</v>
          </cell>
          <cell r="AO56">
            <v>40101</v>
          </cell>
          <cell r="AP56">
            <v>40131</v>
          </cell>
          <cell r="AQ56" t="str">
            <v>ACL-5298</v>
          </cell>
          <cell r="AR56" t="str">
            <v>ACLOC</v>
          </cell>
          <cell r="AS56" t="str">
            <v>ACL2008-3</v>
          </cell>
          <cell r="AT56" t="str">
            <v>3Chambre</v>
          </cell>
          <cell r="AU56" t="str">
            <v>3studio</v>
          </cell>
          <cell r="AV56" t="str">
            <v>31CC</v>
          </cell>
          <cell r="AW56" t="str">
            <v>32CC</v>
          </cell>
          <cell r="AX56" t="str">
            <v>33CC</v>
          </cell>
          <cell r="AY56" t="str">
            <v>34CC</v>
          </cell>
          <cell r="AZ56" t="str">
            <v>35CC</v>
          </cell>
          <cell r="BA56" t="str">
            <v>3Chambre</v>
          </cell>
          <cell r="BB56" t="str">
            <v>3studio</v>
          </cell>
          <cell r="BC56" t="str">
            <v>31CC</v>
          </cell>
          <cell r="BD56" t="str">
            <v>32CC</v>
          </cell>
          <cell r="BE56" t="str">
            <v>33CC</v>
          </cell>
          <cell r="BF56" t="str">
            <v>34CC</v>
          </cell>
          <cell r="BG56" t="str">
            <v>35CC</v>
          </cell>
          <cell r="BH56" t="str">
            <v>engagé</v>
          </cell>
          <cell r="BI56" t="str">
            <v>20083chambre</v>
          </cell>
          <cell r="BJ56" t="str">
            <v>20083studio</v>
          </cell>
          <cell r="BK56" t="str">
            <v>200831cc</v>
          </cell>
          <cell r="BL56" t="str">
            <v>200832cc</v>
          </cell>
          <cell r="BM56" t="str">
            <v>200833cc</v>
          </cell>
          <cell r="BN56" t="str">
            <v>200834cc</v>
          </cell>
          <cell r="BO56" t="str">
            <v>200835cc</v>
          </cell>
          <cell r="BP56" t="str">
            <v>2008</v>
          </cell>
          <cell r="BQ56" t="str">
            <v>ACL2008-3</v>
          </cell>
          <cell r="BR56" t="str">
            <v>3Chambre</v>
          </cell>
          <cell r="BS56" t="str">
            <v>3studio</v>
          </cell>
          <cell r="BT56" t="str">
            <v>31CC</v>
          </cell>
          <cell r="BU56" t="str">
            <v>32CC</v>
          </cell>
          <cell r="BV56" t="str">
            <v>33CC</v>
          </cell>
          <cell r="BW56" t="str">
            <v>34CC</v>
          </cell>
          <cell r="BX56" t="str">
            <v>35CC</v>
          </cell>
          <cell r="BY56" t="str">
            <v>OBNL-3</v>
          </cell>
          <cell r="BZ56" t="str">
            <v>OBNL-3</v>
          </cell>
          <cell r="CA56" t="str">
            <v xml:space="preserve"> </v>
          </cell>
          <cell r="CB56" t="str">
            <v xml:space="preserve"> </v>
          </cell>
          <cell r="CC56" t="str">
            <v>OBNL</v>
          </cell>
          <cell r="CD56" t="str">
            <v>20083OBNL</v>
          </cell>
          <cell r="CE56" t="str">
            <v>OBNL-3</v>
          </cell>
          <cell r="CF56" t="str">
            <v>2007BSQ</v>
          </cell>
          <cell r="CG56" t="str">
            <v>2007BSQ</v>
          </cell>
          <cell r="CH56" t="str">
            <v>BSQ-3</v>
          </cell>
          <cell r="CI56" t="str">
            <v>BSQ-3</v>
          </cell>
          <cell r="CJ56" t="str">
            <v>20083BSQ</v>
          </cell>
          <cell r="CK56" t="str">
            <v>BSQ</v>
          </cell>
          <cell r="CL56" t="str">
            <v>BSQ-3</v>
          </cell>
          <cell r="CM56" t="str">
            <v>20083BSQ2008</v>
          </cell>
          <cell r="CN56" t="str">
            <v>R3</v>
          </cell>
          <cell r="CO56" t="str">
            <v>R3</v>
          </cell>
          <cell r="CP56" t="str">
            <v>R3</v>
          </cell>
          <cell r="CQ56" t="str">
            <v>20083R</v>
          </cell>
          <cell r="CR56" t="str">
            <v>R</v>
          </cell>
          <cell r="CS56" t="str">
            <v>20083R2008</v>
          </cell>
          <cell r="CT56" t="str">
            <v>2008</v>
          </cell>
          <cell r="CU56" t="str">
            <v xml:space="preserve"> </v>
          </cell>
          <cell r="CV56" t="str">
            <v>2008-12</v>
          </cell>
          <cell r="CW56" t="str">
            <v>2009-10</v>
          </cell>
          <cell r="CX56" t="str">
            <v>OCMercier — Hochelaga-Maisonneuve</v>
          </cell>
          <cell r="CY56" t="str">
            <v>BSQOC</v>
          </cell>
          <cell r="CZ56" t="str">
            <v>BSQOCMercier — Hochelaga-Maisonneuve</v>
          </cell>
          <cell r="DA56" t="str">
            <v>BSQMercier — Hochelaga-Maisonneuve</v>
          </cell>
          <cell r="DB56" t="str">
            <v>BSQMercier — Hochelaga-Maisonneuve</v>
          </cell>
          <cell r="DC56" t="str">
            <v>Mercier — Hochelaga-Maisonneuve</v>
          </cell>
          <cell r="DD56" t="str">
            <v>3Mercier — Hochelaga-Maisonneuve</v>
          </cell>
          <cell r="DE56" t="str">
            <v>RMercier — Hochelaga-Maisonneuve</v>
          </cell>
          <cell r="DF56">
            <v>0</v>
          </cell>
          <cell r="DG56" t="str">
            <v>3OC</v>
          </cell>
          <cell r="DH56" t="str">
            <v>ACL3OC</v>
          </cell>
          <cell r="DI56" t="str">
            <v xml:space="preserve"> </v>
          </cell>
          <cell r="DJ56" t="str">
            <v xml:space="preserve"> </v>
          </cell>
          <cell r="DK56" t="str">
            <v>2009ACL</v>
          </cell>
          <cell r="DL56" t="str">
            <v xml:space="preserve"> </v>
          </cell>
          <cell r="DM56" t="str">
            <v>2007ACLOC</v>
          </cell>
          <cell r="DO56" t="str">
            <v>2009oc</v>
          </cell>
          <cell r="DP56" t="str">
            <v>ACL2009oc2008ed</v>
          </cell>
          <cell r="DQ56" t="str">
            <v>2008ed</v>
          </cell>
          <cell r="DR56" t="str">
            <v>2008ec</v>
          </cell>
          <cell r="DS56" t="str">
            <v>2007ap</v>
          </cell>
          <cell r="DT56" t="str">
            <v>2008ed</v>
          </cell>
          <cell r="DU56" t="str">
            <v xml:space="preserve"> </v>
          </cell>
          <cell r="DV56" t="str">
            <v>3OC</v>
          </cell>
          <cell r="DW56" t="str">
            <v>20083OC</v>
          </cell>
          <cell r="DX56" t="str">
            <v>2008</v>
          </cell>
          <cell r="DY56" t="str">
            <v>2008</v>
          </cell>
          <cell r="DZ56" t="str">
            <v>ACLED 2008 from ec 2008</v>
          </cell>
          <cell r="EA56" t="str">
            <v>ACLOC 2006 from ED 2006</v>
          </cell>
          <cell r="EB56" t="str">
            <v>2008ec3Chambre</v>
          </cell>
          <cell r="EC56">
            <v>37</v>
          </cell>
          <cell r="ED56">
            <v>176</v>
          </cell>
          <cell r="EE56">
            <v>178</v>
          </cell>
          <cell r="EF56">
            <v>1</v>
          </cell>
          <cell r="EG56">
            <v>42</v>
          </cell>
          <cell r="EH56">
            <v>41</v>
          </cell>
          <cell r="EI56">
            <v>269</v>
          </cell>
          <cell r="EJ56">
            <v>30</v>
          </cell>
          <cell r="EK56" t="str">
            <v>2008</v>
          </cell>
          <cell r="EL56">
            <v>0</v>
          </cell>
          <cell r="EM56" t="str">
            <v>ACL</v>
          </cell>
          <cell r="EN56" t="str">
            <v>2008BSQ</v>
          </cell>
          <cell r="EO56" t="str">
            <v>3Chambre</v>
          </cell>
          <cell r="EP56" t="str">
            <v>3Studio</v>
          </cell>
          <cell r="EQ56" t="str">
            <v>31CC</v>
          </cell>
          <cell r="ER56" t="str">
            <v>32CC</v>
          </cell>
          <cell r="ES56" t="str">
            <v>33CC</v>
          </cell>
          <cell r="ET56" t="str">
            <v>34CC</v>
          </cell>
          <cell r="EU56" t="str">
            <v>35CC</v>
          </cell>
          <cell r="EV56" t="str">
            <v>3Chambre</v>
          </cell>
          <cell r="EW56" t="str">
            <v>3studio</v>
          </cell>
          <cell r="EX56" t="str">
            <v>31CC</v>
          </cell>
          <cell r="EY56" t="str">
            <v>32CC</v>
          </cell>
          <cell r="EZ56" t="str">
            <v>33CC</v>
          </cell>
          <cell r="FA56" t="str">
            <v>34CC</v>
          </cell>
          <cell r="FB56" t="str">
            <v>35CC</v>
          </cell>
          <cell r="FC56" t="str">
            <v>OBNL-3</v>
          </cell>
          <cell r="FD56" t="str">
            <v>BSQ-3</v>
          </cell>
          <cell r="FE56" t="str">
            <v>R3</v>
          </cell>
          <cell r="FF56">
            <v>179</v>
          </cell>
          <cell r="FG56" t="str">
            <v>OC</v>
          </cell>
          <cell r="FH56">
            <v>310</v>
          </cell>
          <cell r="FI56" t="str">
            <v xml:space="preserve"> </v>
          </cell>
          <cell r="FJ56" t="str">
            <v>ACL</v>
          </cell>
          <cell r="FK56" t="str">
            <v>ACLOBNL</v>
          </cell>
          <cell r="FL56" t="str">
            <v>ACL3</v>
          </cell>
          <cell r="FM56" t="str">
            <v>ACLR</v>
          </cell>
          <cell r="FN56" t="str">
            <v>ACLOBNL</v>
          </cell>
          <cell r="FO56" t="str">
            <v xml:space="preserve"> </v>
          </cell>
          <cell r="FP56" t="str">
            <v xml:space="preserve"> </v>
          </cell>
          <cell r="FQ56" t="str">
            <v>ACLOBNL3R</v>
          </cell>
          <cell r="FR56" t="str">
            <v xml:space="preserve"> 3R</v>
          </cell>
          <cell r="FS56" t="str">
            <v xml:space="preserve"> 3R</v>
          </cell>
          <cell r="FT56" t="str">
            <v>ACL32008</v>
          </cell>
          <cell r="FU56" t="str">
            <v>3Mercier — Hochelaga-Maisonneuve</v>
          </cell>
        </row>
        <row r="57">
          <cell r="C57" t="str">
            <v>ACL-5301</v>
          </cell>
          <cell r="D57" t="str">
            <v>930079189</v>
          </cell>
          <cell r="E57" t="str">
            <v>MAISON DES SOURDS</v>
          </cell>
          <cell r="F57" t="str">
            <v>2101 Rue Jarry Est</v>
          </cell>
          <cell r="G57">
            <v>26</v>
          </cell>
          <cell r="H57" t="str">
            <v>1</v>
          </cell>
          <cell r="I57">
            <v>0</v>
          </cell>
          <cell r="J57">
            <v>0</v>
          </cell>
          <cell r="K57" t="str">
            <v>X</v>
          </cell>
          <cell r="L57" t="str">
            <v>CDH</v>
          </cell>
          <cell r="M57" t="str">
            <v>C</v>
          </cell>
          <cell r="N57" t="str">
            <v>2007</v>
          </cell>
          <cell r="O57" t="str">
            <v>DA</v>
          </cell>
          <cell r="P57" t="str">
            <v>OC</v>
          </cell>
          <cell r="Q57" t="str">
            <v>U07BOIJ</v>
          </cell>
          <cell r="R57" t="str">
            <v>U11LABD</v>
          </cell>
          <cell r="S57">
            <v>0</v>
          </cell>
          <cell r="T57">
            <v>39399</v>
          </cell>
          <cell r="U57">
            <v>39492</v>
          </cell>
          <cell r="V57">
            <v>39626</v>
          </cell>
          <cell r="W57">
            <v>40101</v>
          </cell>
          <cell r="X57">
            <v>40109</v>
          </cell>
          <cell r="Y57">
            <v>40132</v>
          </cell>
          <cell r="Z57">
            <v>40695</v>
          </cell>
          <cell r="AA57">
            <v>40909</v>
          </cell>
          <cell r="AB57" t="str">
            <v>O15L</v>
          </cell>
          <cell r="AC57">
            <v>0</v>
          </cell>
          <cell r="AD57">
            <v>0</v>
          </cell>
          <cell r="AE57">
            <v>13</v>
          </cell>
          <cell r="AF57">
            <v>8</v>
          </cell>
          <cell r="AG57">
            <v>4</v>
          </cell>
          <cell r="AH57">
            <v>1</v>
          </cell>
          <cell r="AI57">
            <v>0</v>
          </cell>
          <cell r="AJ57" t="str">
            <v>OBNL</v>
          </cell>
          <cell r="AK57" t="str">
            <v>OBNL</v>
          </cell>
          <cell r="AL57">
            <v>40132</v>
          </cell>
          <cell r="AM57" t="str">
            <v>26-50</v>
          </cell>
          <cell r="AN57">
            <v>300</v>
          </cell>
          <cell r="AO57">
            <v>40695</v>
          </cell>
          <cell r="AP57">
            <v>40725</v>
          </cell>
          <cell r="AQ57" t="str">
            <v>ACL-5301</v>
          </cell>
          <cell r="AR57" t="str">
            <v>ACLOC</v>
          </cell>
          <cell r="AS57" t="str">
            <v>ACL2007-1</v>
          </cell>
          <cell r="AT57" t="str">
            <v>1Chambre</v>
          </cell>
          <cell r="AU57" t="str">
            <v>1studio</v>
          </cell>
          <cell r="AV57" t="str">
            <v>11CC</v>
          </cell>
          <cell r="AW57" t="str">
            <v>12CC</v>
          </cell>
          <cell r="AX57" t="str">
            <v>13CC</v>
          </cell>
          <cell r="AY57" t="str">
            <v>14CC</v>
          </cell>
          <cell r="AZ57" t="str">
            <v>15CC</v>
          </cell>
          <cell r="BA57" t="str">
            <v>1Chambre</v>
          </cell>
          <cell r="BB57" t="str">
            <v>1studio</v>
          </cell>
          <cell r="BC57" t="str">
            <v>11CC</v>
          </cell>
          <cell r="BD57" t="str">
            <v>12CC</v>
          </cell>
          <cell r="BE57" t="str">
            <v>13CC</v>
          </cell>
          <cell r="BF57" t="str">
            <v>14CC</v>
          </cell>
          <cell r="BG57" t="str">
            <v>15CC</v>
          </cell>
          <cell r="BH57" t="str">
            <v>engagé</v>
          </cell>
          <cell r="BI57" t="str">
            <v>20081chambre</v>
          </cell>
          <cell r="BJ57" t="str">
            <v>20081studio</v>
          </cell>
          <cell r="BK57" t="str">
            <v>200811cc</v>
          </cell>
          <cell r="BL57" t="str">
            <v>200812cc</v>
          </cell>
          <cell r="BM57" t="str">
            <v>200813cc</v>
          </cell>
          <cell r="BN57" t="str">
            <v>200814cc</v>
          </cell>
          <cell r="BO57" t="str">
            <v>200815cc</v>
          </cell>
          <cell r="BP57" t="str">
            <v>2007</v>
          </cell>
          <cell r="BQ57" t="str">
            <v>ACL2007-1</v>
          </cell>
          <cell r="BR57" t="str">
            <v>1Chambre</v>
          </cell>
          <cell r="BS57" t="str">
            <v>1studio</v>
          </cell>
          <cell r="BT57" t="str">
            <v>11CC</v>
          </cell>
          <cell r="BU57" t="str">
            <v>12CC</v>
          </cell>
          <cell r="BV57" t="str">
            <v>13CC</v>
          </cell>
          <cell r="BW57" t="str">
            <v>14CC</v>
          </cell>
          <cell r="BX57" t="str">
            <v>15CC</v>
          </cell>
          <cell r="BY57" t="str">
            <v>OBNL-1</v>
          </cell>
          <cell r="BZ57" t="str">
            <v>OBNL-1</v>
          </cell>
          <cell r="CA57" t="str">
            <v xml:space="preserve"> </v>
          </cell>
          <cell r="CB57" t="str">
            <v xml:space="preserve"> </v>
          </cell>
          <cell r="CC57" t="str">
            <v>OBNL</v>
          </cell>
          <cell r="CD57" t="str">
            <v>20081OBNL</v>
          </cell>
          <cell r="CE57" t="str">
            <v>OBNL-1</v>
          </cell>
          <cell r="CF57" t="str">
            <v>2007CDH</v>
          </cell>
          <cell r="CG57" t="str">
            <v>2007CDH</v>
          </cell>
          <cell r="CH57" t="str">
            <v>CDH-1</v>
          </cell>
          <cell r="CI57" t="str">
            <v>CDH-1</v>
          </cell>
          <cell r="CJ57" t="str">
            <v>20081CDH</v>
          </cell>
          <cell r="CK57" t="str">
            <v>CDH</v>
          </cell>
          <cell r="CL57" t="str">
            <v>CDH-1</v>
          </cell>
          <cell r="CM57" t="str">
            <v>20081CDH2009</v>
          </cell>
          <cell r="CN57" t="str">
            <v>C1</v>
          </cell>
          <cell r="CO57" t="str">
            <v>C1</v>
          </cell>
          <cell r="CP57" t="str">
            <v>C1</v>
          </cell>
          <cell r="CQ57" t="str">
            <v>20081C</v>
          </cell>
          <cell r="CR57" t="str">
            <v>C</v>
          </cell>
          <cell r="CS57" t="str">
            <v>20081C2009</v>
          </cell>
          <cell r="CT57" t="str">
            <v>2009</v>
          </cell>
          <cell r="CU57" t="str">
            <v xml:space="preserve"> </v>
          </cell>
          <cell r="CV57" t="str">
            <v>2009-10</v>
          </cell>
          <cell r="CW57" t="str">
            <v>2011-06</v>
          </cell>
          <cell r="CX57" t="str">
            <v>OCVilleray — Saint-Michel — Parc-Extension</v>
          </cell>
          <cell r="CY57" t="str">
            <v>CDHOC</v>
          </cell>
          <cell r="CZ57" t="str">
            <v>CDHOCVilleray — Saint-Michel — Parc-Extension</v>
          </cell>
          <cell r="DA57" t="str">
            <v>CDHVilleray — Saint-Michel — Parc-Extension</v>
          </cell>
          <cell r="DB57" t="str">
            <v>CDHVilleray — Saint-Michel — Parc-Extension</v>
          </cell>
          <cell r="DC57" t="str">
            <v>Villeray — Saint-Michel — Parc-Extension</v>
          </cell>
          <cell r="DD57" t="str">
            <v>1Villeray — Saint-Michel — Parc-Extension</v>
          </cell>
          <cell r="DE57" t="str">
            <v>CVilleray — Saint-Michel — Parc-Extension</v>
          </cell>
          <cell r="DF57">
            <v>0</v>
          </cell>
          <cell r="DG57" t="str">
            <v>1OC</v>
          </cell>
          <cell r="DH57" t="str">
            <v>ACL1OC</v>
          </cell>
          <cell r="DI57" t="str">
            <v xml:space="preserve"> </v>
          </cell>
          <cell r="DJ57" t="str">
            <v xml:space="preserve"> </v>
          </cell>
          <cell r="DK57" t="str">
            <v>2011ACL</v>
          </cell>
          <cell r="DL57" t="str">
            <v xml:space="preserve"> </v>
          </cell>
          <cell r="DM57" t="str">
            <v>2007ACLOC</v>
          </cell>
          <cell r="DO57" t="str">
            <v>2011oc</v>
          </cell>
          <cell r="DP57" t="str">
            <v>ACL2011oc2009ed</v>
          </cell>
          <cell r="DQ57" t="str">
            <v>2009ed</v>
          </cell>
          <cell r="DR57" t="str">
            <v>2008ec</v>
          </cell>
          <cell r="DS57" t="str">
            <v>2008ap</v>
          </cell>
          <cell r="DT57" t="str">
            <v>2009ed</v>
          </cell>
          <cell r="DU57" t="str">
            <v>2008ec</v>
          </cell>
          <cell r="DV57" t="str">
            <v>1OC</v>
          </cell>
          <cell r="DW57" t="str">
            <v>20091OC</v>
          </cell>
          <cell r="DX57" t="str">
            <v>2009</v>
          </cell>
          <cell r="DY57" t="str">
            <v>2008</v>
          </cell>
          <cell r="DZ57" t="str">
            <v>ACLED 2009 from ec 2008</v>
          </cell>
          <cell r="EA57" t="str">
            <v>ACLOC 2006 from ED 2006</v>
          </cell>
          <cell r="EB57" t="str">
            <v>2008ec1Chambre</v>
          </cell>
          <cell r="EC57">
            <v>93</v>
          </cell>
          <cell r="ED57">
            <v>134</v>
          </cell>
          <cell r="EE57">
            <v>475</v>
          </cell>
          <cell r="EF57">
            <v>8</v>
          </cell>
          <cell r="EG57">
            <v>31</v>
          </cell>
          <cell r="EH57">
            <v>23</v>
          </cell>
          <cell r="EI57">
            <v>563</v>
          </cell>
          <cell r="EJ57">
            <v>30</v>
          </cell>
          <cell r="EK57" t="str">
            <v>2008</v>
          </cell>
          <cell r="EL57">
            <v>0</v>
          </cell>
          <cell r="EM57" t="str">
            <v>ACL</v>
          </cell>
          <cell r="EN57" t="str">
            <v>2009CDH</v>
          </cell>
          <cell r="EO57" t="str">
            <v>1Chambre</v>
          </cell>
          <cell r="EP57" t="str">
            <v>1Studio</v>
          </cell>
          <cell r="EQ57" t="str">
            <v>11CC</v>
          </cell>
          <cell r="ER57" t="str">
            <v>12CC</v>
          </cell>
          <cell r="ES57" t="str">
            <v>13CC</v>
          </cell>
          <cell r="ET57" t="str">
            <v>14CC</v>
          </cell>
          <cell r="EU57" t="str">
            <v>15CC</v>
          </cell>
          <cell r="EV57" t="str">
            <v>1Chambre</v>
          </cell>
          <cell r="EW57" t="str">
            <v>1studio</v>
          </cell>
          <cell r="EX57" t="str">
            <v>11CC</v>
          </cell>
          <cell r="EY57" t="str">
            <v>12CC</v>
          </cell>
          <cell r="EZ57" t="str">
            <v>13CC</v>
          </cell>
          <cell r="FA57" t="str">
            <v>14CC</v>
          </cell>
          <cell r="FB57" t="str">
            <v>15CC</v>
          </cell>
          <cell r="FC57" t="str">
            <v>OBNL-1</v>
          </cell>
          <cell r="FD57" t="str">
            <v>CDH-1</v>
          </cell>
          <cell r="FE57" t="str">
            <v>C1</v>
          </cell>
          <cell r="FF57">
            <v>483</v>
          </cell>
          <cell r="FG57" t="str">
            <v>OC</v>
          </cell>
          <cell r="FH57">
            <v>586</v>
          </cell>
          <cell r="FI57" t="str">
            <v xml:space="preserve"> </v>
          </cell>
          <cell r="FJ57" t="str">
            <v>ACL</v>
          </cell>
          <cell r="FK57" t="str">
            <v>ACLOBNL</v>
          </cell>
          <cell r="FL57" t="str">
            <v>ACL1</v>
          </cell>
          <cell r="FM57" t="str">
            <v>ACLC</v>
          </cell>
          <cell r="FN57" t="str">
            <v>ACLOBNL</v>
          </cell>
          <cell r="FO57" t="str">
            <v xml:space="preserve"> </v>
          </cell>
          <cell r="FP57" t="str">
            <v xml:space="preserve"> </v>
          </cell>
          <cell r="FQ57" t="str">
            <v>ACLOBNL1C</v>
          </cell>
          <cell r="FR57" t="str">
            <v xml:space="preserve"> 1C</v>
          </cell>
          <cell r="FS57" t="str">
            <v xml:space="preserve"> 1C</v>
          </cell>
          <cell r="FT57" t="str">
            <v>ACL12007</v>
          </cell>
          <cell r="FU57" t="str">
            <v>1Villeray — Saint-Michel — Parc-Extension</v>
          </cell>
        </row>
        <row r="58">
          <cell r="C58" t="str">
            <v>ACL-5302</v>
          </cell>
          <cell r="D58" t="str">
            <v>930079211</v>
          </cell>
          <cell r="E58" t="str">
            <v>MAISON DES SOURDS - VOLET 3</v>
          </cell>
          <cell r="F58" t="str">
            <v>8106-8108 Av. De Lorimier</v>
          </cell>
          <cell r="G58">
            <v>34</v>
          </cell>
          <cell r="H58" t="str">
            <v>3</v>
          </cell>
          <cell r="I58">
            <v>0</v>
          </cell>
          <cell r="J58">
            <v>0</v>
          </cell>
          <cell r="K58" t="str">
            <v>X</v>
          </cell>
          <cell r="L58" t="str">
            <v>CDH</v>
          </cell>
          <cell r="M58" t="str">
            <v>C</v>
          </cell>
          <cell r="N58" t="str">
            <v>2010</v>
          </cell>
          <cell r="O58" t="str">
            <v>DA</v>
          </cell>
          <cell r="P58" t="str">
            <v>OC</v>
          </cell>
          <cell r="Q58" t="str">
            <v>U07BOIJ</v>
          </cell>
          <cell r="R58" t="str">
            <v>U11LABD</v>
          </cell>
          <cell r="S58">
            <v>0</v>
          </cell>
          <cell r="T58">
            <v>39400</v>
          </cell>
          <cell r="U58">
            <v>39492</v>
          </cell>
          <cell r="V58">
            <v>39626</v>
          </cell>
          <cell r="W58">
            <v>40101</v>
          </cell>
          <cell r="X58">
            <v>40109</v>
          </cell>
          <cell r="Y58">
            <v>40132</v>
          </cell>
          <cell r="Z58">
            <v>40756</v>
          </cell>
          <cell r="AA58">
            <v>40909</v>
          </cell>
          <cell r="AB58" t="str">
            <v>O15L</v>
          </cell>
          <cell r="AC58">
            <v>0</v>
          </cell>
          <cell r="AD58">
            <v>4</v>
          </cell>
          <cell r="AE58">
            <v>30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 t="str">
            <v>OBNL</v>
          </cell>
          <cell r="AK58" t="str">
            <v>OBNL</v>
          </cell>
          <cell r="AL58">
            <v>40132</v>
          </cell>
          <cell r="AM58" t="str">
            <v>26-50</v>
          </cell>
          <cell r="AN58">
            <v>300</v>
          </cell>
          <cell r="AO58">
            <v>40756</v>
          </cell>
          <cell r="AP58">
            <v>40786</v>
          </cell>
          <cell r="AQ58" t="str">
            <v>ACL-5302</v>
          </cell>
          <cell r="AR58" t="str">
            <v>ACLOC</v>
          </cell>
          <cell r="AS58" t="str">
            <v>ACL2010-3</v>
          </cell>
          <cell r="AT58" t="str">
            <v>3Chambre</v>
          </cell>
          <cell r="AU58" t="str">
            <v>3studio</v>
          </cell>
          <cell r="AV58" t="str">
            <v>31CC</v>
          </cell>
          <cell r="AW58" t="str">
            <v>32CC</v>
          </cell>
          <cell r="AX58" t="str">
            <v>33CC</v>
          </cell>
          <cell r="AY58" t="str">
            <v>34CC</v>
          </cell>
          <cell r="AZ58" t="str">
            <v>35CC</v>
          </cell>
          <cell r="BA58" t="str">
            <v>3Chambre</v>
          </cell>
          <cell r="BB58" t="str">
            <v>3studio</v>
          </cell>
          <cell r="BC58" t="str">
            <v>31CC</v>
          </cell>
          <cell r="BD58" t="str">
            <v>32CC</v>
          </cell>
          <cell r="BE58" t="str">
            <v>33CC</v>
          </cell>
          <cell r="BF58" t="str">
            <v>34CC</v>
          </cell>
          <cell r="BG58" t="str">
            <v>35CC</v>
          </cell>
          <cell r="BH58" t="str">
            <v>engagé</v>
          </cell>
          <cell r="BI58" t="str">
            <v>20083chambre</v>
          </cell>
          <cell r="BJ58" t="str">
            <v>20083studio</v>
          </cell>
          <cell r="BK58" t="str">
            <v>200831cc</v>
          </cell>
          <cell r="BL58" t="str">
            <v>200832cc</v>
          </cell>
          <cell r="BM58" t="str">
            <v>200833cc</v>
          </cell>
          <cell r="BN58" t="str">
            <v>200834cc</v>
          </cell>
          <cell r="BO58" t="str">
            <v>200835cc</v>
          </cell>
          <cell r="BP58" t="str">
            <v>2010</v>
          </cell>
          <cell r="BQ58" t="str">
            <v>ACL2010-3</v>
          </cell>
          <cell r="BR58" t="str">
            <v>3Chambre</v>
          </cell>
          <cell r="BS58" t="str">
            <v>3studio</v>
          </cell>
          <cell r="BT58" t="str">
            <v>31CC</v>
          </cell>
          <cell r="BU58" t="str">
            <v>32CC</v>
          </cell>
          <cell r="BV58" t="str">
            <v>33CC</v>
          </cell>
          <cell r="BW58" t="str">
            <v>34CC</v>
          </cell>
          <cell r="BX58" t="str">
            <v>35CC</v>
          </cell>
          <cell r="BY58" t="str">
            <v>OBNL-3</v>
          </cell>
          <cell r="BZ58" t="str">
            <v>OBNL-3</v>
          </cell>
          <cell r="CA58" t="str">
            <v xml:space="preserve"> </v>
          </cell>
          <cell r="CB58" t="str">
            <v xml:space="preserve"> </v>
          </cell>
          <cell r="CC58" t="str">
            <v>OBNL</v>
          </cell>
          <cell r="CD58" t="str">
            <v>20083OBNL</v>
          </cell>
          <cell r="CE58" t="str">
            <v>OBNL-3</v>
          </cell>
          <cell r="CF58" t="str">
            <v>2007CDH</v>
          </cell>
          <cell r="CG58" t="str">
            <v>2007CDH</v>
          </cell>
          <cell r="CH58" t="str">
            <v>CDH-3</v>
          </cell>
          <cell r="CI58" t="str">
            <v>CDH-3</v>
          </cell>
          <cell r="CJ58" t="str">
            <v>20083CDH</v>
          </cell>
          <cell r="CK58" t="str">
            <v>CDH</v>
          </cell>
          <cell r="CL58" t="str">
            <v>CDH-3</v>
          </cell>
          <cell r="CM58" t="e">
            <v>#REF!</v>
          </cell>
          <cell r="CN58" t="str">
            <v>C3</v>
          </cell>
          <cell r="CO58" t="str">
            <v>C3</v>
          </cell>
          <cell r="CP58" t="str">
            <v>C3</v>
          </cell>
          <cell r="CQ58" t="str">
            <v>20083C</v>
          </cell>
          <cell r="CR58" t="str">
            <v>C</v>
          </cell>
          <cell r="CS58" t="e">
            <v>#REF!</v>
          </cell>
          <cell r="CT58" t="str">
            <v>2009</v>
          </cell>
          <cell r="CU58" t="str">
            <v xml:space="preserve"> </v>
          </cell>
          <cell r="CV58" t="str">
            <v>2009-10</v>
          </cell>
          <cell r="CW58" t="str">
            <v>2011-08</v>
          </cell>
          <cell r="CX58" t="str">
            <v>OCVilleray — Saint-Michel — Parc-Extension</v>
          </cell>
          <cell r="CY58" t="str">
            <v>CDHOC</v>
          </cell>
          <cell r="CZ58" t="str">
            <v>CDHOCVilleray — Saint-Michel — Parc-Extension</v>
          </cell>
          <cell r="DA58" t="str">
            <v>CDHVilleray — Saint-Michel — Parc-Extension</v>
          </cell>
          <cell r="DB58" t="str">
            <v>CDHVilleray — Saint-Michel — Parc-Extension</v>
          </cell>
          <cell r="DC58" t="str">
            <v>Villeray — Saint-Michel — Parc-Extension</v>
          </cell>
          <cell r="DD58" t="str">
            <v>3Villeray — Saint-Michel — Parc-Extension</v>
          </cell>
          <cell r="DE58" t="str">
            <v>CVilleray — Saint-Michel — Parc-Extension</v>
          </cell>
          <cell r="DF58">
            <v>0</v>
          </cell>
          <cell r="DG58" t="str">
            <v>3OC</v>
          </cell>
          <cell r="DH58" t="str">
            <v>ACL3OC</v>
          </cell>
          <cell r="DI58" t="str">
            <v xml:space="preserve"> </v>
          </cell>
          <cell r="DJ58" t="str">
            <v xml:space="preserve"> </v>
          </cell>
          <cell r="DK58" t="str">
            <v>2011ACL</v>
          </cell>
          <cell r="DL58" t="str">
            <v xml:space="preserve"> </v>
          </cell>
          <cell r="DM58" t="str">
            <v>2007ACLOC</v>
          </cell>
          <cell r="DO58" t="str">
            <v>2011oc</v>
          </cell>
          <cell r="DP58" t="str">
            <v>ACL2011oc2009ed</v>
          </cell>
          <cell r="DQ58" t="str">
            <v>2009ed</v>
          </cell>
          <cell r="DR58" t="str">
            <v>2008ec</v>
          </cell>
          <cell r="DS58" t="str">
            <v>2008ap</v>
          </cell>
          <cell r="DT58" t="str">
            <v>2009ed</v>
          </cell>
          <cell r="DU58" t="str">
            <v>2008ec</v>
          </cell>
          <cell r="DV58" t="str">
            <v>3OC</v>
          </cell>
          <cell r="DW58" t="str">
            <v>20093OC</v>
          </cell>
          <cell r="DX58" t="str">
            <v>2009</v>
          </cell>
          <cell r="DY58" t="str">
            <v>2008</v>
          </cell>
          <cell r="DZ58" t="str">
            <v>ACLED 2009 from ec 2008</v>
          </cell>
          <cell r="EA58" t="str">
            <v>ACLOC 2006 from ED 2006</v>
          </cell>
          <cell r="EB58" t="str">
            <v>2008ec3Chambre</v>
          </cell>
          <cell r="EC58">
            <v>92</v>
          </cell>
          <cell r="ED58">
            <v>134</v>
          </cell>
          <cell r="EE58">
            <v>475</v>
          </cell>
          <cell r="EF58">
            <v>8</v>
          </cell>
          <cell r="EG58">
            <v>31</v>
          </cell>
          <cell r="EH58">
            <v>23</v>
          </cell>
          <cell r="EI58">
            <v>624</v>
          </cell>
          <cell r="EJ58">
            <v>30</v>
          </cell>
          <cell r="EK58" t="str">
            <v>2008</v>
          </cell>
          <cell r="EL58">
            <v>0</v>
          </cell>
          <cell r="EM58" t="str">
            <v>ACL</v>
          </cell>
          <cell r="EN58" t="str">
            <v>2009CDH</v>
          </cell>
          <cell r="EO58" t="str">
            <v>3Chambre</v>
          </cell>
          <cell r="EP58" t="str">
            <v>3Studio</v>
          </cell>
          <cell r="EQ58" t="str">
            <v>31CC</v>
          </cell>
          <cell r="ER58" t="str">
            <v>32CC</v>
          </cell>
          <cell r="ES58" t="str">
            <v>33CC</v>
          </cell>
          <cell r="ET58" t="str">
            <v>34CC</v>
          </cell>
          <cell r="EU58" t="str">
            <v>35CC</v>
          </cell>
          <cell r="EV58" t="str">
            <v>3Chambre</v>
          </cell>
          <cell r="EW58" t="str">
            <v>3studio</v>
          </cell>
          <cell r="EX58" t="str">
            <v>31CC</v>
          </cell>
          <cell r="EY58" t="str">
            <v>32CC</v>
          </cell>
          <cell r="EZ58" t="str">
            <v>33CC</v>
          </cell>
          <cell r="FA58" t="str">
            <v>34CC</v>
          </cell>
          <cell r="FB58" t="str">
            <v>35CC</v>
          </cell>
          <cell r="FC58" t="str">
            <v>OBNL-3</v>
          </cell>
          <cell r="FD58" t="str">
            <v>CDH-3</v>
          </cell>
          <cell r="FE58" t="str">
            <v>C3</v>
          </cell>
          <cell r="FF58">
            <v>483</v>
          </cell>
          <cell r="FG58" t="str">
            <v>OC</v>
          </cell>
          <cell r="FH58">
            <v>647</v>
          </cell>
          <cell r="FI58" t="str">
            <v xml:space="preserve"> </v>
          </cell>
          <cell r="FJ58" t="str">
            <v>ACL</v>
          </cell>
          <cell r="FK58" t="str">
            <v>ACLOBNL</v>
          </cell>
          <cell r="FL58" t="str">
            <v>ACL3</v>
          </cell>
          <cell r="FM58" t="str">
            <v>ACLC</v>
          </cell>
          <cell r="FN58" t="str">
            <v>ACLOBNL</v>
          </cell>
          <cell r="FO58" t="str">
            <v xml:space="preserve"> </v>
          </cell>
          <cell r="FP58" t="str">
            <v xml:space="preserve"> </v>
          </cell>
          <cell r="FQ58" t="str">
            <v>ACLOBNL3C</v>
          </cell>
          <cell r="FR58" t="str">
            <v xml:space="preserve"> 3C</v>
          </cell>
          <cell r="FS58" t="str">
            <v xml:space="preserve"> 3C</v>
          </cell>
          <cell r="FT58" t="str">
            <v>ACL32010</v>
          </cell>
          <cell r="FU58" t="str">
            <v>3Villeray — Saint-Michel — Parc-Extension</v>
          </cell>
        </row>
        <row r="59">
          <cell r="C59" t="str">
            <v>ACL-5303</v>
          </cell>
          <cell r="D59" t="str">
            <v>930069011</v>
          </cell>
          <cell r="E59" t="str">
            <v>LA PORTE D'OR DES ÎLES</v>
          </cell>
          <cell r="F59" t="str">
            <v>11995 Rue Lachapelle</v>
          </cell>
          <cell r="G59">
            <v>67</v>
          </cell>
          <cell r="H59" t="str">
            <v>2</v>
          </cell>
          <cell r="I59">
            <v>0</v>
          </cell>
          <cell r="J59">
            <v>0</v>
          </cell>
          <cell r="K59">
            <v>0</v>
          </cell>
          <cell r="L59" t="str">
            <v>ROMEL</v>
          </cell>
          <cell r="M59" t="str">
            <v>C</v>
          </cell>
          <cell r="N59" t="str">
            <v>2008</v>
          </cell>
          <cell r="O59" t="str">
            <v>DA</v>
          </cell>
          <cell r="P59" t="str">
            <v>OC</v>
          </cell>
          <cell r="Q59" t="str">
            <v>U47HOUD</v>
          </cell>
          <cell r="R59" t="str">
            <v>U47MALY</v>
          </cell>
          <cell r="S59">
            <v>38183</v>
          </cell>
          <cell r="T59">
            <v>39196</v>
          </cell>
          <cell r="U59">
            <v>39489</v>
          </cell>
          <cell r="V59">
            <v>39526</v>
          </cell>
          <cell r="W59">
            <v>39990</v>
          </cell>
          <cell r="X59">
            <v>39993</v>
          </cell>
          <cell r="Y59">
            <v>40071</v>
          </cell>
          <cell r="Z59">
            <v>40564</v>
          </cell>
          <cell r="AA59">
            <v>40603</v>
          </cell>
          <cell r="AB59" t="str">
            <v>O15L</v>
          </cell>
          <cell r="AC59">
            <v>0</v>
          </cell>
          <cell r="AD59">
            <v>0</v>
          </cell>
          <cell r="AE59">
            <v>62</v>
          </cell>
          <cell r="AF59">
            <v>5</v>
          </cell>
          <cell r="AG59">
            <v>0</v>
          </cell>
          <cell r="AH59">
            <v>0</v>
          </cell>
          <cell r="AI59">
            <v>0</v>
          </cell>
          <cell r="AJ59" t="str">
            <v>OBNL</v>
          </cell>
          <cell r="AK59" t="str">
            <v>OBNL</v>
          </cell>
          <cell r="AL59">
            <v>40071</v>
          </cell>
          <cell r="AM59" t="str">
            <v>51-80</v>
          </cell>
          <cell r="AN59">
            <v>330</v>
          </cell>
          <cell r="AO59">
            <v>40564</v>
          </cell>
          <cell r="AP59">
            <v>40594</v>
          </cell>
          <cell r="AQ59" t="str">
            <v>ACL-5303</v>
          </cell>
          <cell r="AR59" t="str">
            <v>ACLOC</v>
          </cell>
          <cell r="AS59" t="str">
            <v>ACL2008-2</v>
          </cell>
          <cell r="AT59" t="str">
            <v>2Chambre</v>
          </cell>
          <cell r="AU59" t="str">
            <v>2studio</v>
          </cell>
          <cell r="AV59" t="str">
            <v>21CC</v>
          </cell>
          <cell r="AW59" t="str">
            <v>22CC</v>
          </cell>
          <cell r="AX59" t="str">
            <v>23CC</v>
          </cell>
          <cell r="AY59" t="str">
            <v>24CC</v>
          </cell>
          <cell r="AZ59" t="str">
            <v>25CC</v>
          </cell>
          <cell r="BA59" t="str">
            <v>2Chambre</v>
          </cell>
          <cell r="BB59" t="str">
            <v>2studio</v>
          </cell>
          <cell r="BC59" t="str">
            <v>21CC</v>
          </cell>
          <cell r="BD59" t="str">
            <v>22CC</v>
          </cell>
          <cell r="BE59" t="str">
            <v>23CC</v>
          </cell>
          <cell r="BF59" t="str">
            <v>24CC</v>
          </cell>
          <cell r="BG59" t="str">
            <v>25CC</v>
          </cell>
          <cell r="BH59" t="str">
            <v>engagé</v>
          </cell>
          <cell r="BI59" t="str">
            <v>20082chambre</v>
          </cell>
          <cell r="BJ59" t="str">
            <v>20082studio</v>
          </cell>
          <cell r="BK59" t="str">
            <v>200821cc</v>
          </cell>
          <cell r="BL59" t="str">
            <v>200822cc</v>
          </cell>
          <cell r="BM59" t="str">
            <v>200823cc</v>
          </cell>
          <cell r="BN59" t="str">
            <v>200824cc</v>
          </cell>
          <cell r="BO59" t="str">
            <v>200825cc</v>
          </cell>
          <cell r="BP59" t="str">
            <v>2008</v>
          </cell>
          <cell r="BQ59" t="str">
            <v>ACL2008-2</v>
          </cell>
          <cell r="BR59" t="str">
            <v>2Chambre</v>
          </cell>
          <cell r="BS59" t="str">
            <v>2studio</v>
          </cell>
          <cell r="BT59" t="str">
            <v>21CC</v>
          </cell>
          <cell r="BU59" t="str">
            <v>22CC</v>
          </cell>
          <cell r="BV59" t="str">
            <v>23CC</v>
          </cell>
          <cell r="BW59" t="str">
            <v>24CC</v>
          </cell>
          <cell r="BX59" t="str">
            <v>25CC</v>
          </cell>
          <cell r="BY59" t="str">
            <v>OBNL-2</v>
          </cell>
          <cell r="BZ59" t="str">
            <v>OBNL-2</v>
          </cell>
          <cell r="CA59" t="str">
            <v xml:space="preserve"> </v>
          </cell>
          <cell r="CB59" t="str">
            <v xml:space="preserve"> </v>
          </cell>
          <cell r="CC59" t="str">
            <v>OBNL</v>
          </cell>
          <cell r="CD59" t="str">
            <v>20082OBNL</v>
          </cell>
          <cell r="CE59" t="str">
            <v>OBNL-2</v>
          </cell>
          <cell r="CF59" t="str">
            <v>2007ROMEL</v>
          </cell>
          <cell r="CG59" t="str">
            <v>2007ROMEL</v>
          </cell>
          <cell r="CH59" t="str">
            <v>ROMEL-2</v>
          </cell>
          <cell r="CI59" t="str">
            <v>ROMEL-2</v>
          </cell>
          <cell r="CJ59" t="str">
            <v>20082ROMEL</v>
          </cell>
          <cell r="CK59" t="str">
            <v>ROMEL</v>
          </cell>
          <cell r="CL59" t="str">
            <v>ROMEL-2</v>
          </cell>
          <cell r="CM59" t="e">
            <v>#REF!</v>
          </cell>
          <cell r="CN59" t="str">
            <v>C2</v>
          </cell>
          <cell r="CO59" t="str">
            <v>C2</v>
          </cell>
          <cell r="CP59" t="str">
            <v>C2</v>
          </cell>
          <cell r="CQ59" t="str">
            <v>20082C</v>
          </cell>
          <cell r="CR59" t="str">
            <v>C</v>
          </cell>
          <cell r="CS59" t="e">
            <v>#REF!</v>
          </cell>
          <cell r="CT59" t="str">
            <v>2009</v>
          </cell>
          <cell r="CU59" t="str">
            <v xml:space="preserve"> </v>
          </cell>
          <cell r="CV59" t="str">
            <v>2009-06</v>
          </cell>
          <cell r="CW59" t="str">
            <v>2011-01</v>
          </cell>
          <cell r="CX59" t="str">
            <v>OCAhuntsic — Cartierville</v>
          </cell>
          <cell r="CY59" t="str">
            <v>ROMELOC</v>
          </cell>
          <cell r="CZ59" t="str">
            <v>ROMELOCAhuntsic — Cartierville</v>
          </cell>
          <cell r="DA59" t="str">
            <v>ROMELAhuntsic — Cartierville</v>
          </cell>
          <cell r="DB59" t="str">
            <v>ROMELAhuntsic — Cartierville</v>
          </cell>
          <cell r="DC59" t="str">
            <v>Ahuntsic — Cartierville</v>
          </cell>
          <cell r="DD59" t="str">
            <v>2Ahuntsic — Cartierville</v>
          </cell>
          <cell r="DE59" t="str">
            <v>CAhuntsic — Cartierville</v>
          </cell>
          <cell r="DF59">
            <v>0</v>
          </cell>
          <cell r="DG59" t="str">
            <v>2OC</v>
          </cell>
          <cell r="DH59" t="str">
            <v>ACL2OC</v>
          </cell>
          <cell r="DI59" t="str">
            <v xml:space="preserve"> </v>
          </cell>
          <cell r="DJ59" t="str">
            <v xml:space="preserve"> </v>
          </cell>
          <cell r="DK59" t="str">
            <v>2011ACL</v>
          </cell>
          <cell r="DL59" t="str">
            <v xml:space="preserve"> </v>
          </cell>
          <cell r="DM59" t="str">
            <v>2007ACLOC</v>
          </cell>
          <cell r="DO59" t="str">
            <v>2011oc</v>
          </cell>
          <cell r="DP59" t="str">
            <v>ACL2011oc2009ed</v>
          </cell>
          <cell r="DQ59" t="str">
            <v>2009ed</v>
          </cell>
          <cell r="DR59" t="str">
            <v>2008ec</v>
          </cell>
          <cell r="DS59" t="str">
            <v>2008ap</v>
          </cell>
          <cell r="DT59" t="str">
            <v>2009ed</v>
          </cell>
          <cell r="DU59" t="str">
            <v>2008ec</v>
          </cell>
          <cell r="DV59" t="str">
            <v>2OC</v>
          </cell>
          <cell r="DW59" t="str">
            <v>20092OC</v>
          </cell>
          <cell r="DX59" t="str">
            <v>2009</v>
          </cell>
          <cell r="DY59" t="str">
            <v>2008</v>
          </cell>
          <cell r="DZ59" t="str">
            <v>ACLED 2009 from ec 2008</v>
          </cell>
          <cell r="EA59" t="str">
            <v>ACLOC 2006 from ED 2006</v>
          </cell>
          <cell r="EB59" t="str">
            <v>2008ec2Chambre</v>
          </cell>
          <cell r="EC59">
            <v>293</v>
          </cell>
          <cell r="ED59">
            <v>37</v>
          </cell>
          <cell r="EE59">
            <v>464</v>
          </cell>
          <cell r="EF59">
            <v>3</v>
          </cell>
          <cell r="EG59">
            <v>81</v>
          </cell>
          <cell r="EH59">
            <v>78</v>
          </cell>
          <cell r="EI59">
            <v>493</v>
          </cell>
          <cell r="EJ59">
            <v>30</v>
          </cell>
          <cell r="EK59" t="str">
            <v>2008</v>
          </cell>
          <cell r="EL59">
            <v>0</v>
          </cell>
          <cell r="EM59" t="str">
            <v>ACL</v>
          </cell>
          <cell r="EN59" t="str">
            <v>2009ROMEL</v>
          </cell>
          <cell r="EO59" t="str">
            <v>2Chambre</v>
          </cell>
          <cell r="EP59" t="str">
            <v>2Studio</v>
          </cell>
          <cell r="EQ59" t="str">
            <v>21CC</v>
          </cell>
          <cell r="ER59" t="str">
            <v>22CC</v>
          </cell>
          <cell r="ES59" t="str">
            <v>23CC</v>
          </cell>
          <cell r="ET59" t="str">
            <v>24CC</v>
          </cell>
          <cell r="EU59" t="str">
            <v>25CC</v>
          </cell>
          <cell r="EV59" t="str">
            <v>2Chambre</v>
          </cell>
          <cell r="EW59" t="str">
            <v>2studio</v>
          </cell>
          <cell r="EX59" t="str">
            <v>21CC</v>
          </cell>
          <cell r="EY59" t="str">
            <v>22CC</v>
          </cell>
          <cell r="EZ59" t="str">
            <v>23CC</v>
          </cell>
          <cell r="FA59" t="str">
            <v>24CC</v>
          </cell>
          <cell r="FB59" t="str">
            <v>25CC</v>
          </cell>
          <cell r="FC59" t="str">
            <v>OBNL-2</v>
          </cell>
          <cell r="FD59" t="str">
            <v>ROMEL-2</v>
          </cell>
          <cell r="FE59" t="str">
            <v>C2</v>
          </cell>
          <cell r="FF59">
            <v>467</v>
          </cell>
          <cell r="FG59" t="str">
            <v>OC</v>
          </cell>
          <cell r="FH59">
            <v>571</v>
          </cell>
          <cell r="FI59" t="str">
            <v xml:space="preserve"> </v>
          </cell>
          <cell r="FJ59" t="str">
            <v>ACL</v>
          </cell>
          <cell r="FK59" t="str">
            <v>ACLOBNL</v>
          </cell>
          <cell r="FL59" t="str">
            <v>ACL2</v>
          </cell>
          <cell r="FM59" t="str">
            <v>ACLC</v>
          </cell>
          <cell r="FN59" t="str">
            <v>ACLOBNL</v>
          </cell>
          <cell r="FO59" t="str">
            <v xml:space="preserve"> </v>
          </cell>
          <cell r="FP59" t="str">
            <v xml:space="preserve"> </v>
          </cell>
          <cell r="FQ59" t="str">
            <v>ACLOBNL2C</v>
          </cell>
          <cell r="FR59" t="str">
            <v xml:space="preserve"> 2C</v>
          </cell>
          <cell r="FS59" t="str">
            <v xml:space="preserve"> 2C</v>
          </cell>
          <cell r="FT59" t="str">
            <v>ACL22008</v>
          </cell>
          <cell r="FU59" t="str">
            <v>2Ahuntsic — Cartierville</v>
          </cell>
        </row>
        <row r="60">
          <cell r="C60" t="str">
            <v>ACL-5304</v>
          </cell>
          <cell r="D60" t="str">
            <v>930079185</v>
          </cell>
          <cell r="E60" t="str">
            <v>DIANOVA QUEBEC</v>
          </cell>
          <cell r="F60" t="str">
            <v>1271-1275 Rue Saint-André</v>
          </cell>
          <cell r="G60">
            <v>20</v>
          </cell>
          <cell r="H60" t="str">
            <v>3</v>
          </cell>
          <cell r="I60">
            <v>0</v>
          </cell>
          <cell r="J60">
            <v>0</v>
          </cell>
          <cell r="K60">
            <v>0</v>
          </cell>
          <cell r="L60" t="str">
            <v>AHM</v>
          </cell>
          <cell r="M60" t="str">
            <v>R</v>
          </cell>
          <cell r="N60" t="str">
            <v>2008</v>
          </cell>
          <cell r="O60" t="str">
            <v>DA</v>
          </cell>
          <cell r="P60" t="str">
            <v>OC</v>
          </cell>
          <cell r="Q60" t="str">
            <v>U07THID</v>
          </cell>
          <cell r="R60" t="str">
            <v>U11LABD</v>
          </cell>
          <cell r="S60">
            <v>0</v>
          </cell>
          <cell r="T60">
            <v>39399</v>
          </cell>
          <cell r="U60">
            <v>39517</v>
          </cell>
          <cell r="V60">
            <v>39535</v>
          </cell>
          <cell r="W60">
            <v>39720</v>
          </cell>
          <cell r="X60">
            <v>39720</v>
          </cell>
          <cell r="Y60">
            <v>39749</v>
          </cell>
          <cell r="Z60">
            <v>39965</v>
          </cell>
          <cell r="AA60">
            <v>40026</v>
          </cell>
          <cell r="AB60" t="str">
            <v>O15L</v>
          </cell>
          <cell r="AC60">
            <v>20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 t="str">
            <v>OBNL</v>
          </cell>
          <cell r="AK60" t="str">
            <v>OBNL</v>
          </cell>
          <cell r="AL60">
            <v>39749</v>
          </cell>
          <cell r="AM60" t="str">
            <v>1-25</v>
          </cell>
          <cell r="AN60">
            <v>240</v>
          </cell>
          <cell r="AO60">
            <v>39965</v>
          </cell>
          <cell r="AP60">
            <v>39995</v>
          </cell>
          <cell r="AQ60" t="str">
            <v>ACL-5304</v>
          </cell>
          <cell r="AR60" t="str">
            <v>ACLOC</v>
          </cell>
          <cell r="AS60" t="str">
            <v>ACL2008-3</v>
          </cell>
          <cell r="AT60" t="str">
            <v>3Chambre</v>
          </cell>
          <cell r="AU60" t="str">
            <v>3studio</v>
          </cell>
          <cell r="AV60" t="str">
            <v>31CC</v>
          </cell>
          <cell r="AW60" t="str">
            <v>32CC</v>
          </cell>
          <cell r="AX60" t="str">
            <v>33CC</v>
          </cell>
          <cell r="AY60" t="str">
            <v>34CC</v>
          </cell>
          <cell r="AZ60" t="str">
            <v>35CC</v>
          </cell>
          <cell r="BA60" t="str">
            <v>3Chambre</v>
          </cell>
          <cell r="BB60" t="str">
            <v>3studio</v>
          </cell>
          <cell r="BC60" t="str">
            <v>31CC</v>
          </cell>
          <cell r="BD60" t="str">
            <v>32CC</v>
          </cell>
          <cell r="BE60" t="str">
            <v>33CC</v>
          </cell>
          <cell r="BF60" t="str">
            <v>34CC</v>
          </cell>
          <cell r="BG60" t="str">
            <v>35CC</v>
          </cell>
          <cell r="BH60" t="str">
            <v>engagé</v>
          </cell>
          <cell r="BI60" t="str">
            <v>20083chambre</v>
          </cell>
          <cell r="BJ60" t="str">
            <v>20083studio</v>
          </cell>
          <cell r="BK60" t="str">
            <v>200831cc</v>
          </cell>
          <cell r="BL60" t="str">
            <v>200832cc</v>
          </cell>
          <cell r="BM60" t="str">
            <v>200833cc</v>
          </cell>
          <cell r="BN60" t="str">
            <v>200834cc</v>
          </cell>
          <cell r="BO60" t="str">
            <v>200835cc</v>
          </cell>
          <cell r="BP60" t="str">
            <v>2008</v>
          </cell>
          <cell r="BQ60" t="str">
            <v>ACL2008-3</v>
          </cell>
          <cell r="BR60" t="str">
            <v>3Chambre</v>
          </cell>
          <cell r="BS60" t="str">
            <v>3studio</v>
          </cell>
          <cell r="BT60" t="str">
            <v>31CC</v>
          </cell>
          <cell r="BU60" t="str">
            <v>32CC</v>
          </cell>
          <cell r="BV60" t="str">
            <v>33CC</v>
          </cell>
          <cell r="BW60" t="str">
            <v>34CC</v>
          </cell>
          <cell r="BX60" t="str">
            <v>35CC</v>
          </cell>
          <cell r="BY60" t="str">
            <v>OBNL-3</v>
          </cell>
          <cell r="BZ60" t="str">
            <v>OBNL-3</v>
          </cell>
          <cell r="CA60" t="str">
            <v xml:space="preserve"> </v>
          </cell>
          <cell r="CB60" t="str">
            <v xml:space="preserve"> </v>
          </cell>
          <cell r="CC60" t="str">
            <v>OBNL</v>
          </cell>
          <cell r="CD60" t="str">
            <v>20083OBNL</v>
          </cell>
          <cell r="CE60" t="str">
            <v>OBNL-3</v>
          </cell>
          <cell r="CF60" t="str">
            <v>2007AHM</v>
          </cell>
          <cell r="CG60" t="str">
            <v>2007AHM</v>
          </cell>
          <cell r="CH60" t="str">
            <v>AHM-3</v>
          </cell>
          <cell r="CI60" t="str">
            <v>AHM-3</v>
          </cell>
          <cell r="CJ60" t="str">
            <v>20083AHM</v>
          </cell>
          <cell r="CK60" t="str">
            <v>AHM</v>
          </cell>
          <cell r="CL60" t="str">
            <v>AHM-3</v>
          </cell>
          <cell r="CM60" t="str">
            <v>20083AHM2008</v>
          </cell>
          <cell r="CN60" t="str">
            <v>R3</v>
          </cell>
          <cell r="CO60" t="str">
            <v>R3</v>
          </cell>
          <cell r="CP60" t="str">
            <v>R3</v>
          </cell>
          <cell r="CQ60" t="str">
            <v>20083R</v>
          </cell>
          <cell r="CR60" t="str">
            <v>R</v>
          </cell>
          <cell r="CS60" t="str">
            <v>20083R2008</v>
          </cell>
          <cell r="CT60" t="str">
            <v>2008</v>
          </cell>
          <cell r="CU60" t="str">
            <v xml:space="preserve"> </v>
          </cell>
          <cell r="CV60" t="str">
            <v>2008-09</v>
          </cell>
          <cell r="CW60" t="str">
            <v>2009-06</v>
          </cell>
          <cell r="CX60" t="str">
            <v>OCVille-Marie</v>
          </cell>
          <cell r="CY60" t="str">
            <v>AHMOC</v>
          </cell>
          <cell r="CZ60" t="str">
            <v>AHMOCVille-Marie</v>
          </cell>
          <cell r="DA60" t="str">
            <v>AHMVille-Marie</v>
          </cell>
          <cell r="DB60" t="str">
            <v>AHMVille-Marie</v>
          </cell>
          <cell r="DC60" t="str">
            <v>Ville-Marie</v>
          </cell>
          <cell r="DD60" t="str">
            <v>3Ville-Marie</v>
          </cell>
          <cell r="DE60" t="str">
            <v>RVille-Marie</v>
          </cell>
          <cell r="DF60">
            <v>0</v>
          </cell>
          <cell r="DG60" t="str">
            <v>3OC</v>
          </cell>
          <cell r="DH60" t="str">
            <v>ACL3OC</v>
          </cell>
          <cell r="DI60" t="str">
            <v xml:space="preserve"> </v>
          </cell>
          <cell r="DJ60" t="str">
            <v xml:space="preserve"> </v>
          </cell>
          <cell r="DK60" t="str">
            <v>2009ACL</v>
          </cell>
          <cell r="DL60" t="str">
            <v xml:space="preserve"> </v>
          </cell>
          <cell r="DM60" t="str">
            <v>2007ACLOC</v>
          </cell>
          <cell r="DO60" t="str">
            <v>2009oc</v>
          </cell>
          <cell r="DP60" t="str">
            <v>ACL2009oc2008ed</v>
          </cell>
          <cell r="DQ60" t="str">
            <v>2008ed</v>
          </cell>
          <cell r="DR60" t="str">
            <v>2008ec</v>
          </cell>
          <cell r="DS60" t="str">
            <v>2008ap</v>
          </cell>
          <cell r="DT60" t="str">
            <v>2008ed</v>
          </cell>
          <cell r="DU60" t="str">
            <v xml:space="preserve"> </v>
          </cell>
          <cell r="DV60" t="str">
            <v>3OC</v>
          </cell>
          <cell r="DW60" t="e">
            <v>#REF!</v>
          </cell>
          <cell r="DX60" t="str">
            <v>2008</v>
          </cell>
          <cell r="DY60" t="str">
            <v>2008</v>
          </cell>
          <cell r="DZ60" t="str">
            <v>ACLED 2008 from ec 2008</v>
          </cell>
          <cell r="EA60" t="str">
            <v>ACLOC 2006 from ED 2006</v>
          </cell>
          <cell r="EB60" t="str">
            <v>2008ec3Chambre</v>
          </cell>
          <cell r="EC60">
            <v>118</v>
          </cell>
          <cell r="ED60">
            <v>18</v>
          </cell>
          <cell r="EE60">
            <v>185</v>
          </cell>
          <cell r="EF60">
            <v>0</v>
          </cell>
          <cell r="EG60">
            <v>29</v>
          </cell>
          <cell r="EH60">
            <v>29</v>
          </cell>
          <cell r="EI60">
            <v>216</v>
          </cell>
          <cell r="EJ60">
            <v>30</v>
          </cell>
          <cell r="EK60" t="str">
            <v>2008</v>
          </cell>
          <cell r="EL60">
            <v>0</v>
          </cell>
          <cell r="EM60" t="str">
            <v>ACL</v>
          </cell>
          <cell r="EN60" t="str">
            <v>2008AHM</v>
          </cell>
          <cell r="EO60" t="str">
            <v>3Chambre</v>
          </cell>
          <cell r="EP60" t="str">
            <v>3Studio</v>
          </cell>
          <cell r="EQ60" t="str">
            <v>31CC</v>
          </cell>
          <cell r="ER60" t="str">
            <v>32CC</v>
          </cell>
          <cell r="ES60" t="str">
            <v>33CC</v>
          </cell>
          <cell r="ET60" t="str">
            <v>34CC</v>
          </cell>
          <cell r="EU60" t="str">
            <v>35CC</v>
          </cell>
          <cell r="EV60" t="str">
            <v>3Chambre</v>
          </cell>
          <cell r="EW60" t="str">
            <v>3studio</v>
          </cell>
          <cell r="EX60" t="str">
            <v>31CC</v>
          </cell>
          <cell r="EY60" t="str">
            <v>32CC</v>
          </cell>
          <cell r="EZ60" t="str">
            <v>33CC</v>
          </cell>
          <cell r="FA60" t="str">
            <v>34CC</v>
          </cell>
          <cell r="FB60" t="str">
            <v>35CC</v>
          </cell>
          <cell r="FC60" t="str">
            <v>OBNL-3</v>
          </cell>
          <cell r="FD60" t="str">
            <v>AHM-3</v>
          </cell>
          <cell r="FE60" t="str">
            <v>R3</v>
          </cell>
          <cell r="FF60">
            <v>185</v>
          </cell>
          <cell r="FG60" t="str">
            <v>OC</v>
          </cell>
          <cell r="FH60">
            <v>245</v>
          </cell>
          <cell r="FI60" t="str">
            <v xml:space="preserve"> </v>
          </cell>
          <cell r="FJ60" t="str">
            <v>ACL</v>
          </cell>
          <cell r="FK60" t="str">
            <v>ACLOBNL</v>
          </cell>
          <cell r="FL60" t="str">
            <v>ACL3</v>
          </cell>
          <cell r="FM60" t="str">
            <v>ACLR</v>
          </cell>
          <cell r="FN60" t="str">
            <v>ACLOBNL</v>
          </cell>
          <cell r="FO60" t="str">
            <v xml:space="preserve"> </v>
          </cell>
          <cell r="FP60" t="str">
            <v xml:space="preserve"> </v>
          </cell>
          <cell r="FQ60" t="str">
            <v>ACLOBNL3R</v>
          </cell>
          <cell r="FR60" t="str">
            <v xml:space="preserve"> 3R</v>
          </cell>
          <cell r="FS60" t="str">
            <v xml:space="preserve"> 3R</v>
          </cell>
          <cell r="FT60" t="str">
            <v>ACL32008</v>
          </cell>
          <cell r="FU60" t="str">
            <v>3Ville-Marie</v>
          </cell>
        </row>
        <row r="61">
          <cell r="C61" t="str">
            <v>ACL-5305</v>
          </cell>
          <cell r="D61" t="str">
            <v>930079208</v>
          </cell>
          <cell r="E61" t="str">
            <v>VILLA RAIMBAULT</v>
          </cell>
          <cell r="F61" t="str">
            <v>12405 Rue De Serres</v>
          </cell>
          <cell r="G61">
            <v>63</v>
          </cell>
          <cell r="H61" t="str">
            <v>2</v>
          </cell>
          <cell r="I61">
            <v>0</v>
          </cell>
          <cell r="J61" t="str">
            <v>CM</v>
          </cell>
          <cell r="K61">
            <v>0</v>
          </cell>
          <cell r="L61" t="str">
            <v>BSQ</v>
          </cell>
          <cell r="M61" t="str">
            <v>T</v>
          </cell>
          <cell r="N61" t="str">
            <v>2006</v>
          </cell>
          <cell r="O61" t="str">
            <v>DA</v>
          </cell>
          <cell r="P61" t="str">
            <v>OC</v>
          </cell>
          <cell r="Q61" t="str">
            <v>U13GOUF</v>
          </cell>
          <cell r="R61" t="str">
            <v>U07LAGR</v>
          </cell>
          <cell r="S61">
            <v>0</v>
          </cell>
          <cell r="T61">
            <v>39405</v>
          </cell>
          <cell r="U61">
            <v>39566</v>
          </cell>
          <cell r="V61">
            <v>39569</v>
          </cell>
          <cell r="W61">
            <v>39786</v>
          </cell>
          <cell r="X61">
            <v>39790</v>
          </cell>
          <cell r="Y61">
            <v>39797</v>
          </cell>
          <cell r="Z61">
            <v>40051</v>
          </cell>
          <cell r="AA61">
            <v>40057</v>
          </cell>
          <cell r="AB61" t="str">
            <v>O15L</v>
          </cell>
          <cell r="AC61">
            <v>0</v>
          </cell>
          <cell r="AD61">
            <v>13</v>
          </cell>
          <cell r="AE61">
            <v>47</v>
          </cell>
          <cell r="AF61">
            <v>3</v>
          </cell>
          <cell r="AG61">
            <v>0</v>
          </cell>
          <cell r="AH61">
            <v>0</v>
          </cell>
          <cell r="AI61">
            <v>0</v>
          </cell>
          <cell r="AJ61" t="str">
            <v>OBNL</v>
          </cell>
          <cell r="AK61" t="str">
            <v>OBNL</v>
          </cell>
          <cell r="AL61">
            <v>39797</v>
          </cell>
          <cell r="AM61" t="str">
            <v>51-80</v>
          </cell>
          <cell r="AN61">
            <v>330</v>
          </cell>
          <cell r="AO61">
            <v>40051</v>
          </cell>
          <cell r="AP61">
            <v>40081</v>
          </cell>
          <cell r="AQ61" t="str">
            <v>ACL-5305</v>
          </cell>
          <cell r="AR61" t="str">
            <v>ACLOC</v>
          </cell>
          <cell r="AS61" t="str">
            <v>ACL2006-2</v>
          </cell>
          <cell r="AT61" t="str">
            <v>2Chambre</v>
          </cell>
          <cell r="AU61" t="str">
            <v>2studio</v>
          </cell>
          <cell r="AV61" t="str">
            <v>21CC</v>
          </cell>
          <cell r="AW61" t="str">
            <v>22CC</v>
          </cell>
          <cell r="AX61" t="str">
            <v>23CC</v>
          </cell>
          <cell r="AY61" t="str">
            <v>24CC</v>
          </cell>
          <cell r="AZ61" t="str">
            <v>25CC</v>
          </cell>
          <cell r="BA61" t="str">
            <v>2Chambre</v>
          </cell>
          <cell r="BB61" t="str">
            <v>2studio</v>
          </cell>
          <cell r="BC61" t="str">
            <v>21CC</v>
          </cell>
          <cell r="BD61" t="str">
            <v>22CC</v>
          </cell>
          <cell r="BE61" t="str">
            <v>23CC</v>
          </cell>
          <cell r="BF61" t="str">
            <v>24CC</v>
          </cell>
          <cell r="BG61" t="str">
            <v>25CC</v>
          </cell>
          <cell r="BH61" t="str">
            <v>engagé</v>
          </cell>
          <cell r="BI61" t="str">
            <v>20082chambre</v>
          </cell>
          <cell r="BJ61" t="str">
            <v>20082studio</v>
          </cell>
          <cell r="BK61" t="str">
            <v>200821cc</v>
          </cell>
          <cell r="BL61" t="str">
            <v>200822cc</v>
          </cell>
          <cell r="BM61" t="str">
            <v>200823cc</v>
          </cell>
          <cell r="BN61" t="str">
            <v>200824cc</v>
          </cell>
          <cell r="BO61" t="str">
            <v>200825cc</v>
          </cell>
          <cell r="BP61" t="str">
            <v>2006</v>
          </cell>
          <cell r="BQ61" t="str">
            <v>ACL2006-2</v>
          </cell>
          <cell r="BR61" t="str">
            <v>2Chambre</v>
          </cell>
          <cell r="BS61" t="str">
            <v>2studio</v>
          </cell>
          <cell r="BT61" t="str">
            <v>21CC</v>
          </cell>
          <cell r="BU61" t="str">
            <v>22CC</v>
          </cell>
          <cell r="BV61" t="str">
            <v>23CC</v>
          </cell>
          <cell r="BW61" t="str">
            <v>24CC</v>
          </cell>
          <cell r="BX61" t="str">
            <v>25CC</v>
          </cell>
          <cell r="BY61" t="str">
            <v>OBNL-2</v>
          </cell>
          <cell r="BZ61" t="str">
            <v>OBNL-2</v>
          </cell>
          <cell r="CA61" t="str">
            <v xml:space="preserve"> </v>
          </cell>
          <cell r="CB61" t="str">
            <v xml:space="preserve"> </v>
          </cell>
          <cell r="CC61" t="str">
            <v>OBNL</v>
          </cell>
          <cell r="CD61" t="str">
            <v>20082OBNL</v>
          </cell>
          <cell r="CE61" t="str">
            <v>OBNL-2</v>
          </cell>
          <cell r="CF61" t="str">
            <v>2007BSQ</v>
          </cell>
          <cell r="CG61" t="str">
            <v>2007BSQ</v>
          </cell>
          <cell r="CH61" t="str">
            <v>BSQ-2</v>
          </cell>
          <cell r="CI61" t="str">
            <v>BSQ-2</v>
          </cell>
          <cell r="CJ61" t="str">
            <v>20082BSQ</v>
          </cell>
          <cell r="CK61" t="str">
            <v>BSQ</v>
          </cell>
          <cell r="CL61" t="str">
            <v>BSQ-2</v>
          </cell>
          <cell r="CM61" t="str">
            <v>20082BSQ2008</v>
          </cell>
          <cell r="CN61" t="str">
            <v>T2</v>
          </cell>
          <cell r="CO61" t="str">
            <v>T2</v>
          </cell>
          <cell r="CP61" t="str">
            <v>T2</v>
          </cell>
          <cell r="CQ61" t="str">
            <v>20082T</v>
          </cell>
          <cell r="CR61" t="str">
            <v>T</v>
          </cell>
          <cell r="CS61" t="str">
            <v>20082T2008</v>
          </cell>
          <cell r="CT61" t="str">
            <v>2008</v>
          </cell>
          <cell r="CU61" t="str">
            <v xml:space="preserve"> </v>
          </cell>
          <cell r="CV61" t="str">
            <v>2008-12</v>
          </cell>
          <cell r="CW61" t="str">
            <v>2009-08</v>
          </cell>
          <cell r="CX61" t="str">
            <v>OCAhuntsic — Cartierville</v>
          </cell>
          <cell r="CY61" t="str">
            <v>BSQOC</v>
          </cell>
          <cell r="CZ61" t="str">
            <v>BSQOCAhuntsic — Cartierville</v>
          </cell>
          <cell r="DA61" t="str">
            <v>BSQAhuntsic — Cartierville</v>
          </cell>
          <cell r="DB61" t="str">
            <v>BSQAhuntsic — Cartierville</v>
          </cell>
          <cell r="DC61" t="str">
            <v>Ahuntsic — Cartierville</v>
          </cell>
          <cell r="DD61" t="str">
            <v>2Ahuntsic — Cartierville</v>
          </cell>
          <cell r="DE61" t="str">
            <v>TAhuntsic — Cartierville</v>
          </cell>
          <cell r="DF61">
            <v>0</v>
          </cell>
          <cell r="DG61" t="str">
            <v>2OC</v>
          </cell>
          <cell r="DH61" t="str">
            <v>ACL2OC</v>
          </cell>
          <cell r="DI61" t="str">
            <v xml:space="preserve"> </v>
          </cell>
          <cell r="DJ61" t="str">
            <v xml:space="preserve"> </v>
          </cell>
          <cell r="DK61" t="str">
            <v>2009ACL</v>
          </cell>
          <cell r="DL61" t="str">
            <v xml:space="preserve"> </v>
          </cell>
          <cell r="DM61" t="str">
            <v>2007ACLOC</v>
          </cell>
          <cell r="DO61" t="str">
            <v>2009oc</v>
          </cell>
          <cell r="DP61" t="str">
            <v>ACL2009oc2008ed</v>
          </cell>
          <cell r="DQ61" t="str">
            <v>2008ed</v>
          </cell>
          <cell r="DR61" t="str">
            <v>2008ec</v>
          </cell>
          <cell r="DS61" t="str">
            <v>2008ap</v>
          </cell>
          <cell r="DT61" t="str">
            <v>2008ed</v>
          </cell>
          <cell r="DU61" t="str">
            <v xml:space="preserve"> </v>
          </cell>
          <cell r="DV61" t="str">
            <v>2OC</v>
          </cell>
          <cell r="DW61" t="e">
            <v>#REF!</v>
          </cell>
          <cell r="DX61" t="str">
            <v>2008</v>
          </cell>
          <cell r="DY61" t="str">
            <v>2008</v>
          </cell>
          <cell r="DZ61" t="str">
            <v>ACLED 2008 from ec 2008</v>
          </cell>
          <cell r="EA61" t="str">
            <v>ACLOC 2006 from ED 2006</v>
          </cell>
          <cell r="EB61" t="str">
            <v>2008ec2Chambre</v>
          </cell>
          <cell r="EC61">
            <v>161</v>
          </cell>
          <cell r="ED61">
            <v>3</v>
          </cell>
          <cell r="EE61">
            <v>217</v>
          </cell>
          <cell r="EF61">
            <v>4</v>
          </cell>
          <cell r="EG61">
            <v>11</v>
          </cell>
          <cell r="EH61">
            <v>7</v>
          </cell>
          <cell r="EI61">
            <v>254</v>
          </cell>
          <cell r="EJ61">
            <v>30</v>
          </cell>
          <cell r="EK61" t="str">
            <v>2008</v>
          </cell>
          <cell r="EL61">
            <v>0</v>
          </cell>
          <cell r="EM61" t="str">
            <v>ACL</v>
          </cell>
          <cell r="EN61" t="str">
            <v>2008BSQ</v>
          </cell>
          <cell r="EO61" t="str">
            <v>2Chambre</v>
          </cell>
          <cell r="EP61" t="str">
            <v>2Studio</v>
          </cell>
          <cell r="EQ61" t="str">
            <v>21CC</v>
          </cell>
          <cell r="ER61" t="str">
            <v>22CC</v>
          </cell>
          <cell r="ES61" t="str">
            <v>23CC</v>
          </cell>
          <cell r="ET61" t="str">
            <v>24CC</v>
          </cell>
          <cell r="EU61" t="str">
            <v>25CC</v>
          </cell>
          <cell r="EV61" t="str">
            <v>2Chambre</v>
          </cell>
          <cell r="EW61" t="str">
            <v>2studio</v>
          </cell>
          <cell r="EX61" t="str">
            <v>21CC</v>
          </cell>
          <cell r="EY61" t="str">
            <v>22CC</v>
          </cell>
          <cell r="EZ61" t="str">
            <v>23CC</v>
          </cell>
          <cell r="FA61" t="str">
            <v>24CC</v>
          </cell>
          <cell r="FB61" t="str">
            <v>25CC</v>
          </cell>
          <cell r="FC61" t="str">
            <v>OBNL-2</v>
          </cell>
          <cell r="FD61" t="str">
            <v>BSQ-2</v>
          </cell>
          <cell r="FE61" t="str">
            <v>T2</v>
          </cell>
          <cell r="FF61">
            <v>221</v>
          </cell>
          <cell r="FG61" t="str">
            <v>CMOC</v>
          </cell>
          <cell r="FH61">
            <v>261</v>
          </cell>
          <cell r="FI61" t="str">
            <v xml:space="preserve"> </v>
          </cell>
          <cell r="FJ61" t="str">
            <v>ACL</v>
          </cell>
          <cell r="FK61" t="str">
            <v>ACLOBNL</v>
          </cell>
          <cell r="FL61" t="str">
            <v>ACL2</v>
          </cell>
          <cell r="FM61" t="str">
            <v>ACLT</v>
          </cell>
          <cell r="FN61" t="str">
            <v>ACLOBNL</v>
          </cell>
          <cell r="FO61" t="str">
            <v xml:space="preserve"> </v>
          </cell>
          <cell r="FP61" t="str">
            <v xml:space="preserve"> </v>
          </cell>
          <cell r="FQ61" t="str">
            <v>ACLOBNL2T</v>
          </cell>
          <cell r="FR61" t="str">
            <v xml:space="preserve"> 2T</v>
          </cell>
          <cell r="FS61" t="str">
            <v xml:space="preserve"> 2T</v>
          </cell>
          <cell r="FT61" t="str">
            <v>ACL22006</v>
          </cell>
          <cell r="FU61" t="str">
            <v>2Ahuntsic — Cartierville</v>
          </cell>
        </row>
        <row r="62">
          <cell r="C62" t="str">
            <v>ACL-5306</v>
          </cell>
          <cell r="D62" t="str">
            <v>930080175</v>
          </cell>
          <cell r="E62" t="str">
            <v>DÎNER RENCONTRES ST-LOUIS-DE-GONZAGUE</v>
          </cell>
          <cell r="F62" t="str">
            <v>1818-1820 Rue Gilford</v>
          </cell>
          <cell r="G62">
            <v>7</v>
          </cell>
          <cell r="H62" t="str">
            <v>3</v>
          </cell>
          <cell r="I62">
            <v>0</v>
          </cell>
          <cell r="J62">
            <v>0</v>
          </cell>
          <cell r="K62" t="str">
            <v>X</v>
          </cell>
          <cell r="L62" t="str">
            <v>AHM</v>
          </cell>
          <cell r="M62" t="str">
            <v>T</v>
          </cell>
          <cell r="N62" t="str">
            <v>2008</v>
          </cell>
          <cell r="O62" t="str">
            <v>DA</v>
          </cell>
          <cell r="P62" t="str">
            <v>OC</v>
          </cell>
          <cell r="Q62" t="str">
            <v>U07BOIJ</v>
          </cell>
          <cell r="R62" t="str">
            <v>U11LABD</v>
          </cell>
          <cell r="S62">
            <v>39485</v>
          </cell>
          <cell r="T62">
            <v>39507</v>
          </cell>
          <cell r="U62">
            <v>39525</v>
          </cell>
          <cell r="V62">
            <v>39546</v>
          </cell>
          <cell r="W62">
            <v>39721</v>
          </cell>
          <cell r="X62">
            <v>39722</v>
          </cell>
          <cell r="Y62">
            <v>39736</v>
          </cell>
          <cell r="Z62">
            <v>39934</v>
          </cell>
          <cell r="AA62">
            <v>39995</v>
          </cell>
          <cell r="AB62" t="str">
            <v>O15L</v>
          </cell>
          <cell r="AC62">
            <v>0</v>
          </cell>
          <cell r="AD62">
            <v>6</v>
          </cell>
          <cell r="AE62">
            <v>1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 t="str">
            <v>OBNL</v>
          </cell>
          <cell r="AK62" t="str">
            <v>OBNL</v>
          </cell>
          <cell r="AL62">
            <v>39736</v>
          </cell>
          <cell r="AM62" t="str">
            <v>1-25</v>
          </cell>
          <cell r="AN62">
            <v>240</v>
          </cell>
          <cell r="AO62">
            <v>39934</v>
          </cell>
          <cell r="AP62">
            <v>39964</v>
          </cell>
          <cell r="AQ62" t="str">
            <v>ACL-5306</v>
          </cell>
          <cell r="AR62" t="str">
            <v>ACLOC</v>
          </cell>
          <cell r="AS62" t="str">
            <v>ACL2008-3</v>
          </cell>
          <cell r="AT62" t="str">
            <v>3Chambre</v>
          </cell>
          <cell r="AU62" t="str">
            <v>3studio</v>
          </cell>
          <cell r="AV62" t="str">
            <v>31CC</v>
          </cell>
          <cell r="AW62" t="str">
            <v>32CC</v>
          </cell>
          <cell r="AX62" t="str">
            <v>33CC</v>
          </cell>
          <cell r="AY62" t="str">
            <v>34CC</v>
          </cell>
          <cell r="AZ62" t="str">
            <v>35CC</v>
          </cell>
          <cell r="BA62" t="str">
            <v>3Chambre</v>
          </cell>
          <cell r="BB62" t="str">
            <v>3studio</v>
          </cell>
          <cell r="BC62" t="str">
            <v>31CC</v>
          </cell>
          <cell r="BD62" t="str">
            <v>32CC</v>
          </cell>
          <cell r="BE62" t="str">
            <v>33CC</v>
          </cell>
          <cell r="BF62" t="str">
            <v>34CC</v>
          </cell>
          <cell r="BG62" t="str">
            <v>35CC</v>
          </cell>
          <cell r="BH62" t="str">
            <v>engagé</v>
          </cell>
          <cell r="BI62" t="str">
            <v>20083chambre</v>
          </cell>
          <cell r="BJ62" t="str">
            <v>20083studio</v>
          </cell>
          <cell r="BK62" t="str">
            <v>200831cc</v>
          </cell>
          <cell r="BL62" t="str">
            <v>200832cc</v>
          </cell>
          <cell r="BM62" t="str">
            <v>200833cc</v>
          </cell>
          <cell r="BN62" t="str">
            <v>200834cc</v>
          </cell>
          <cell r="BO62" t="str">
            <v>200835cc</v>
          </cell>
          <cell r="BP62" t="str">
            <v>2008</v>
          </cell>
          <cell r="BQ62" t="str">
            <v>ACL2008-3</v>
          </cell>
          <cell r="BR62" t="str">
            <v>3Chambre</v>
          </cell>
          <cell r="BS62" t="str">
            <v>3studio</v>
          </cell>
          <cell r="BT62" t="str">
            <v>31CC</v>
          </cell>
          <cell r="BU62" t="str">
            <v>32CC</v>
          </cell>
          <cell r="BV62" t="str">
            <v>33CC</v>
          </cell>
          <cell r="BW62" t="str">
            <v>34CC</v>
          </cell>
          <cell r="BX62" t="str">
            <v>35CC</v>
          </cell>
          <cell r="BY62" t="str">
            <v>OBNL-3</v>
          </cell>
          <cell r="BZ62" t="str">
            <v>OBNL-3</v>
          </cell>
          <cell r="CA62" t="str">
            <v xml:space="preserve"> </v>
          </cell>
          <cell r="CB62" t="str">
            <v xml:space="preserve"> </v>
          </cell>
          <cell r="CC62" t="str">
            <v>OBNL</v>
          </cell>
          <cell r="CD62" t="str">
            <v>20083OBNL</v>
          </cell>
          <cell r="CE62" t="str">
            <v>OBNL-3</v>
          </cell>
          <cell r="CF62" t="str">
            <v>2007AHM</v>
          </cell>
          <cell r="CG62" t="str">
            <v>2007AHM</v>
          </cell>
          <cell r="CH62" t="str">
            <v>AHM-3</v>
          </cell>
          <cell r="CI62" t="str">
            <v>AHM-3</v>
          </cell>
          <cell r="CJ62" t="str">
            <v>20083AHM</v>
          </cell>
          <cell r="CK62" t="str">
            <v>AHM</v>
          </cell>
          <cell r="CL62" t="str">
            <v>AHM-3</v>
          </cell>
          <cell r="CM62" t="str">
            <v>20083AHM2008</v>
          </cell>
          <cell r="CN62" t="str">
            <v>T3</v>
          </cell>
          <cell r="CO62" t="str">
            <v>T3</v>
          </cell>
          <cell r="CP62" t="str">
            <v>T3</v>
          </cell>
          <cell r="CQ62" t="str">
            <v>20083T</v>
          </cell>
          <cell r="CR62" t="str">
            <v>T</v>
          </cell>
          <cell r="CS62" t="str">
            <v>20083T2008</v>
          </cell>
          <cell r="CT62" t="str">
            <v>2008</v>
          </cell>
          <cell r="CU62" t="str">
            <v xml:space="preserve"> </v>
          </cell>
          <cell r="CV62" t="str">
            <v>2008-10</v>
          </cell>
          <cell r="CW62" t="str">
            <v>2009-05</v>
          </cell>
          <cell r="CX62" t="str">
            <v>OCLe Plateau-Mont-Royal</v>
          </cell>
          <cell r="CY62" t="str">
            <v>AHMOC</v>
          </cell>
          <cell r="CZ62" t="str">
            <v>AHMOCLe Plateau-Mont-Royal</v>
          </cell>
          <cell r="DA62" t="str">
            <v>AHMLe Plateau-Mont-Royal</v>
          </cell>
          <cell r="DB62" t="str">
            <v>AHMLe Plateau-Mont-Royal</v>
          </cell>
          <cell r="DC62" t="str">
            <v>Le Plateau-Mont-Royal</v>
          </cell>
          <cell r="DD62" t="str">
            <v>3Le Plateau-Mont-Royal</v>
          </cell>
          <cell r="DE62" t="str">
            <v>TLe Plateau-Mont-Royal</v>
          </cell>
          <cell r="DF62">
            <v>0</v>
          </cell>
          <cell r="DG62" t="str">
            <v>3OC</v>
          </cell>
          <cell r="DH62" t="str">
            <v>ACL3OC</v>
          </cell>
          <cell r="DI62" t="str">
            <v xml:space="preserve"> </v>
          </cell>
          <cell r="DJ62" t="str">
            <v xml:space="preserve"> </v>
          </cell>
          <cell r="DK62" t="str">
            <v>2009ACL</v>
          </cell>
          <cell r="DL62" t="str">
            <v xml:space="preserve"> </v>
          </cell>
          <cell r="DM62" t="str">
            <v>2008ACLOC</v>
          </cell>
          <cell r="DO62" t="str">
            <v>2009oc</v>
          </cell>
          <cell r="DP62" t="str">
            <v>ACL2009oc2008ed</v>
          </cell>
          <cell r="DQ62" t="str">
            <v>2008ed</v>
          </cell>
          <cell r="DR62" t="str">
            <v>2008ec</v>
          </cell>
          <cell r="DS62" t="str">
            <v>2008ap</v>
          </cell>
          <cell r="DT62" t="str">
            <v>2008ed</v>
          </cell>
          <cell r="DU62" t="str">
            <v xml:space="preserve"> </v>
          </cell>
          <cell r="DV62" t="str">
            <v>3OC</v>
          </cell>
          <cell r="DW62" t="str">
            <v>20083OC</v>
          </cell>
          <cell r="DX62" t="str">
            <v>2008</v>
          </cell>
          <cell r="DY62" t="str">
            <v>2008</v>
          </cell>
          <cell r="DZ62" t="str">
            <v>ACLED 2008 from ec 2008</v>
          </cell>
          <cell r="EA62" t="str">
            <v>ACLOC 2006 from ED 2006</v>
          </cell>
          <cell r="EB62" t="str">
            <v>2008ec3Chambre</v>
          </cell>
          <cell r="EC62">
            <v>18</v>
          </cell>
          <cell r="ED62">
            <v>21</v>
          </cell>
          <cell r="EE62">
            <v>175</v>
          </cell>
          <cell r="EF62">
            <v>1</v>
          </cell>
          <cell r="EG62">
            <v>15</v>
          </cell>
          <cell r="EH62">
            <v>14</v>
          </cell>
          <cell r="EI62">
            <v>198</v>
          </cell>
          <cell r="EJ62">
            <v>30</v>
          </cell>
          <cell r="EK62" t="str">
            <v>2008</v>
          </cell>
          <cell r="EL62">
            <v>0</v>
          </cell>
          <cell r="EM62" t="str">
            <v>ACL</v>
          </cell>
          <cell r="EN62" t="str">
            <v>2008AHM</v>
          </cell>
          <cell r="EO62" t="str">
            <v>3Chambre</v>
          </cell>
          <cell r="EP62" t="str">
            <v>3Studio</v>
          </cell>
          <cell r="EQ62" t="str">
            <v>31CC</v>
          </cell>
          <cell r="ER62" t="str">
            <v>32CC</v>
          </cell>
          <cell r="ES62" t="str">
            <v>33CC</v>
          </cell>
          <cell r="ET62" t="str">
            <v>34CC</v>
          </cell>
          <cell r="EU62" t="str">
            <v>35CC</v>
          </cell>
          <cell r="EV62" t="str">
            <v>3Chambre</v>
          </cell>
          <cell r="EW62" t="str">
            <v>3studio</v>
          </cell>
          <cell r="EX62" t="str">
            <v>31CC</v>
          </cell>
          <cell r="EY62" t="str">
            <v>32CC</v>
          </cell>
          <cell r="EZ62" t="str">
            <v>33CC</v>
          </cell>
          <cell r="FA62" t="str">
            <v>34CC</v>
          </cell>
          <cell r="FB62" t="str">
            <v>35CC</v>
          </cell>
          <cell r="FC62" t="str">
            <v>OBNL-3</v>
          </cell>
          <cell r="FD62" t="str">
            <v>AHM-3</v>
          </cell>
          <cell r="FE62" t="str">
            <v>T3</v>
          </cell>
          <cell r="FF62">
            <v>176</v>
          </cell>
          <cell r="FG62" t="str">
            <v>OC</v>
          </cell>
          <cell r="FH62">
            <v>212</v>
          </cell>
          <cell r="FI62" t="str">
            <v xml:space="preserve"> </v>
          </cell>
          <cell r="FJ62" t="str">
            <v>ACL</v>
          </cell>
          <cell r="FK62" t="str">
            <v>ACLOBNL</v>
          </cell>
          <cell r="FL62" t="str">
            <v>ACL3</v>
          </cell>
          <cell r="FM62" t="str">
            <v>ACLT</v>
          </cell>
          <cell r="FN62" t="str">
            <v>ACLOBNL</v>
          </cell>
          <cell r="FO62" t="str">
            <v xml:space="preserve"> </v>
          </cell>
          <cell r="FP62" t="str">
            <v xml:space="preserve"> </v>
          </cell>
          <cell r="FQ62" t="str">
            <v>ACLOBNL3T</v>
          </cell>
          <cell r="FR62" t="str">
            <v xml:space="preserve"> 3T</v>
          </cell>
          <cell r="FS62" t="str">
            <v xml:space="preserve"> 3T</v>
          </cell>
          <cell r="FT62" t="str">
            <v>ACL32008</v>
          </cell>
          <cell r="FU62" t="str">
            <v>3Le Plateau-Mont-Royal</v>
          </cell>
        </row>
        <row r="63">
          <cell r="C63" t="str">
            <v>ACL-5307</v>
          </cell>
          <cell r="D63" t="str">
            <v>930079217</v>
          </cell>
          <cell r="E63" t="str">
            <v>C.H. CHÂTEAU VANNES</v>
          </cell>
          <cell r="F63" t="str">
            <v>7055-7065 Rue de Vannes (SLN)</v>
          </cell>
          <cell r="G63">
            <v>36</v>
          </cell>
          <cell r="H63" t="str">
            <v>1</v>
          </cell>
          <cell r="I63">
            <v>0</v>
          </cell>
          <cell r="J63">
            <v>0</v>
          </cell>
          <cell r="K63">
            <v>0</v>
          </cell>
          <cell r="L63" t="str">
            <v>CDH</v>
          </cell>
          <cell r="M63" t="str">
            <v>R</v>
          </cell>
          <cell r="N63" t="str">
            <v>2006</v>
          </cell>
          <cell r="O63" t="str">
            <v>DA</v>
          </cell>
          <cell r="P63" t="str">
            <v>OC</v>
          </cell>
          <cell r="Q63" t="str">
            <v>U07THID</v>
          </cell>
          <cell r="R63" t="str">
            <v>U32NACM</v>
          </cell>
          <cell r="S63">
            <v>0</v>
          </cell>
          <cell r="T63">
            <v>39400</v>
          </cell>
          <cell r="U63">
            <v>39517</v>
          </cell>
          <cell r="V63">
            <v>39567</v>
          </cell>
          <cell r="W63">
            <v>39645</v>
          </cell>
          <cell r="X63">
            <v>39645</v>
          </cell>
          <cell r="Y63">
            <v>39706</v>
          </cell>
          <cell r="Z63">
            <v>39948</v>
          </cell>
          <cell r="AA63">
            <v>39995</v>
          </cell>
          <cell r="AB63" t="str">
            <v>O15L</v>
          </cell>
          <cell r="AC63">
            <v>0</v>
          </cell>
          <cell r="AD63">
            <v>0</v>
          </cell>
          <cell r="AE63">
            <v>18</v>
          </cell>
          <cell r="AF63">
            <v>18</v>
          </cell>
          <cell r="AG63">
            <v>0</v>
          </cell>
          <cell r="AH63">
            <v>0</v>
          </cell>
          <cell r="AI63">
            <v>0</v>
          </cell>
          <cell r="AJ63" t="str">
            <v>COOP</v>
          </cell>
          <cell r="AK63" t="str">
            <v>COOP</v>
          </cell>
          <cell r="AL63">
            <v>39706</v>
          </cell>
          <cell r="AM63" t="str">
            <v>26-50</v>
          </cell>
          <cell r="AN63">
            <v>300</v>
          </cell>
          <cell r="AO63">
            <v>39948</v>
          </cell>
          <cell r="AP63">
            <v>39978</v>
          </cell>
          <cell r="AQ63" t="str">
            <v>ACL-5307</v>
          </cell>
          <cell r="AR63" t="str">
            <v>ACLOC</v>
          </cell>
          <cell r="AS63" t="str">
            <v>ACL2006-1</v>
          </cell>
          <cell r="AT63" t="str">
            <v>1Chambre</v>
          </cell>
          <cell r="AU63" t="str">
            <v>1studio</v>
          </cell>
          <cell r="AV63" t="str">
            <v>11CC</v>
          </cell>
          <cell r="AW63" t="str">
            <v>12CC</v>
          </cell>
          <cell r="AX63" t="str">
            <v>13CC</v>
          </cell>
          <cell r="AY63" t="str">
            <v>14CC</v>
          </cell>
          <cell r="AZ63" t="str">
            <v>15CC</v>
          </cell>
          <cell r="BA63" t="str">
            <v>1Chambre</v>
          </cell>
          <cell r="BB63" t="str">
            <v>1studio</v>
          </cell>
          <cell r="BC63" t="str">
            <v>11CC</v>
          </cell>
          <cell r="BD63" t="str">
            <v>12CC</v>
          </cell>
          <cell r="BE63" t="str">
            <v>13CC</v>
          </cell>
          <cell r="BF63" t="str">
            <v>14CC</v>
          </cell>
          <cell r="BG63" t="str">
            <v>15CC</v>
          </cell>
          <cell r="BH63" t="str">
            <v>engagé</v>
          </cell>
          <cell r="BI63" t="str">
            <v>20081chambre</v>
          </cell>
          <cell r="BJ63" t="str">
            <v>20081studio</v>
          </cell>
          <cell r="BK63" t="str">
            <v>200811cc</v>
          </cell>
          <cell r="BL63" t="str">
            <v>200812cc</v>
          </cell>
          <cell r="BM63" t="str">
            <v>200813cc</v>
          </cell>
          <cell r="BN63" t="str">
            <v>200814cc</v>
          </cell>
          <cell r="BO63" t="str">
            <v>200815cc</v>
          </cell>
          <cell r="BP63" t="str">
            <v>2006</v>
          </cell>
          <cell r="BQ63" t="str">
            <v>ACL2006-1</v>
          </cell>
          <cell r="BR63" t="str">
            <v>1Chambre</v>
          </cell>
          <cell r="BS63" t="str">
            <v>1studio</v>
          </cell>
          <cell r="BT63" t="str">
            <v>11CC</v>
          </cell>
          <cell r="BU63" t="str">
            <v>12CC</v>
          </cell>
          <cell r="BV63" t="str">
            <v>13CC</v>
          </cell>
          <cell r="BW63" t="str">
            <v>14CC</v>
          </cell>
          <cell r="BX63" t="str">
            <v>15CC</v>
          </cell>
          <cell r="BY63" t="str">
            <v>COOP-1</v>
          </cell>
          <cell r="BZ63" t="str">
            <v>COOP-1</v>
          </cell>
          <cell r="CA63" t="str">
            <v xml:space="preserve"> </v>
          </cell>
          <cell r="CB63" t="str">
            <v xml:space="preserve"> </v>
          </cell>
          <cell r="CC63" t="str">
            <v>COOP</v>
          </cell>
          <cell r="CD63" t="str">
            <v>20081COOP</v>
          </cell>
          <cell r="CE63" t="str">
            <v>COOP-1</v>
          </cell>
          <cell r="CF63" t="str">
            <v>2007CDH</v>
          </cell>
          <cell r="CG63" t="str">
            <v>2007CDH</v>
          </cell>
          <cell r="CH63" t="str">
            <v>CDH-1</v>
          </cell>
          <cell r="CI63" t="str">
            <v>CDH-1</v>
          </cell>
          <cell r="CJ63" t="str">
            <v>20081CDH</v>
          </cell>
          <cell r="CK63" t="str">
            <v>CDH</v>
          </cell>
          <cell r="CL63" t="str">
            <v>CDH-1</v>
          </cell>
          <cell r="CM63" t="str">
            <v>20081CDH2008</v>
          </cell>
          <cell r="CN63" t="str">
            <v>R1</v>
          </cell>
          <cell r="CO63" t="str">
            <v>R1</v>
          </cell>
          <cell r="CP63" t="str">
            <v>R1</v>
          </cell>
          <cell r="CQ63" t="str">
            <v>20081R</v>
          </cell>
          <cell r="CR63" t="str">
            <v>R</v>
          </cell>
          <cell r="CS63" t="str">
            <v>20081R2008</v>
          </cell>
          <cell r="CT63" t="str">
            <v>2008</v>
          </cell>
          <cell r="CU63" t="str">
            <v xml:space="preserve"> </v>
          </cell>
          <cell r="CV63" t="str">
            <v>2008-07</v>
          </cell>
          <cell r="CW63" t="str">
            <v>2009-05</v>
          </cell>
          <cell r="CX63" t="str">
            <v>OCSaint-Léonard</v>
          </cell>
          <cell r="CY63" t="str">
            <v>CDHOC</v>
          </cell>
          <cell r="CZ63" t="str">
            <v>CDHOCSaint-Léonard</v>
          </cell>
          <cell r="DA63" t="str">
            <v>CDHSaint-Léonard</v>
          </cell>
          <cell r="DB63" t="str">
            <v>CDHSaint-Léonard</v>
          </cell>
          <cell r="DC63" t="str">
            <v>Saint-Léonard</v>
          </cell>
          <cell r="DD63" t="str">
            <v>1Saint-Léonard</v>
          </cell>
          <cell r="DE63" t="str">
            <v>RSaint-Léonard</v>
          </cell>
          <cell r="DF63">
            <v>0</v>
          </cell>
          <cell r="DG63" t="str">
            <v>1OC</v>
          </cell>
          <cell r="DH63" t="str">
            <v>ACL1OC</v>
          </cell>
          <cell r="DI63" t="str">
            <v xml:space="preserve"> </v>
          </cell>
          <cell r="DJ63" t="str">
            <v xml:space="preserve"> </v>
          </cell>
          <cell r="DK63" t="str">
            <v>2009ACL</v>
          </cell>
          <cell r="DL63" t="str">
            <v xml:space="preserve"> </v>
          </cell>
          <cell r="DM63" t="str">
            <v>2007ACLOC</v>
          </cell>
          <cell r="DO63" t="str">
            <v>2009oc</v>
          </cell>
          <cell r="DP63" t="str">
            <v>ACL2009oc2008ed</v>
          </cell>
          <cell r="DQ63" t="str">
            <v>2008ed</v>
          </cell>
          <cell r="DR63" t="str">
            <v>2008ec</v>
          </cell>
          <cell r="DS63" t="str">
            <v>2008ap</v>
          </cell>
          <cell r="DT63" t="str">
            <v>2008ed</v>
          </cell>
          <cell r="DU63" t="str">
            <v xml:space="preserve"> </v>
          </cell>
          <cell r="DV63" t="str">
            <v>1OC</v>
          </cell>
          <cell r="DW63" t="str">
            <v>20081OC</v>
          </cell>
          <cell r="DX63" t="str">
            <v>2008</v>
          </cell>
          <cell r="DY63" t="str">
            <v>2008</v>
          </cell>
          <cell r="DZ63" t="str">
            <v>ACLED 2008 from ec 2008</v>
          </cell>
          <cell r="EA63" t="str">
            <v>ACLOC 2006 from ED 2006</v>
          </cell>
          <cell r="EB63" t="str">
            <v>2008ec1Chambre</v>
          </cell>
          <cell r="EC63">
            <v>117</v>
          </cell>
          <cell r="ED63">
            <v>50</v>
          </cell>
          <cell r="EE63">
            <v>78</v>
          </cell>
          <cell r="EF63">
            <v>0</v>
          </cell>
          <cell r="EG63">
            <v>61</v>
          </cell>
          <cell r="EH63">
            <v>61</v>
          </cell>
          <cell r="EI63">
            <v>242</v>
          </cell>
          <cell r="EJ63">
            <v>30</v>
          </cell>
          <cell r="EK63" t="str">
            <v>2008</v>
          </cell>
          <cell r="EL63">
            <v>0</v>
          </cell>
          <cell r="EM63" t="str">
            <v>ACL</v>
          </cell>
          <cell r="EN63" t="str">
            <v>2008CDH</v>
          </cell>
          <cell r="EO63" t="str">
            <v>1Chambre</v>
          </cell>
          <cell r="EP63" t="str">
            <v>1Studio</v>
          </cell>
          <cell r="EQ63" t="str">
            <v>11CC</v>
          </cell>
          <cell r="ER63" t="str">
            <v>12CC</v>
          </cell>
          <cell r="ES63" t="str">
            <v>13CC</v>
          </cell>
          <cell r="ET63" t="str">
            <v>14CC</v>
          </cell>
          <cell r="EU63" t="str">
            <v>15CC</v>
          </cell>
          <cell r="EV63" t="str">
            <v>1Chambre</v>
          </cell>
          <cell r="EW63" t="str">
            <v>1studio</v>
          </cell>
          <cell r="EX63" t="str">
            <v>11CC</v>
          </cell>
          <cell r="EY63" t="str">
            <v>12CC</v>
          </cell>
          <cell r="EZ63" t="str">
            <v>13CC</v>
          </cell>
          <cell r="FA63" t="str">
            <v>14CC</v>
          </cell>
          <cell r="FB63" t="str">
            <v>15CC</v>
          </cell>
          <cell r="FC63" t="str">
            <v>COOP-1</v>
          </cell>
          <cell r="FD63" t="str">
            <v>CDH-1</v>
          </cell>
          <cell r="FE63" t="str">
            <v>R1</v>
          </cell>
          <cell r="FF63">
            <v>78</v>
          </cell>
          <cell r="FG63" t="str">
            <v>OC</v>
          </cell>
          <cell r="FH63">
            <v>303</v>
          </cell>
          <cell r="FI63" t="str">
            <v xml:space="preserve"> </v>
          </cell>
          <cell r="FJ63" t="str">
            <v>ACL</v>
          </cell>
          <cell r="FK63" t="str">
            <v>ACLCOOP</v>
          </cell>
          <cell r="FL63" t="str">
            <v>ACL1</v>
          </cell>
          <cell r="FM63" t="str">
            <v>ACLR</v>
          </cell>
          <cell r="FN63" t="str">
            <v>ACLCOOP</v>
          </cell>
          <cell r="FO63" t="str">
            <v xml:space="preserve"> </v>
          </cell>
          <cell r="FP63" t="str">
            <v xml:space="preserve"> </v>
          </cell>
          <cell r="FQ63" t="str">
            <v>ACLCOOP1R</v>
          </cell>
          <cell r="FR63" t="str">
            <v xml:space="preserve"> 1R</v>
          </cell>
          <cell r="FS63" t="str">
            <v xml:space="preserve"> 1R</v>
          </cell>
          <cell r="FT63" t="str">
            <v>ACL12006</v>
          </cell>
          <cell r="FU63" t="str">
            <v>1Saint-Léonard</v>
          </cell>
        </row>
        <row r="64">
          <cell r="C64" t="str">
            <v>ACL-5308</v>
          </cell>
          <cell r="D64" t="str">
            <v>930079215</v>
          </cell>
          <cell r="E64" t="str">
            <v>HAPOPEX (BLOOMFIELD)</v>
          </cell>
          <cell r="F64" t="str">
            <v>8035 Av. Bloomfield</v>
          </cell>
          <cell r="G64">
            <v>15</v>
          </cell>
          <cell r="H64" t="str">
            <v>3</v>
          </cell>
          <cell r="I64">
            <v>0</v>
          </cell>
          <cell r="J64">
            <v>0</v>
          </cell>
          <cell r="K64">
            <v>0</v>
          </cell>
          <cell r="L64" t="str">
            <v>CDH</v>
          </cell>
          <cell r="M64" t="str">
            <v>R</v>
          </cell>
          <cell r="N64" t="str">
            <v>2008</v>
          </cell>
          <cell r="O64" t="str">
            <v>DA</v>
          </cell>
          <cell r="P64" t="str">
            <v>OC</v>
          </cell>
          <cell r="Q64" t="str">
            <v>U07THID</v>
          </cell>
          <cell r="R64" t="str">
            <v>U32NACM</v>
          </cell>
          <cell r="S64">
            <v>0</v>
          </cell>
          <cell r="T64">
            <v>39400</v>
          </cell>
          <cell r="U64">
            <v>39527</v>
          </cell>
          <cell r="V64">
            <v>39590</v>
          </cell>
          <cell r="W64">
            <v>39645</v>
          </cell>
          <cell r="X64">
            <v>39646</v>
          </cell>
          <cell r="Y64">
            <v>39736</v>
          </cell>
          <cell r="Z64">
            <v>40009</v>
          </cell>
          <cell r="AA64">
            <v>39995</v>
          </cell>
          <cell r="AB64" t="str">
            <v>O15L</v>
          </cell>
          <cell r="AC64">
            <v>0</v>
          </cell>
          <cell r="AD64">
            <v>15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 t="str">
            <v>OBNL</v>
          </cell>
          <cell r="AK64" t="str">
            <v>OBNL</v>
          </cell>
          <cell r="AL64">
            <v>39736</v>
          </cell>
          <cell r="AM64" t="str">
            <v>1-25</v>
          </cell>
          <cell r="AN64">
            <v>240</v>
          </cell>
          <cell r="AO64">
            <v>40009</v>
          </cell>
          <cell r="AP64">
            <v>40039</v>
          </cell>
          <cell r="AQ64" t="str">
            <v>ACL-5308</v>
          </cell>
          <cell r="AR64" t="str">
            <v>ACLOC</v>
          </cell>
          <cell r="AS64" t="str">
            <v>ACL2008-3</v>
          </cell>
          <cell r="AT64" t="str">
            <v>3Chambre</v>
          </cell>
          <cell r="AU64" t="str">
            <v>3studio</v>
          </cell>
          <cell r="AV64" t="str">
            <v>31CC</v>
          </cell>
          <cell r="AW64" t="str">
            <v>32CC</v>
          </cell>
          <cell r="AX64" t="str">
            <v>33CC</v>
          </cell>
          <cell r="AY64" t="str">
            <v>34CC</v>
          </cell>
          <cell r="AZ64" t="str">
            <v>35CC</v>
          </cell>
          <cell r="BA64" t="str">
            <v>3Chambre</v>
          </cell>
          <cell r="BB64" t="str">
            <v>3studio</v>
          </cell>
          <cell r="BC64" t="str">
            <v>31CC</v>
          </cell>
          <cell r="BD64" t="str">
            <v>32CC</v>
          </cell>
          <cell r="BE64" t="str">
            <v>33CC</v>
          </cell>
          <cell r="BF64" t="str">
            <v>34CC</v>
          </cell>
          <cell r="BG64" t="str">
            <v>35CC</v>
          </cell>
          <cell r="BH64" t="str">
            <v>engagé</v>
          </cell>
          <cell r="BI64" t="str">
            <v>20083chambre</v>
          </cell>
          <cell r="BJ64" t="str">
            <v>20083studio</v>
          </cell>
          <cell r="BK64" t="str">
            <v>200831cc</v>
          </cell>
          <cell r="BL64" t="str">
            <v>200832cc</v>
          </cell>
          <cell r="BM64" t="str">
            <v>200833cc</v>
          </cell>
          <cell r="BN64" t="str">
            <v>200834cc</v>
          </cell>
          <cell r="BO64" t="str">
            <v>200835cc</v>
          </cell>
          <cell r="BP64" t="str">
            <v>2008</v>
          </cell>
          <cell r="BQ64" t="str">
            <v>ACL2008-3</v>
          </cell>
          <cell r="BR64" t="str">
            <v>3Chambre</v>
          </cell>
          <cell r="BS64" t="str">
            <v>3studio</v>
          </cell>
          <cell r="BT64" t="str">
            <v>31CC</v>
          </cell>
          <cell r="BU64" t="str">
            <v>32CC</v>
          </cell>
          <cell r="BV64" t="str">
            <v>33CC</v>
          </cell>
          <cell r="BW64" t="str">
            <v>34CC</v>
          </cell>
          <cell r="BX64" t="str">
            <v>35CC</v>
          </cell>
          <cell r="BY64" t="str">
            <v>OBNL-3</v>
          </cell>
          <cell r="BZ64" t="str">
            <v>OBNL-3</v>
          </cell>
          <cell r="CA64" t="str">
            <v xml:space="preserve"> </v>
          </cell>
          <cell r="CB64" t="str">
            <v xml:space="preserve"> </v>
          </cell>
          <cell r="CC64" t="str">
            <v>OBNL</v>
          </cell>
          <cell r="CD64" t="str">
            <v>20083OBNL</v>
          </cell>
          <cell r="CE64" t="str">
            <v>OBNL-3</v>
          </cell>
          <cell r="CF64" t="str">
            <v>2007CDH</v>
          </cell>
          <cell r="CG64" t="str">
            <v>2007CDH</v>
          </cell>
          <cell r="CH64" t="str">
            <v>CDH-3</v>
          </cell>
          <cell r="CI64" t="str">
            <v>CDH-3</v>
          </cell>
          <cell r="CJ64" t="str">
            <v>20083CDH</v>
          </cell>
          <cell r="CK64" t="str">
            <v>CDH</v>
          </cell>
          <cell r="CL64" t="str">
            <v>CDH-3</v>
          </cell>
          <cell r="CM64" t="str">
            <v>20083CDH2008</v>
          </cell>
          <cell r="CN64" t="str">
            <v>R3</v>
          </cell>
          <cell r="CO64" t="str">
            <v>R3</v>
          </cell>
          <cell r="CP64" t="str">
            <v>R3</v>
          </cell>
          <cell r="CQ64" t="str">
            <v>20083R</v>
          </cell>
          <cell r="CR64" t="str">
            <v>R</v>
          </cell>
          <cell r="CS64" t="str">
            <v>20083R2008</v>
          </cell>
          <cell r="CT64" t="str">
            <v>2008</v>
          </cell>
          <cell r="CU64" t="str">
            <v xml:space="preserve"> </v>
          </cell>
          <cell r="CV64" t="str">
            <v>2008-07</v>
          </cell>
          <cell r="CW64" t="str">
            <v>2009-07</v>
          </cell>
          <cell r="CX64" t="str">
            <v>OCVilleray — Saint-Michel — Parc-Extension</v>
          </cell>
          <cell r="CY64" t="str">
            <v>CDHOC</v>
          </cell>
          <cell r="CZ64" t="str">
            <v>CDHOCVilleray — Saint-Michel — Parc-Extension</v>
          </cell>
          <cell r="DA64" t="str">
            <v>CDHVilleray — Saint-Michel — Parc-Extension</v>
          </cell>
          <cell r="DB64" t="str">
            <v>CDHVilleray — Saint-Michel — Parc-Extension</v>
          </cell>
          <cell r="DC64" t="str">
            <v>Villeray — Saint-Michel — Parc-Extension</v>
          </cell>
          <cell r="DD64" t="str">
            <v>3Villeray — Saint-Michel — Parc-Extension</v>
          </cell>
          <cell r="DE64" t="str">
            <v>RVilleray — Saint-Michel — Parc-Extension</v>
          </cell>
          <cell r="DF64">
            <v>0</v>
          </cell>
          <cell r="DG64" t="str">
            <v>3OC</v>
          </cell>
          <cell r="DH64" t="str">
            <v>ACL3OC</v>
          </cell>
          <cell r="DI64" t="str">
            <v xml:space="preserve"> </v>
          </cell>
          <cell r="DJ64" t="str">
            <v xml:space="preserve"> </v>
          </cell>
          <cell r="DK64" t="str">
            <v>2009ACL</v>
          </cell>
          <cell r="DL64" t="str">
            <v xml:space="preserve"> </v>
          </cell>
          <cell r="DM64" t="str">
            <v>2007ACLOC</v>
          </cell>
          <cell r="DO64" t="str">
            <v>2009oc</v>
          </cell>
          <cell r="DP64" t="str">
            <v>ACL2009oc2008ed</v>
          </cell>
          <cell r="DQ64" t="str">
            <v>2008ed</v>
          </cell>
          <cell r="DR64" t="str">
            <v>2008ec</v>
          </cell>
          <cell r="DS64" t="str">
            <v>2008ap</v>
          </cell>
          <cell r="DT64" t="str">
            <v>2008ed</v>
          </cell>
          <cell r="DU64" t="str">
            <v xml:space="preserve"> </v>
          </cell>
          <cell r="DV64" t="str">
            <v>3OC</v>
          </cell>
          <cell r="DW64" t="str">
            <v>20083OC</v>
          </cell>
          <cell r="DX64" t="str">
            <v>2008</v>
          </cell>
          <cell r="DY64" t="str">
            <v>2008</v>
          </cell>
          <cell r="DZ64" t="str">
            <v>ACLED 2008 from ec 2008</v>
          </cell>
          <cell r="EA64" t="str">
            <v>ACLOC 2006 from ED 2006</v>
          </cell>
          <cell r="EB64" t="str">
            <v>2008ec3Chambre</v>
          </cell>
          <cell r="EC64">
            <v>127</v>
          </cell>
          <cell r="ED64">
            <v>63</v>
          </cell>
          <cell r="EE64">
            <v>55</v>
          </cell>
          <cell r="EF64">
            <v>1</v>
          </cell>
          <cell r="EG64">
            <v>91</v>
          </cell>
          <cell r="EH64">
            <v>90</v>
          </cell>
          <cell r="EI64">
            <v>273</v>
          </cell>
          <cell r="EJ64">
            <v>30</v>
          </cell>
          <cell r="EK64" t="str">
            <v>2008</v>
          </cell>
          <cell r="EL64">
            <v>0</v>
          </cell>
          <cell r="EM64" t="str">
            <v>ACL</v>
          </cell>
          <cell r="EN64" t="str">
            <v>2008CDH</v>
          </cell>
          <cell r="EO64" t="str">
            <v>3Chambre</v>
          </cell>
          <cell r="EP64" t="str">
            <v>3Studio</v>
          </cell>
          <cell r="EQ64" t="str">
            <v>31CC</v>
          </cell>
          <cell r="ER64" t="str">
            <v>32CC</v>
          </cell>
          <cell r="ES64" t="str">
            <v>33CC</v>
          </cell>
          <cell r="ET64" t="str">
            <v>34CC</v>
          </cell>
          <cell r="EU64" t="str">
            <v>35CC</v>
          </cell>
          <cell r="EV64" t="str">
            <v>3Chambre</v>
          </cell>
          <cell r="EW64" t="str">
            <v>3studio</v>
          </cell>
          <cell r="EX64" t="str">
            <v>31CC</v>
          </cell>
          <cell r="EY64" t="str">
            <v>32CC</v>
          </cell>
          <cell r="EZ64" t="str">
            <v>33CC</v>
          </cell>
          <cell r="FA64" t="str">
            <v>34CC</v>
          </cell>
          <cell r="FB64" t="str">
            <v>35CC</v>
          </cell>
          <cell r="FC64" t="str">
            <v>OBNL-3</v>
          </cell>
          <cell r="FD64" t="str">
            <v>CDH-3</v>
          </cell>
          <cell r="FE64" t="str">
            <v>R3</v>
          </cell>
          <cell r="FF64">
            <v>56</v>
          </cell>
          <cell r="FG64" t="str">
            <v>OC</v>
          </cell>
          <cell r="FH64">
            <v>363</v>
          </cell>
          <cell r="FI64" t="str">
            <v xml:space="preserve"> </v>
          </cell>
          <cell r="FJ64" t="str">
            <v>ACL</v>
          </cell>
          <cell r="FK64" t="str">
            <v>ACLOBNL</v>
          </cell>
          <cell r="FL64" t="str">
            <v>ACL3</v>
          </cell>
          <cell r="FM64" t="str">
            <v>ACLR</v>
          </cell>
          <cell r="FN64" t="str">
            <v>ACLOBNL</v>
          </cell>
          <cell r="FO64" t="str">
            <v xml:space="preserve"> </v>
          </cell>
          <cell r="FP64" t="str">
            <v xml:space="preserve"> </v>
          </cell>
          <cell r="FQ64" t="str">
            <v>ACLOBNL3R</v>
          </cell>
          <cell r="FR64" t="str">
            <v xml:space="preserve"> 3R</v>
          </cell>
          <cell r="FS64" t="str">
            <v xml:space="preserve"> 3R</v>
          </cell>
          <cell r="FT64" t="str">
            <v>ACL32008</v>
          </cell>
          <cell r="FU64" t="str">
            <v>3Villeray — Saint-Michel — Parc-Extension</v>
          </cell>
        </row>
        <row r="65">
          <cell r="C65" t="str">
            <v>ACL-5309</v>
          </cell>
          <cell r="D65" t="str">
            <v>930082763</v>
          </cell>
          <cell r="E65" t="str">
            <v>AUBERGE COMMUNAUTAIRE SUD-OUEST</v>
          </cell>
          <cell r="F65" t="str">
            <v>6929-6933 Rue Hamilton</v>
          </cell>
          <cell r="G65">
            <v>8</v>
          </cell>
          <cell r="H65" t="str">
            <v>3</v>
          </cell>
          <cell r="I65">
            <v>0</v>
          </cell>
          <cell r="J65">
            <v>0</v>
          </cell>
          <cell r="K65">
            <v>0</v>
          </cell>
          <cell r="L65" t="str">
            <v>CDH</v>
          </cell>
          <cell r="M65" t="str">
            <v>C</v>
          </cell>
          <cell r="N65" t="str">
            <v>2008</v>
          </cell>
          <cell r="O65" t="str">
            <v>DA</v>
          </cell>
          <cell r="P65" t="str">
            <v>OC</v>
          </cell>
          <cell r="Q65" t="str">
            <v>U07BOIJ</v>
          </cell>
          <cell r="R65" t="str">
            <v>U11LABD</v>
          </cell>
          <cell r="S65">
            <v>0</v>
          </cell>
          <cell r="T65">
            <v>0</v>
          </cell>
          <cell r="U65">
            <v>39694</v>
          </cell>
          <cell r="V65">
            <v>39717</v>
          </cell>
          <cell r="W65">
            <v>0</v>
          </cell>
          <cell r="X65">
            <v>39770</v>
          </cell>
          <cell r="Y65">
            <v>39767</v>
          </cell>
          <cell r="Z65">
            <v>40056</v>
          </cell>
          <cell r="AA65">
            <v>40087</v>
          </cell>
          <cell r="AB65" t="str">
            <v>O15L</v>
          </cell>
          <cell r="AC65">
            <v>0</v>
          </cell>
          <cell r="AD65">
            <v>0</v>
          </cell>
          <cell r="AE65">
            <v>2</v>
          </cell>
          <cell r="AF65">
            <v>6</v>
          </cell>
          <cell r="AG65">
            <v>0</v>
          </cell>
          <cell r="AH65">
            <v>0</v>
          </cell>
          <cell r="AI65">
            <v>0</v>
          </cell>
          <cell r="AJ65" t="str">
            <v>OBNL</v>
          </cell>
          <cell r="AK65" t="str">
            <v>OBNL</v>
          </cell>
          <cell r="AL65">
            <v>39767</v>
          </cell>
          <cell r="AM65" t="str">
            <v>1-25</v>
          </cell>
          <cell r="AN65">
            <v>240</v>
          </cell>
          <cell r="AO65">
            <v>40056</v>
          </cell>
          <cell r="AP65">
            <v>40086</v>
          </cell>
          <cell r="AQ65" t="str">
            <v>ACL-5309</v>
          </cell>
          <cell r="AR65" t="str">
            <v>ACLOC</v>
          </cell>
          <cell r="AS65" t="str">
            <v>ACL2008-3</v>
          </cell>
          <cell r="AT65" t="str">
            <v>3Chambre</v>
          </cell>
          <cell r="AU65" t="str">
            <v>3studio</v>
          </cell>
          <cell r="AV65" t="str">
            <v>31CC</v>
          </cell>
          <cell r="AW65" t="str">
            <v>32CC</v>
          </cell>
          <cell r="AX65" t="str">
            <v>33CC</v>
          </cell>
          <cell r="AY65" t="str">
            <v>34CC</v>
          </cell>
          <cell r="AZ65" t="str">
            <v>35CC</v>
          </cell>
          <cell r="BA65" t="str">
            <v>3Chambre</v>
          </cell>
          <cell r="BB65" t="str">
            <v>3studio</v>
          </cell>
          <cell r="BC65" t="str">
            <v>31CC</v>
          </cell>
          <cell r="BD65" t="str">
            <v>32CC</v>
          </cell>
          <cell r="BE65" t="str">
            <v>33CC</v>
          </cell>
          <cell r="BF65" t="str">
            <v>34CC</v>
          </cell>
          <cell r="BG65" t="str">
            <v>35CC</v>
          </cell>
          <cell r="BH65" t="str">
            <v>engagé</v>
          </cell>
          <cell r="BI65" t="str">
            <v>20083chambre</v>
          </cell>
          <cell r="BJ65" t="str">
            <v>20083studio</v>
          </cell>
          <cell r="BK65" t="str">
            <v>200831cc</v>
          </cell>
          <cell r="BL65" t="str">
            <v>200832cc</v>
          </cell>
          <cell r="BM65" t="str">
            <v>200833cc</v>
          </cell>
          <cell r="BN65" t="str">
            <v>200834cc</v>
          </cell>
          <cell r="BO65" t="str">
            <v>200835cc</v>
          </cell>
          <cell r="BP65" t="str">
            <v>2008</v>
          </cell>
          <cell r="BQ65" t="str">
            <v>ACL2008-3</v>
          </cell>
          <cell r="BR65" t="str">
            <v>3Chambre</v>
          </cell>
          <cell r="BS65" t="str">
            <v>3studio</v>
          </cell>
          <cell r="BT65" t="str">
            <v>31CC</v>
          </cell>
          <cell r="BU65" t="str">
            <v>32CC</v>
          </cell>
          <cell r="BV65" t="str">
            <v>33CC</v>
          </cell>
          <cell r="BW65" t="str">
            <v>34CC</v>
          </cell>
          <cell r="BX65" t="str">
            <v>35CC</v>
          </cell>
          <cell r="BY65" t="str">
            <v>OBNL-3</v>
          </cell>
          <cell r="BZ65" t="str">
            <v>OBNL-3</v>
          </cell>
          <cell r="CA65" t="str">
            <v xml:space="preserve"> </v>
          </cell>
          <cell r="CB65" t="str">
            <v xml:space="preserve"> </v>
          </cell>
          <cell r="CC65" t="str">
            <v>OBNL</v>
          </cell>
          <cell r="CD65" t="str">
            <v>20083OBNL</v>
          </cell>
          <cell r="CE65" t="str">
            <v>OBNL-3</v>
          </cell>
          <cell r="CF65" t="str">
            <v>2007CDH</v>
          </cell>
          <cell r="CG65" t="str">
            <v>2007CDH</v>
          </cell>
          <cell r="CH65" t="str">
            <v>CDH-3</v>
          </cell>
          <cell r="CI65" t="str">
            <v>CDH-3</v>
          </cell>
          <cell r="CJ65" t="str">
            <v>20083CDH</v>
          </cell>
          <cell r="CK65" t="str">
            <v>CDH</v>
          </cell>
          <cell r="CL65" t="str">
            <v>CDH-3</v>
          </cell>
          <cell r="CM65" t="str">
            <v>20083CDH2008</v>
          </cell>
          <cell r="CN65" t="str">
            <v>C3</v>
          </cell>
          <cell r="CO65" t="str">
            <v>C3</v>
          </cell>
          <cell r="CP65" t="str">
            <v>C3</v>
          </cell>
          <cell r="CQ65" t="str">
            <v>20083C</v>
          </cell>
          <cell r="CR65" t="str">
            <v>C</v>
          </cell>
          <cell r="CS65" t="str">
            <v>20083C2008</v>
          </cell>
          <cell r="CT65" t="str">
            <v>2008</v>
          </cell>
          <cell r="CU65" t="str">
            <v xml:space="preserve"> </v>
          </cell>
          <cell r="CV65" t="str">
            <v>2008-11</v>
          </cell>
          <cell r="CW65" t="str">
            <v>2009-08</v>
          </cell>
          <cell r="CX65" t="str">
            <v>OCLe Sud-Ouest</v>
          </cell>
          <cell r="CY65" t="str">
            <v>CDHOC</v>
          </cell>
          <cell r="CZ65" t="str">
            <v>CDHOCLe Sud-Ouest</v>
          </cell>
          <cell r="DA65" t="str">
            <v>CDHLe Sud-Ouest</v>
          </cell>
          <cell r="DB65" t="str">
            <v>CDHLe Sud-Ouest</v>
          </cell>
          <cell r="DC65" t="str">
            <v>Le Sud-Ouest</v>
          </cell>
          <cell r="DD65" t="str">
            <v>3Le Sud-Ouest</v>
          </cell>
          <cell r="DE65" t="str">
            <v>CLe Sud-Ouest</v>
          </cell>
          <cell r="DF65">
            <v>0</v>
          </cell>
          <cell r="DG65" t="str">
            <v>3OC</v>
          </cell>
          <cell r="DH65" t="str">
            <v>ACL3OC</v>
          </cell>
          <cell r="DI65" t="str">
            <v xml:space="preserve"> </v>
          </cell>
          <cell r="DJ65" t="str">
            <v xml:space="preserve"> </v>
          </cell>
          <cell r="DK65" t="str">
            <v>2009ACL</v>
          </cell>
          <cell r="DL65" t="str">
            <v xml:space="preserve"> </v>
          </cell>
          <cell r="DM65" t="str">
            <v>1900ACLOC</v>
          </cell>
          <cell r="DO65" t="str">
            <v>2009oc</v>
          </cell>
          <cell r="DP65" t="str">
            <v>ACL2009oc2008ed</v>
          </cell>
          <cell r="DQ65" t="str">
            <v>2008ed</v>
          </cell>
          <cell r="DR65" t="str">
            <v>2008ec</v>
          </cell>
          <cell r="DS65" t="str">
            <v>2008ap</v>
          </cell>
          <cell r="DT65" t="str">
            <v>2008ed</v>
          </cell>
          <cell r="DU65" t="str">
            <v xml:space="preserve"> </v>
          </cell>
          <cell r="DV65" t="str">
            <v>3OC</v>
          </cell>
          <cell r="DW65" t="str">
            <v>20083OC</v>
          </cell>
          <cell r="DX65" t="str">
            <v>2008</v>
          </cell>
          <cell r="DY65" t="str">
            <v>2008</v>
          </cell>
          <cell r="DZ65" t="str">
            <v>ACLED 2008 from ec 2008</v>
          </cell>
          <cell r="EA65" t="str">
            <v>ACLOC 2006 from ED 2006</v>
          </cell>
          <cell r="EB65" t="str">
            <v>2008ec3Chambre</v>
          </cell>
          <cell r="EC65">
            <v>39694</v>
          </cell>
          <cell r="ED65">
            <v>23</v>
          </cell>
          <cell r="EE65">
            <v>-39717</v>
          </cell>
          <cell r="EF65">
            <v>39770</v>
          </cell>
          <cell r="EG65">
            <v>39767</v>
          </cell>
          <cell r="EH65">
            <v>-3</v>
          </cell>
          <cell r="EI65">
            <v>289</v>
          </cell>
          <cell r="EJ65">
            <v>30</v>
          </cell>
          <cell r="EK65" t="str">
            <v>2008</v>
          </cell>
          <cell r="EL65">
            <v>0</v>
          </cell>
          <cell r="EM65" t="str">
            <v>ACL</v>
          </cell>
          <cell r="EN65" t="str">
            <v>2008CDH</v>
          </cell>
          <cell r="EO65" t="str">
            <v>3Chambre</v>
          </cell>
          <cell r="EP65" t="str">
            <v>3Studio</v>
          </cell>
          <cell r="EQ65" t="str">
            <v>31CC</v>
          </cell>
          <cell r="ER65" t="str">
            <v>32CC</v>
          </cell>
          <cell r="ES65" t="str">
            <v>33CC</v>
          </cell>
          <cell r="ET65" t="str">
            <v>34CC</v>
          </cell>
          <cell r="EU65" t="str">
            <v>35CC</v>
          </cell>
          <cell r="EV65" t="str">
            <v>3Chambre</v>
          </cell>
          <cell r="EW65" t="str">
            <v>3studio</v>
          </cell>
          <cell r="EX65" t="str">
            <v>31CC</v>
          </cell>
          <cell r="EY65" t="str">
            <v>32CC</v>
          </cell>
          <cell r="EZ65" t="str">
            <v>33CC</v>
          </cell>
          <cell r="FA65" t="str">
            <v>34CC</v>
          </cell>
          <cell r="FB65" t="str">
            <v>35CC</v>
          </cell>
          <cell r="FC65" t="str">
            <v>OBNL-3</v>
          </cell>
          <cell r="FD65" t="str">
            <v>CDH-3</v>
          </cell>
          <cell r="FE65" t="str">
            <v>C3</v>
          </cell>
          <cell r="FF65">
            <v>53</v>
          </cell>
          <cell r="FG65" t="str">
            <v>OC</v>
          </cell>
          <cell r="FH65">
            <v>286</v>
          </cell>
          <cell r="FI65" t="str">
            <v xml:space="preserve"> </v>
          </cell>
          <cell r="FJ65" t="str">
            <v>ACL</v>
          </cell>
          <cell r="FK65" t="str">
            <v>ACLOBNL</v>
          </cell>
          <cell r="FL65" t="str">
            <v>ACL3</v>
          </cell>
          <cell r="FM65" t="str">
            <v>ACLC</v>
          </cell>
          <cell r="FN65" t="str">
            <v>ACLOBNL</v>
          </cell>
          <cell r="FO65" t="str">
            <v xml:space="preserve"> </v>
          </cell>
          <cell r="FP65" t="str">
            <v xml:space="preserve"> </v>
          </cell>
          <cell r="FQ65" t="str">
            <v>ACLOBNL3C</v>
          </cell>
          <cell r="FR65" t="str">
            <v xml:space="preserve"> 3C</v>
          </cell>
          <cell r="FS65" t="str">
            <v xml:space="preserve"> 3C</v>
          </cell>
          <cell r="FT65" t="str">
            <v>ACL32008</v>
          </cell>
          <cell r="FU65" t="str">
            <v>3Le Sud-Ouest</v>
          </cell>
        </row>
        <row r="66">
          <cell r="C66" t="str">
            <v>ACL-5311</v>
          </cell>
          <cell r="D66" t="str">
            <v>930080688</v>
          </cell>
          <cell r="E66" t="str">
            <v>COOPÉRATIVE D'HABITATION RADAR</v>
          </cell>
          <cell r="F66" t="str">
            <v>(1172) Rue De Champlain</v>
          </cell>
          <cell r="G66">
            <v>47</v>
          </cell>
          <cell r="H66" t="str">
            <v>1</v>
          </cell>
          <cell r="I66">
            <v>0</v>
          </cell>
          <cell r="J66">
            <v>0</v>
          </cell>
          <cell r="K66">
            <v>0</v>
          </cell>
          <cell r="L66" t="str">
            <v>CDH</v>
          </cell>
          <cell r="M66" t="str">
            <v>C</v>
          </cell>
          <cell r="N66" t="str">
            <v>2008</v>
          </cell>
          <cell r="O66" t="str">
            <v>DA</v>
          </cell>
          <cell r="P66" t="str">
            <v>OC</v>
          </cell>
          <cell r="Q66" t="str">
            <v>U07BOIJ</v>
          </cell>
          <cell r="R66" t="str">
            <v>U47MALY</v>
          </cell>
          <cell r="S66">
            <v>0</v>
          </cell>
          <cell r="T66">
            <v>39540</v>
          </cell>
          <cell r="U66">
            <v>39590</v>
          </cell>
          <cell r="V66">
            <v>39828</v>
          </cell>
          <cell r="W66">
            <v>40281</v>
          </cell>
          <cell r="X66">
            <v>40287</v>
          </cell>
          <cell r="Y66">
            <v>40358</v>
          </cell>
          <cell r="Z66">
            <v>40770</v>
          </cell>
          <cell r="AA66">
            <v>40878</v>
          </cell>
          <cell r="AB66" t="str">
            <v>O15L</v>
          </cell>
          <cell r="AC66">
            <v>0</v>
          </cell>
          <cell r="AD66">
            <v>0</v>
          </cell>
          <cell r="AE66">
            <v>34</v>
          </cell>
          <cell r="AF66">
            <v>9</v>
          </cell>
          <cell r="AG66">
            <v>4</v>
          </cell>
          <cell r="AH66">
            <v>0</v>
          </cell>
          <cell r="AI66">
            <v>0</v>
          </cell>
          <cell r="AJ66" t="str">
            <v>COOP</v>
          </cell>
          <cell r="AK66" t="str">
            <v>COOP</v>
          </cell>
          <cell r="AL66">
            <v>40358</v>
          </cell>
          <cell r="AM66" t="str">
            <v>26-50</v>
          </cell>
          <cell r="AN66">
            <v>300</v>
          </cell>
          <cell r="AO66">
            <v>40770</v>
          </cell>
          <cell r="AP66">
            <v>40800</v>
          </cell>
          <cell r="AQ66" t="str">
            <v>ACL-5311</v>
          </cell>
          <cell r="AR66" t="str">
            <v>ACLOC</v>
          </cell>
          <cell r="AS66" t="str">
            <v>ACL2008-1</v>
          </cell>
          <cell r="AT66" t="str">
            <v>1Chambre</v>
          </cell>
          <cell r="AU66" t="str">
            <v>1studio</v>
          </cell>
          <cell r="AV66" t="str">
            <v>11CC</v>
          </cell>
          <cell r="AW66" t="str">
            <v>12CC</v>
          </cell>
          <cell r="AX66" t="str">
            <v>13CC</v>
          </cell>
          <cell r="AY66" t="str">
            <v>14CC</v>
          </cell>
          <cell r="AZ66" t="str">
            <v>15CC</v>
          </cell>
          <cell r="BA66" t="str">
            <v>1Chambre</v>
          </cell>
          <cell r="BB66" t="str">
            <v>1studio</v>
          </cell>
          <cell r="BC66" t="str">
            <v>11CC</v>
          </cell>
          <cell r="BD66" t="str">
            <v>12CC</v>
          </cell>
          <cell r="BE66" t="str">
            <v>13CC</v>
          </cell>
          <cell r="BF66" t="str">
            <v>14CC</v>
          </cell>
          <cell r="BG66" t="str">
            <v>15CC</v>
          </cell>
          <cell r="BH66" t="str">
            <v>engagé</v>
          </cell>
          <cell r="BI66" t="str">
            <v>20091chambre</v>
          </cell>
          <cell r="BJ66" t="str">
            <v>20091studio</v>
          </cell>
          <cell r="BK66" t="str">
            <v>200911cc</v>
          </cell>
          <cell r="BL66" t="str">
            <v>200912cc</v>
          </cell>
          <cell r="BM66" t="str">
            <v>200913cc</v>
          </cell>
          <cell r="BN66" t="str">
            <v>200914cc</v>
          </cell>
          <cell r="BO66" t="str">
            <v>200915cc</v>
          </cell>
          <cell r="BP66" t="str">
            <v>2008</v>
          </cell>
          <cell r="BQ66" t="str">
            <v>ACL2008-1</v>
          </cell>
          <cell r="BR66" t="str">
            <v>1Chambre</v>
          </cell>
          <cell r="BS66" t="str">
            <v>1studio</v>
          </cell>
          <cell r="BT66" t="str">
            <v>11CC</v>
          </cell>
          <cell r="BU66" t="str">
            <v>12CC</v>
          </cell>
          <cell r="BV66" t="str">
            <v>13CC</v>
          </cell>
          <cell r="BW66" t="str">
            <v>14CC</v>
          </cell>
          <cell r="BX66" t="str">
            <v>15CC</v>
          </cell>
          <cell r="BY66" t="str">
            <v>COOP-1</v>
          </cell>
          <cell r="BZ66" t="str">
            <v>COOP-1</v>
          </cell>
          <cell r="CA66" t="str">
            <v xml:space="preserve"> </v>
          </cell>
          <cell r="CB66" t="str">
            <v xml:space="preserve"> </v>
          </cell>
          <cell r="CC66" t="str">
            <v>COOP</v>
          </cell>
          <cell r="CD66" t="str">
            <v>20091COOP</v>
          </cell>
          <cell r="CE66" t="str">
            <v>COOP-1</v>
          </cell>
          <cell r="CF66" t="str">
            <v>2007CDH</v>
          </cell>
          <cell r="CG66" t="str">
            <v>2007CDH</v>
          </cell>
          <cell r="CH66" t="str">
            <v>CDH-1</v>
          </cell>
          <cell r="CI66" t="str">
            <v>CDH-1</v>
          </cell>
          <cell r="CJ66" t="str">
            <v>20091CDH</v>
          </cell>
          <cell r="CK66" t="str">
            <v>CDH</v>
          </cell>
          <cell r="CL66" t="str">
            <v>CDH-1</v>
          </cell>
          <cell r="CM66" t="str">
            <v>20091CDH2010</v>
          </cell>
          <cell r="CN66" t="str">
            <v>C1</v>
          </cell>
          <cell r="CO66" t="str">
            <v>C1</v>
          </cell>
          <cell r="CP66" t="str">
            <v>C1</v>
          </cell>
          <cell r="CQ66" t="str">
            <v>20091C</v>
          </cell>
          <cell r="CR66" t="str">
            <v>C</v>
          </cell>
          <cell r="CS66" t="str">
            <v>20091C2010</v>
          </cell>
          <cell r="CT66" t="str">
            <v>2010</v>
          </cell>
          <cell r="CU66" t="str">
            <v xml:space="preserve"> </v>
          </cell>
          <cell r="CV66" t="str">
            <v>2010-04</v>
          </cell>
          <cell r="CW66" t="str">
            <v>2011-08</v>
          </cell>
          <cell r="CX66" t="str">
            <v>OCVille-Marie</v>
          </cell>
          <cell r="CY66" t="str">
            <v>CDHOC</v>
          </cell>
          <cell r="CZ66" t="str">
            <v>CDHOCVille-Marie</v>
          </cell>
          <cell r="DA66" t="str">
            <v>CDHVille-Marie</v>
          </cell>
          <cell r="DB66" t="str">
            <v>CDHVille-Marie</v>
          </cell>
          <cell r="DC66" t="str">
            <v>Ville-Marie</v>
          </cell>
          <cell r="DD66" t="str">
            <v>1Ville-Marie</v>
          </cell>
          <cell r="DE66" t="str">
            <v>CVille-Marie</v>
          </cell>
          <cell r="DF66">
            <v>0</v>
          </cell>
          <cell r="DG66" t="str">
            <v>1OC</v>
          </cell>
          <cell r="DH66" t="str">
            <v>ACL1OC</v>
          </cell>
          <cell r="DI66" t="str">
            <v xml:space="preserve"> </v>
          </cell>
          <cell r="DJ66" t="str">
            <v xml:space="preserve"> </v>
          </cell>
          <cell r="DK66" t="str">
            <v>2011ACL</v>
          </cell>
          <cell r="DL66" t="str">
            <v xml:space="preserve"> </v>
          </cell>
          <cell r="DM66" t="str">
            <v>2008ACLOC</v>
          </cell>
          <cell r="DO66" t="str">
            <v>2011oc</v>
          </cell>
          <cell r="DP66" t="str">
            <v>ACL2011oc2010ed</v>
          </cell>
          <cell r="DQ66" t="str">
            <v>2010ed</v>
          </cell>
          <cell r="DR66" t="str">
            <v>2009ec</v>
          </cell>
          <cell r="DS66" t="str">
            <v>2008ap</v>
          </cell>
          <cell r="DT66" t="str">
            <v>2010ed</v>
          </cell>
          <cell r="DU66" t="str">
            <v>2009ec</v>
          </cell>
          <cell r="DV66" t="str">
            <v>1OC</v>
          </cell>
          <cell r="DW66" t="str">
            <v>20101OC</v>
          </cell>
          <cell r="DX66" t="str">
            <v>2010</v>
          </cell>
          <cell r="DY66" t="str">
            <v>2009</v>
          </cell>
          <cell r="DZ66" t="str">
            <v>ACLED 2010 from ec 2009</v>
          </cell>
          <cell r="EA66" t="str">
            <v>ACLOC 2006 from ED 2006</v>
          </cell>
          <cell r="EB66" t="str">
            <v>2009ec1Chambre</v>
          </cell>
          <cell r="EC66">
            <v>50</v>
          </cell>
          <cell r="ED66">
            <v>238</v>
          </cell>
          <cell r="EE66">
            <v>453</v>
          </cell>
          <cell r="EF66">
            <v>6</v>
          </cell>
          <cell r="EG66">
            <v>77</v>
          </cell>
          <cell r="EH66">
            <v>71</v>
          </cell>
          <cell r="EI66">
            <v>412</v>
          </cell>
          <cell r="EJ66">
            <v>30</v>
          </cell>
          <cell r="EK66" t="str">
            <v>2009</v>
          </cell>
          <cell r="EL66">
            <v>0</v>
          </cell>
          <cell r="EM66" t="str">
            <v>ACL</v>
          </cell>
          <cell r="EN66" t="str">
            <v>2010CDH</v>
          </cell>
          <cell r="EO66" t="str">
            <v>1Chambre</v>
          </cell>
          <cell r="EP66" t="str">
            <v>1Studio</v>
          </cell>
          <cell r="EQ66" t="str">
            <v>11CC</v>
          </cell>
          <cell r="ER66" t="str">
            <v>12CC</v>
          </cell>
          <cell r="ES66" t="str">
            <v>13CC</v>
          </cell>
          <cell r="ET66" t="str">
            <v>14CC</v>
          </cell>
          <cell r="EU66" t="str">
            <v>15CC</v>
          </cell>
          <cell r="EV66" t="str">
            <v>1Chambre</v>
          </cell>
          <cell r="EW66" t="str">
            <v>1studio</v>
          </cell>
          <cell r="EX66" t="str">
            <v>11CC</v>
          </cell>
          <cell r="EY66" t="str">
            <v>12CC</v>
          </cell>
          <cell r="EZ66" t="str">
            <v>13CC</v>
          </cell>
          <cell r="FA66" t="str">
            <v>14CC</v>
          </cell>
          <cell r="FB66" t="str">
            <v>15CC</v>
          </cell>
          <cell r="FC66" t="str">
            <v>COOP-1</v>
          </cell>
          <cell r="FD66" t="str">
            <v>CDH-1</v>
          </cell>
          <cell r="FE66" t="str">
            <v>C1</v>
          </cell>
          <cell r="FF66">
            <v>459</v>
          </cell>
          <cell r="FG66" t="str">
            <v>OC</v>
          </cell>
          <cell r="FH66">
            <v>483</v>
          </cell>
          <cell r="FI66" t="str">
            <v xml:space="preserve"> </v>
          </cell>
          <cell r="FJ66" t="str">
            <v>ACL</v>
          </cell>
          <cell r="FK66" t="str">
            <v>ACLCOOP</v>
          </cell>
          <cell r="FL66" t="str">
            <v>ACL1</v>
          </cell>
          <cell r="FM66" t="str">
            <v>ACLC</v>
          </cell>
          <cell r="FN66" t="str">
            <v>ACLCOOP</v>
          </cell>
          <cell r="FO66" t="str">
            <v xml:space="preserve"> </v>
          </cell>
          <cell r="FP66" t="str">
            <v xml:space="preserve"> </v>
          </cell>
          <cell r="FQ66" t="str">
            <v>ACLCOOP1C</v>
          </cell>
          <cell r="FR66" t="str">
            <v xml:space="preserve"> 1C</v>
          </cell>
          <cell r="FS66" t="str">
            <v xml:space="preserve"> 1C</v>
          </cell>
          <cell r="FT66" t="str">
            <v>ACL12008</v>
          </cell>
          <cell r="FU66" t="str">
            <v>1Ville-Marie</v>
          </cell>
        </row>
        <row r="67">
          <cell r="C67" t="str">
            <v>ACL-5313</v>
          </cell>
          <cell r="D67" t="str">
            <v>930080678</v>
          </cell>
          <cell r="E67" t="str">
            <v>C.H. VILLAGE CLOVERDALE (BASSWOOD)</v>
          </cell>
          <cell r="F67" t="str">
            <v>8600-8606 Rue Basswood (PFD)</v>
          </cell>
          <cell r="G67">
            <v>75</v>
          </cell>
          <cell r="H67" t="str">
            <v>1</v>
          </cell>
          <cell r="I67">
            <v>0</v>
          </cell>
          <cell r="J67">
            <v>0</v>
          </cell>
          <cell r="K67">
            <v>0</v>
          </cell>
          <cell r="L67" t="str">
            <v>CDH</v>
          </cell>
          <cell r="M67" t="str">
            <v>R</v>
          </cell>
          <cell r="N67" t="str">
            <v>2009</v>
          </cell>
          <cell r="O67" t="str">
            <v>DA</v>
          </cell>
          <cell r="P67" t="str">
            <v>OC</v>
          </cell>
          <cell r="Q67" t="str">
            <v>U34LACR</v>
          </cell>
          <cell r="R67" t="str">
            <v>U11TRGI</v>
          </cell>
          <cell r="S67">
            <v>0</v>
          </cell>
          <cell r="T67">
            <v>39539</v>
          </cell>
          <cell r="U67">
            <v>39721</v>
          </cell>
          <cell r="V67">
            <v>39750</v>
          </cell>
          <cell r="W67">
            <v>39887</v>
          </cell>
          <cell r="X67">
            <v>39889</v>
          </cell>
          <cell r="Y67">
            <v>39965</v>
          </cell>
          <cell r="Z67">
            <v>40179</v>
          </cell>
          <cell r="AA67">
            <v>40513</v>
          </cell>
          <cell r="AB67" t="str">
            <v>O15L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75</v>
          </cell>
          <cell r="AH67">
            <v>0</v>
          </cell>
          <cell r="AI67">
            <v>0</v>
          </cell>
          <cell r="AJ67" t="str">
            <v>COOP</v>
          </cell>
          <cell r="AK67" t="str">
            <v>COOP</v>
          </cell>
          <cell r="AL67">
            <v>39965</v>
          </cell>
          <cell r="AM67" t="str">
            <v>51-80</v>
          </cell>
          <cell r="AN67">
            <v>330</v>
          </cell>
          <cell r="AO67">
            <v>40179</v>
          </cell>
          <cell r="AP67">
            <v>40209</v>
          </cell>
          <cell r="AQ67" t="str">
            <v>ACL-5313</v>
          </cell>
          <cell r="AR67" t="str">
            <v>ACLOC</v>
          </cell>
          <cell r="AS67" t="str">
            <v>ACL2009-1</v>
          </cell>
          <cell r="AT67" t="str">
            <v>1Chambre</v>
          </cell>
          <cell r="AU67" t="str">
            <v>1studio</v>
          </cell>
          <cell r="AV67" t="str">
            <v>11CC</v>
          </cell>
          <cell r="AW67" t="str">
            <v>12CC</v>
          </cell>
          <cell r="AX67" t="str">
            <v>13CC</v>
          </cell>
          <cell r="AY67" t="str">
            <v>14CC</v>
          </cell>
          <cell r="AZ67" t="str">
            <v>15CC</v>
          </cell>
          <cell r="BA67" t="str">
            <v>1Chambre</v>
          </cell>
          <cell r="BB67" t="str">
            <v>1studio</v>
          </cell>
          <cell r="BC67" t="str">
            <v>11CC</v>
          </cell>
          <cell r="BD67" t="str">
            <v>12CC</v>
          </cell>
          <cell r="BE67" t="str">
            <v>13CC</v>
          </cell>
          <cell r="BF67" t="str">
            <v>14CC</v>
          </cell>
          <cell r="BG67" t="str">
            <v>15CC</v>
          </cell>
          <cell r="BH67" t="str">
            <v>engagé</v>
          </cell>
          <cell r="BI67" t="str">
            <v>20081chambre</v>
          </cell>
          <cell r="BJ67" t="str">
            <v>20081studio</v>
          </cell>
          <cell r="BK67" t="str">
            <v>200811cc</v>
          </cell>
          <cell r="BL67" t="str">
            <v>200812cc</v>
          </cell>
          <cell r="BM67" t="str">
            <v>200813cc</v>
          </cell>
          <cell r="BN67" t="str">
            <v>200814cc</v>
          </cell>
          <cell r="BO67" t="str">
            <v>200815cc</v>
          </cell>
          <cell r="BP67" t="str">
            <v>2009</v>
          </cell>
          <cell r="BQ67" t="str">
            <v>ACL2009-1</v>
          </cell>
          <cell r="BR67" t="str">
            <v>1Chambre</v>
          </cell>
          <cell r="BS67" t="str">
            <v>1studio</v>
          </cell>
          <cell r="BT67" t="str">
            <v>11CC</v>
          </cell>
          <cell r="BU67" t="str">
            <v>12CC</v>
          </cell>
          <cell r="BV67" t="str">
            <v>13CC</v>
          </cell>
          <cell r="BW67" t="str">
            <v>14CC</v>
          </cell>
          <cell r="BX67" t="str">
            <v>15CC</v>
          </cell>
          <cell r="BY67" t="str">
            <v>COOP-1</v>
          </cell>
          <cell r="BZ67" t="str">
            <v>COOP-1</v>
          </cell>
          <cell r="CA67" t="str">
            <v xml:space="preserve"> </v>
          </cell>
          <cell r="CB67" t="str">
            <v xml:space="preserve"> </v>
          </cell>
          <cell r="CC67" t="str">
            <v>COOP</v>
          </cell>
          <cell r="CD67" t="str">
            <v>20081COOP</v>
          </cell>
          <cell r="CE67" t="str">
            <v>COOP-1</v>
          </cell>
          <cell r="CF67" t="str">
            <v>2007CDH</v>
          </cell>
          <cell r="CG67" t="str">
            <v>2007CDH</v>
          </cell>
          <cell r="CH67" t="str">
            <v>CDH-1</v>
          </cell>
          <cell r="CI67" t="str">
            <v>CDH-1</v>
          </cell>
          <cell r="CJ67" t="str">
            <v>20081CDH</v>
          </cell>
          <cell r="CK67" t="str">
            <v>CDH</v>
          </cell>
          <cell r="CL67" t="str">
            <v>CDH-1</v>
          </cell>
          <cell r="CM67" t="e">
            <v>#REF!</v>
          </cell>
          <cell r="CN67" t="str">
            <v>R1</v>
          </cell>
          <cell r="CO67" t="str">
            <v>R1</v>
          </cell>
          <cell r="CP67" t="str">
            <v>R1</v>
          </cell>
          <cell r="CQ67" t="str">
            <v>20081R</v>
          </cell>
          <cell r="CR67" t="str">
            <v>R</v>
          </cell>
          <cell r="CS67" t="e">
            <v>#REF!</v>
          </cell>
          <cell r="CT67" t="str">
            <v>2009</v>
          </cell>
          <cell r="CU67" t="str">
            <v xml:space="preserve"> </v>
          </cell>
          <cell r="CV67" t="str">
            <v>2009-03</v>
          </cell>
          <cell r="CW67" t="str">
            <v>2010-01</v>
          </cell>
          <cell r="CX67" t="str">
            <v>OCPierrefonds — Roxboro</v>
          </cell>
          <cell r="CY67" t="str">
            <v>CDHOC</v>
          </cell>
          <cell r="CZ67" t="str">
            <v>CDHOCPierrefonds — Roxboro</v>
          </cell>
          <cell r="DA67" t="str">
            <v>CDHPierrefonds — Roxboro</v>
          </cell>
          <cell r="DB67" t="str">
            <v>CDHPierrefonds — Roxboro</v>
          </cell>
          <cell r="DC67" t="str">
            <v>Pierrefonds — Roxboro</v>
          </cell>
          <cell r="DD67" t="str">
            <v>1Pierrefonds — Roxboro</v>
          </cell>
          <cell r="DE67" t="str">
            <v>RPierrefonds — Roxboro</v>
          </cell>
          <cell r="DF67">
            <v>0</v>
          </cell>
          <cell r="DG67" t="str">
            <v>1OC</v>
          </cell>
          <cell r="DH67" t="str">
            <v>ACL1OC</v>
          </cell>
          <cell r="DI67" t="str">
            <v xml:space="preserve"> </v>
          </cell>
          <cell r="DJ67" t="str">
            <v xml:space="preserve"> </v>
          </cell>
          <cell r="DK67" t="str">
            <v>2010ACL</v>
          </cell>
          <cell r="DL67" t="str">
            <v xml:space="preserve"> </v>
          </cell>
          <cell r="DM67" t="str">
            <v>2008ACLOC</v>
          </cell>
          <cell r="DO67" t="str">
            <v>2010oc</v>
          </cell>
          <cell r="DP67" t="str">
            <v>ACL2010oc2009ed</v>
          </cell>
          <cell r="DQ67" t="str">
            <v>2009ed</v>
          </cell>
          <cell r="DR67" t="str">
            <v>2008ec</v>
          </cell>
          <cell r="DS67" t="str">
            <v>2008ap</v>
          </cell>
          <cell r="DT67" t="str">
            <v>2009ed</v>
          </cell>
          <cell r="DU67" t="str">
            <v>2008ec</v>
          </cell>
          <cell r="DV67" t="str">
            <v>1OC</v>
          </cell>
          <cell r="DW67" t="str">
            <v>20091OC</v>
          </cell>
          <cell r="DX67" t="str">
            <v>2009</v>
          </cell>
          <cell r="DY67" t="str">
            <v>2008</v>
          </cell>
          <cell r="DZ67" t="str">
            <v>ACLED 2009 from ec 2008</v>
          </cell>
          <cell r="EA67" t="str">
            <v>ACLOC 2006 from ED 2006</v>
          </cell>
          <cell r="EB67" t="str">
            <v>2008ec1Chambre</v>
          </cell>
          <cell r="EC67">
            <v>182</v>
          </cell>
          <cell r="ED67">
            <v>29</v>
          </cell>
          <cell r="EE67">
            <v>137</v>
          </cell>
          <cell r="EF67">
            <v>2</v>
          </cell>
          <cell r="EG67">
            <v>78</v>
          </cell>
          <cell r="EH67">
            <v>76</v>
          </cell>
          <cell r="EI67">
            <v>214</v>
          </cell>
          <cell r="EJ67">
            <v>30</v>
          </cell>
          <cell r="EK67" t="str">
            <v>2008</v>
          </cell>
          <cell r="EL67">
            <v>0</v>
          </cell>
          <cell r="EM67" t="str">
            <v>ACL</v>
          </cell>
          <cell r="EN67" t="str">
            <v>2009CDH</v>
          </cell>
          <cell r="EO67" t="str">
            <v>1Chambre</v>
          </cell>
          <cell r="EP67" t="str">
            <v>1Studio</v>
          </cell>
          <cell r="EQ67" t="str">
            <v>11CC</v>
          </cell>
          <cell r="ER67" t="str">
            <v>12CC</v>
          </cell>
          <cell r="ES67" t="str">
            <v>13CC</v>
          </cell>
          <cell r="ET67" t="str">
            <v>14CC</v>
          </cell>
          <cell r="EU67" t="str">
            <v>15CC</v>
          </cell>
          <cell r="EV67" t="str">
            <v>1Chambre</v>
          </cell>
          <cell r="EW67" t="str">
            <v>1studio</v>
          </cell>
          <cell r="EX67" t="str">
            <v>11CC</v>
          </cell>
          <cell r="EY67" t="str">
            <v>12CC</v>
          </cell>
          <cell r="EZ67" t="str">
            <v>13CC</v>
          </cell>
          <cell r="FA67" t="str">
            <v>14CC</v>
          </cell>
          <cell r="FB67" t="str">
            <v>15CC</v>
          </cell>
          <cell r="FC67" t="str">
            <v>COOP-1</v>
          </cell>
          <cell r="FD67" t="str">
            <v>CDH-1</v>
          </cell>
          <cell r="FE67" t="str">
            <v>R1</v>
          </cell>
          <cell r="FF67">
            <v>139</v>
          </cell>
          <cell r="FG67" t="str">
            <v>OC</v>
          </cell>
          <cell r="FH67">
            <v>290</v>
          </cell>
          <cell r="FI67" t="str">
            <v xml:space="preserve"> </v>
          </cell>
          <cell r="FJ67" t="str">
            <v>ACL</v>
          </cell>
          <cell r="FK67" t="str">
            <v>ACLCOOP</v>
          </cell>
          <cell r="FL67" t="str">
            <v>ACL1</v>
          </cell>
          <cell r="FM67" t="str">
            <v>ACLR</v>
          </cell>
          <cell r="FN67" t="str">
            <v>ACLCOOP</v>
          </cell>
          <cell r="FO67" t="str">
            <v xml:space="preserve"> </v>
          </cell>
          <cell r="FP67" t="str">
            <v xml:space="preserve"> </v>
          </cell>
          <cell r="FQ67" t="str">
            <v>ACLCOOP1R</v>
          </cell>
          <cell r="FR67" t="str">
            <v xml:space="preserve"> 1R</v>
          </cell>
          <cell r="FS67" t="str">
            <v xml:space="preserve"> 1R</v>
          </cell>
          <cell r="FT67" t="str">
            <v>ACL12009</v>
          </cell>
          <cell r="FU67" t="str">
            <v>1Pierrefonds — Roxboro</v>
          </cell>
        </row>
        <row r="68">
          <cell r="C68" t="str">
            <v>ACL-5314</v>
          </cell>
          <cell r="D68" t="str">
            <v>930080691</v>
          </cell>
          <cell r="E68" t="str">
            <v>C.H. TRILOGIS PHASE 1</v>
          </cell>
          <cell r="F68" t="str">
            <v>8160 Av. Christophe-Colomb</v>
          </cell>
          <cell r="G68">
            <v>21</v>
          </cell>
          <cell r="H68" t="str">
            <v>1</v>
          </cell>
          <cell r="I68">
            <v>0</v>
          </cell>
          <cell r="J68" t="str">
            <v>CM</v>
          </cell>
          <cell r="K68">
            <v>0</v>
          </cell>
          <cell r="L68" t="str">
            <v>BSQ</v>
          </cell>
          <cell r="M68" t="str">
            <v>T</v>
          </cell>
          <cell r="N68" t="str">
            <v>2008</v>
          </cell>
          <cell r="O68" t="str">
            <v>DA</v>
          </cell>
          <cell r="P68" t="str">
            <v>OC</v>
          </cell>
          <cell r="Q68" t="str">
            <v>U13GOUF</v>
          </cell>
          <cell r="R68" t="str">
            <v>U11LABD</v>
          </cell>
          <cell r="S68">
            <v>0</v>
          </cell>
          <cell r="T68">
            <v>39540</v>
          </cell>
          <cell r="U68">
            <v>39615</v>
          </cell>
          <cell r="V68">
            <v>39700</v>
          </cell>
          <cell r="W68">
            <v>39828</v>
          </cell>
          <cell r="X68">
            <v>39839</v>
          </cell>
          <cell r="Y68">
            <v>39815</v>
          </cell>
          <cell r="Z68">
            <v>39995</v>
          </cell>
          <cell r="AA68">
            <v>39995</v>
          </cell>
          <cell r="AB68" t="str">
            <v>O15L</v>
          </cell>
          <cell r="AC68">
            <v>0</v>
          </cell>
          <cell r="AD68">
            <v>0</v>
          </cell>
          <cell r="AE68">
            <v>11</v>
          </cell>
          <cell r="AF68">
            <v>9</v>
          </cell>
          <cell r="AG68">
            <v>1</v>
          </cell>
          <cell r="AH68">
            <v>0</v>
          </cell>
          <cell r="AI68">
            <v>0</v>
          </cell>
          <cell r="AJ68" t="str">
            <v>COOP</v>
          </cell>
          <cell r="AK68" t="str">
            <v>COOP</v>
          </cell>
          <cell r="AL68">
            <v>39815</v>
          </cell>
          <cell r="AM68" t="str">
            <v>1-25</v>
          </cell>
          <cell r="AN68">
            <v>240</v>
          </cell>
          <cell r="AO68">
            <v>39995</v>
          </cell>
          <cell r="AP68">
            <v>40025</v>
          </cell>
          <cell r="AQ68" t="str">
            <v>ACL-5314</v>
          </cell>
          <cell r="AR68" t="str">
            <v>ACLOC</v>
          </cell>
          <cell r="AS68" t="str">
            <v>ACL2008-1</v>
          </cell>
          <cell r="AT68" t="str">
            <v>1Chambre</v>
          </cell>
          <cell r="AU68" t="str">
            <v>1studio</v>
          </cell>
          <cell r="AV68" t="str">
            <v>11CC</v>
          </cell>
          <cell r="AW68" t="str">
            <v>12CC</v>
          </cell>
          <cell r="AX68" t="str">
            <v>13CC</v>
          </cell>
          <cell r="AY68" t="str">
            <v>14CC</v>
          </cell>
          <cell r="AZ68" t="str">
            <v>15CC</v>
          </cell>
          <cell r="BA68" t="str">
            <v>1Chambre</v>
          </cell>
          <cell r="BB68" t="str">
            <v>1studio</v>
          </cell>
          <cell r="BC68" t="str">
            <v>11CC</v>
          </cell>
          <cell r="BD68" t="str">
            <v>12CC</v>
          </cell>
          <cell r="BE68" t="str">
            <v>13CC</v>
          </cell>
          <cell r="BF68" t="str">
            <v>14CC</v>
          </cell>
          <cell r="BG68" t="str">
            <v>15CC</v>
          </cell>
          <cell r="BH68" t="str">
            <v>engagé</v>
          </cell>
          <cell r="BI68" t="str">
            <v>20081chambre</v>
          </cell>
          <cell r="BJ68" t="str">
            <v>20081studio</v>
          </cell>
          <cell r="BK68" t="str">
            <v>200811cc</v>
          </cell>
          <cell r="BL68" t="str">
            <v>200812cc</v>
          </cell>
          <cell r="BM68" t="str">
            <v>200813cc</v>
          </cell>
          <cell r="BN68" t="str">
            <v>200814cc</v>
          </cell>
          <cell r="BO68" t="str">
            <v>200815cc</v>
          </cell>
          <cell r="BP68" t="str">
            <v>2008</v>
          </cell>
          <cell r="BQ68" t="str">
            <v>ACL2008-1</v>
          </cell>
          <cell r="BR68" t="str">
            <v>1Chambre</v>
          </cell>
          <cell r="BS68" t="str">
            <v>1studio</v>
          </cell>
          <cell r="BT68" t="str">
            <v>11CC</v>
          </cell>
          <cell r="BU68" t="str">
            <v>12CC</v>
          </cell>
          <cell r="BV68" t="str">
            <v>13CC</v>
          </cell>
          <cell r="BW68" t="str">
            <v>14CC</v>
          </cell>
          <cell r="BX68" t="str">
            <v>15CC</v>
          </cell>
          <cell r="BY68" t="str">
            <v>COOP-1</v>
          </cell>
          <cell r="BZ68" t="str">
            <v>COOP-1</v>
          </cell>
          <cell r="CA68" t="str">
            <v xml:space="preserve"> </v>
          </cell>
          <cell r="CB68" t="str">
            <v xml:space="preserve"> </v>
          </cell>
          <cell r="CC68" t="str">
            <v>COOP</v>
          </cell>
          <cell r="CD68" t="str">
            <v>20081COOP</v>
          </cell>
          <cell r="CE68" t="str">
            <v>COOP-1</v>
          </cell>
          <cell r="CF68" t="str">
            <v>2007BSQ</v>
          </cell>
          <cell r="CG68" t="str">
            <v>2007BSQ</v>
          </cell>
          <cell r="CH68" t="str">
            <v>BSQ-1</v>
          </cell>
          <cell r="CI68" t="str">
            <v>BSQ-1</v>
          </cell>
          <cell r="CJ68" t="str">
            <v>20081BSQ</v>
          </cell>
          <cell r="CK68" t="str">
            <v>BSQ</v>
          </cell>
          <cell r="CL68" t="str">
            <v>BSQ-1</v>
          </cell>
          <cell r="CM68" t="str">
            <v>20081BSQ2009</v>
          </cell>
          <cell r="CN68" t="str">
            <v>T1</v>
          </cell>
          <cell r="CO68" t="str">
            <v>T1</v>
          </cell>
          <cell r="CP68" t="str">
            <v>T1</v>
          </cell>
          <cell r="CQ68" t="str">
            <v>20081T</v>
          </cell>
          <cell r="CR68" t="str">
            <v>T</v>
          </cell>
          <cell r="CS68" t="str">
            <v>20081T2009</v>
          </cell>
          <cell r="CT68" t="str">
            <v>2009</v>
          </cell>
          <cell r="CU68" t="str">
            <v xml:space="preserve"> </v>
          </cell>
          <cell r="CV68" t="str">
            <v>2009-01</v>
          </cell>
          <cell r="CW68" t="str">
            <v>2009-07</v>
          </cell>
          <cell r="CX68" t="str">
            <v>OCVilleray — Saint-Michel — Parc-Extension</v>
          </cell>
          <cell r="CY68" t="str">
            <v>BSQOC</v>
          </cell>
          <cell r="CZ68" t="str">
            <v>BSQOCVilleray — Saint-Michel — Parc-Extension</v>
          </cell>
          <cell r="DA68" t="str">
            <v>BSQVilleray — Saint-Michel — Parc-Extension</v>
          </cell>
          <cell r="DB68" t="str">
            <v>BSQVilleray — Saint-Michel — Parc-Extension</v>
          </cell>
          <cell r="DC68" t="str">
            <v>Villeray — Saint-Michel — Parc-Extension</v>
          </cell>
          <cell r="DD68" t="str">
            <v>1Villeray — Saint-Michel — Parc-Extension</v>
          </cell>
          <cell r="DE68" t="str">
            <v>TVilleray — Saint-Michel — Parc-Extension</v>
          </cell>
          <cell r="DF68">
            <v>0</v>
          </cell>
          <cell r="DG68" t="str">
            <v>1OC</v>
          </cell>
          <cell r="DH68" t="str">
            <v>ACL1OC</v>
          </cell>
          <cell r="DI68" t="str">
            <v xml:space="preserve"> </v>
          </cell>
          <cell r="DJ68" t="str">
            <v xml:space="preserve"> </v>
          </cell>
          <cell r="DK68" t="str">
            <v>2009ACL</v>
          </cell>
          <cell r="DL68" t="str">
            <v xml:space="preserve"> </v>
          </cell>
          <cell r="DM68" t="str">
            <v>2008ACLOC</v>
          </cell>
          <cell r="DO68" t="str">
            <v>2009oc</v>
          </cell>
          <cell r="DP68" t="str">
            <v>ACL2009oc2009ed</v>
          </cell>
          <cell r="DQ68" t="str">
            <v>2009ed</v>
          </cell>
          <cell r="DR68" t="str">
            <v>2008ec</v>
          </cell>
          <cell r="DS68" t="str">
            <v>2008ap</v>
          </cell>
          <cell r="DT68" t="str">
            <v>2009ed</v>
          </cell>
          <cell r="DU68" t="str">
            <v>2008ec</v>
          </cell>
          <cell r="DV68" t="str">
            <v>1OC</v>
          </cell>
          <cell r="DW68" t="str">
            <v>20091OC</v>
          </cell>
          <cell r="DX68" t="str">
            <v>2009</v>
          </cell>
          <cell r="DY68" t="str">
            <v>2008</v>
          </cell>
          <cell r="DZ68" t="str">
            <v>ACLED 2009 from ec 2008</v>
          </cell>
          <cell r="EA68" t="str">
            <v>ACLOC 2006 from ED 2006</v>
          </cell>
          <cell r="EB68" t="str">
            <v>2008ec1Chambre</v>
          </cell>
          <cell r="EC68">
            <v>75</v>
          </cell>
          <cell r="ED68">
            <v>85</v>
          </cell>
          <cell r="EE68">
            <v>128</v>
          </cell>
          <cell r="EF68">
            <v>11</v>
          </cell>
          <cell r="EG68">
            <v>-13</v>
          </cell>
          <cell r="EH68">
            <v>-24</v>
          </cell>
          <cell r="EI68">
            <v>180</v>
          </cell>
          <cell r="EJ68">
            <v>30</v>
          </cell>
          <cell r="EK68" t="str">
            <v>2008</v>
          </cell>
          <cell r="EL68">
            <v>0</v>
          </cell>
          <cell r="EM68" t="str">
            <v>ACL</v>
          </cell>
          <cell r="EN68" t="str">
            <v>2009BSQ</v>
          </cell>
          <cell r="EO68" t="str">
            <v>1Chambre</v>
          </cell>
          <cell r="EP68" t="str">
            <v>1Studio</v>
          </cell>
          <cell r="EQ68" t="str">
            <v>11CC</v>
          </cell>
          <cell r="ER68" t="str">
            <v>12CC</v>
          </cell>
          <cell r="ES68" t="str">
            <v>13CC</v>
          </cell>
          <cell r="ET68" t="str">
            <v>14CC</v>
          </cell>
          <cell r="EU68" t="str">
            <v>15CC</v>
          </cell>
          <cell r="EV68" t="str">
            <v>1Chambre</v>
          </cell>
          <cell r="EW68" t="str">
            <v>1studio</v>
          </cell>
          <cell r="EX68" t="str">
            <v>11CC</v>
          </cell>
          <cell r="EY68" t="str">
            <v>12CC</v>
          </cell>
          <cell r="EZ68" t="str">
            <v>13CC</v>
          </cell>
          <cell r="FA68" t="str">
            <v>14CC</v>
          </cell>
          <cell r="FB68" t="str">
            <v>15CC</v>
          </cell>
          <cell r="FC68" t="str">
            <v>COOP-1</v>
          </cell>
          <cell r="FD68" t="str">
            <v>BSQ-1</v>
          </cell>
          <cell r="FE68" t="str">
            <v>T1</v>
          </cell>
          <cell r="FF68">
            <v>139</v>
          </cell>
          <cell r="FG68" t="str">
            <v>CMOC</v>
          </cell>
          <cell r="FH68">
            <v>156</v>
          </cell>
          <cell r="FI68" t="str">
            <v xml:space="preserve"> </v>
          </cell>
          <cell r="FJ68" t="str">
            <v>ACL</v>
          </cell>
          <cell r="FK68" t="str">
            <v>ACLCOOP</v>
          </cell>
          <cell r="FL68" t="str">
            <v>ACL1</v>
          </cell>
          <cell r="FM68" t="str">
            <v>ACLT</v>
          </cell>
          <cell r="FN68" t="str">
            <v>ACLCOOP</v>
          </cell>
          <cell r="FO68" t="str">
            <v xml:space="preserve"> </v>
          </cell>
          <cell r="FP68" t="str">
            <v xml:space="preserve"> </v>
          </cell>
          <cell r="FQ68" t="str">
            <v>ACLCOOP1T</v>
          </cell>
          <cell r="FR68" t="str">
            <v xml:space="preserve"> 1T</v>
          </cell>
          <cell r="FS68" t="str">
            <v xml:space="preserve"> 1T</v>
          </cell>
          <cell r="FT68" t="str">
            <v>ACL12008</v>
          </cell>
          <cell r="FU68" t="str">
            <v>1Villeray — Saint-Michel — Parc-Extension</v>
          </cell>
        </row>
        <row r="69">
          <cell r="C69" t="str">
            <v>ACL-5315</v>
          </cell>
          <cell r="D69" t="str">
            <v>930079284</v>
          </cell>
          <cell r="E69" t="str">
            <v>CHAMBREVILLE MONTRÉAL - PHASE 3</v>
          </cell>
          <cell r="F69" t="str">
            <v>1320 Rue de la Visitation</v>
          </cell>
          <cell r="G69">
            <v>10</v>
          </cell>
          <cell r="H69" t="str">
            <v>3</v>
          </cell>
          <cell r="I69">
            <v>0</v>
          </cell>
          <cell r="J69">
            <v>0</v>
          </cell>
          <cell r="K69">
            <v>0</v>
          </cell>
          <cell r="L69" t="str">
            <v>CDH</v>
          </cell>
          <cell r="M69" t="str">
            <v>R</v>
          </cell>
          <cell r="N69" t="str">
            <v>2007</v>
          </cell>
          <cell r="O69" t="str">
            <v>DA</v>
          </cell>
          <cell r="P69" t="str">
            <v>OC</v>
          </cell>
          <cell r="Q69" t="str">
            <v>U13GOUF</v>
          </cell>
          <cell r="R69" t="str">
            <v>U32NACM</v>
          </cell>
          <cell r="S69">
            <v>0</v>
          </cell>
          <cell r="T69">
            <v>39405</v>
          </cell>
          <cell r="U69">
            <v>39616</v>
          </cell>
          <cell r="V69">
            <v>39756</v>
          </cell>
          <cell r="W69">
            <v>39798</v>
          </cell>
          <cell r="X69">
            <v>39799</v>
          </cell>
          <cell r="Y69">
            <v>39917</v>
          </cell>
          <cell r="Z69">
            <v>40156</v>
          </cell>
          <cell r="AA69">
            <v>40179</v>
          </cell>
          <cell r="AB69" t="str">
            <v>O15L</v>
          </cell>
          <cell r="AC69">
            <v>10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 t="str">
            <v>OBNL</v>
          </cell>
          <cell r="AK69" t="str">
            <v>OBNL</v>
          </cell>
          <cell r="AL69">
            <v>39917</v>
          </cell>
          <cell r="AM69" t="str">
            <v>1-25</v>
          </cell>
          <cell r="AN69">
            <v>240</v>
          </cell>
          <cell r="AO69">
            <v>40156</v>
          </cell>
          <cell r="AP69">
            <v>40186</v>
          </cell>
          <cell r="AQ69" t="str">
            <v>ACL-5315</v>
          </cell>
          <cell r="AR69" t="str">
            <v>ACLOC</v>
          </cell>
          <cell r="AS69" t="str">
            <v>ACL2007-3</v>
          </cell>
          <cell r="AT69" t="str">
            <v>3Chambre</v>
          </cell>
          <cell r="AU69" t="str">
            <v>3studio</v>
          </cell>
          <cell r="AV69" t="str">
            <v>31CC</v>
          </cell>
          <cell r="AW69" t="str">
            <v>32CC</v>
          </cell>
          <cell r="AX69" t="str">
            <v>33CC</v>
          </cell>
          <cell r="AY69" t="str">
            <v>34CC</v>
          </cell>
          <cell r="AZ69" t="str">
            <v>35CC</v>
          </cell>
          <cell r="BA69" t="str">
            <v>3Chambre</v>
          </cell>
          <cell r="BB69" t="str">
            <v>3studio</v>
          </cell>
          <cell r="BC69" t="str">
            <v>31CC</v>
          </cell>
          <cell r="BD69" t="str">
            <v>32CC</v>
          </cell>
          <cell r="BE69" t="str">
            <v>33CC</v>
          </cell>
          <cell r="BF69" t="str">
            <v>34CC</v>
          </cell>
          <cell r="BG69" t="str">
            <v>35CC</v>
          </cell>
          <cell r="BH69" t="str">
            <v>engagé</v>
          </cell>
          <cell r="BI69" t="str">
            <v>20083chambre</v>
          </cell>
          <cell r="BJ69" t="str">
            <v>20083studio</v>
          </cell>
          <cell r="BK69" t="str">
            <v>200831cc</v>
          </cell>
          <cell r="BL69" t="str">
            <v>200832cc</v>
          </cell>
          <cell r="BM69" t="str">
            <v>200833cc</v>
          </cell>
          <cell r="BN69" t="str">
            <v>200834cc</v>
          </cell>
          <cell r="BO69" t="str">
            <v>200835cc</v>
          </cell>
          <cell r="BP69" t="str">
            <v>2007</v>
          </cell>
          <cell r="BQ69" t="str">
            <v>ACL2007-3</v>
          </cell>
          <cell r="BR69" t="str">
            <v>3Chambre</v>
          </cell>
          <cell r="BS69" t="str">
            <v>3studio</v>
          </cell>
          <cell r="BT69" t="str">
            <v>31CC</v>
          </cell>
          <cell r="BU69" t="str">
            <v>32CC</v>
          </cell>
          <cell r="BV69" t="str">
            <v>33CC</v>
          </cell>
          <cell r="BW69" t="str">
            <v>34CC</v>
          </cell>
          <cell r="BX69" t="str">
            <v>35CC</v>
          </cell>
          <cell r="BY69" t="str">
            <v>OBNL-3</v>
          </cell>
          <cell r="BZ69" t="str">
            <v>OBNL-3</v>
          </cell>
          <cell r="CA69" t="str">
            <v xml:space="preserve"> </v>
          </cell>
          <cell r="CB69" t="str">
            <v xml:space="preserve"> </v>
          </cell>
          <cell r="CC69" t="str">
            <v>OBNL</v>
          </cell>
          <cell r="CD69" t="str">
            <v>20083OBNL</v>
          </cell>
          <cell r="CE69" t="str">
            <v>OBNL-3</v>
          </cell>
          <cell r="CF69" t="str">
            <v>2007CDH</v>
          </cell>
          <cell r="CG69" t="str">
            <v>2007CDH</v>
          </cell>
          <cell r="CH69" t="str">
            <v>CDH-3</v>
          </cell>
          <cell r="CI69" t="str">
            <v>CDH-3</v>
          </cell>
          <cell r="CJ69" t="str">
            <v>20083CDH</v>
          </cell>
          <cell r="CK69" t="str">
            <v>CDH</v>
          </cell>
          <cell r="CL69" t="str">
            <v>CDH-3</v>
          </cell>
          <cell r="CM69" t="e">
            <v>#REF!</v>
          </cell>
          <cell r="CN69" t="str">
            <v>R3</v>
          </cell>
          <cell r="CO69" t="str">
            <v>R3</v>
          </cell>
          <cell r="CP69" t="str">
            <v>R3</v>
          </cell>
          <cell r="CQ69" t="str">
            <v>20083R</v>
          </cell>
          <cell r="CR69" t="str">
            <v>R</v>
          </cell>
          <cell r="CS69" t="e">
            <v>#REF!</v>
          </cell>
          <cell r="CT69" t="str">
            <v>2008</v>
          </cell>
          <cell r="CU69" t="str">
            <v xml:space="preserve"> </v>
          </cell>
          <cell r="CV69" t="str">
            <v>2008-12</v>
          </cell>
          <cell r="CW69" t="str">
            <v>2009-12</v>
          </cell>
          <cell r="CX69" t="str">
            <v>OCVille-Marie</v>
          </cell>
          <cell r="CY69" t="str">
            <v>CDHOC</v>
          </cell>
          <cell r="CZ69" t="str">
            <v>CDHOCVille-Marie</v>
          </cell>
          <cell r="DA69" t="str">
            <v>CDHVille-Marie</v>
          </cell>
          <cell r="DB69" t="str">
            <v>CDHVille-Marie</v>
          </cell>
          <cell r="DC69" t="str">
            <v>Ville-Marie</v>
          </cell>
          <cell r="DD69" t="str">
            <v>3Ville-Marie</v>
          </cell>
          <cell r="DE69" t="str">
            <v>RVille-Marie</v>
          </cell>
          <cell r="DF69">
            <v>0</v>
          </cell>
          <cell r="DG69" t="str">
            <v>3OC</v>
          </cell>
          <cell r="DH69" t="str">
            <v>ACL3OC</v>
          </cell>
          <cell r="DI69" t="str">
            <v xml:space="preserve"> </v>
          </cell>
          <cell r="DJ69" t="str">
            <v xml:space="preserve"> </v>
          </cell>
          <cell r="DK69" t="str">
            <v>2009ACL</v>
          </cell>
          <cell r="DL69" t="str">
            <v xml:space="preserve"> </v>
          </cell>
          <cell r="DM69" t="str">
            <v>2007ACLOC</v>
          </cell>
          <cell r="DO69" t="str">
            <v>2009oc</v>
          </cell>
          <cell r="DP69" t="str">
            <v>ACL2009oc2008ed</v>
          </cell>
          <cell r="DQ69" t="str">
            <v>2008ed</v>
          </cell>
          <cell r="DR69" t="str">
            <v>2008ec</v>
          </cell>
          <cell r="DS69" t="str">
            <v>2008ap</v>
          </cell>
          <cell r="DT69" t="str">
            <v>2008ed</v>
          </cell>
          <cell r="DU69" t="str">
            <v xml:space="preserve"> </v>
          </cell>
          <cell r="DV69" t="str">
            <v>3OC</v>
          </cell>
          <cell r="DW69" t="e">
            <v>#REF!</v>
          </cell>
          <cell r="DX69" t="str">
            <v>2008</v>
          </cell>
          <cell r="DY69" t="str">
            <v>2008</v>
          </cell>
          <cell r="DZ69" t="str">
            <v>ACLED 2008 from ec 2008</v>
          </cell>
          <cell r="EA69" t="str">
            <v>ACLOC 2006 from ED 2006</v>
          </cell>
          <cell r="EB69" t="str">
            <v>2008ec3Chambre</v>
          </cell>
          <cell r="EC69">
            <v>211</v>
          </cell>
          <cell r="ED69">
            <v>140</v>
          </cell>
          <cell r="EE69">
            <v>42</v>
          </cell>
          <cell r="EF69">
            <v>1</v>
          </cell>
          <cell r="EG69">
            <v>119</v>
          </cell>
          <cell r="EH69">
            <v>118</v>
          </cell>
          <cell r="EI69">
            <v>239</v>
          </cell>
          <cell r="EJ69">
            <v>30</v>
          </cell>
          <cell r="EK69" t="str">
            <v>2008</v>
          </cell>
          <cell r="EL69">
            <v>0</v>
          </cell>
          <cell r="EM69" t="str">
            <v>ACL</v>
          </cell>
          <cell r="EN69" t="str">
            <v>2008CDH</v>
          </cell>
          <cell r="EO69" t="str">
            <v>3Chambre</v>
          </cell>
          <cell r="EP69" t="str">
            <v>3Studio</v>
          </cell>
          <cell r="EQ69" t="str">
            <v>31CC</v>
          </cell>
          <cell r="ER69" t="str">
            <v>32CC</v>
          </cell>
          <cell r="ES69" t="str">
            <v>33CC</v>
          </cell>
          <cell r="ET69" t="str">
            <v>34CC</v>
          </cell>
          <cell r="EU69" t="str">
            <v>35CC</v>
          </cell>
          <cell r="EV69" t="str">
            <v>3Chambre</v>
          </cell>
          <cell r="EW69" t="str">
            <v>3studio</v>
          </cell>
          <cell r="EX69" t="str">
            <v>31CC</v>
          </cell>
          <cell r="EY69" t="str">
            <v>32CC</v>
          </cell>
          <cell r="EZ69" t="str">
            <v>33CC</v>
          </cell>
          <cell r="FA69" t="str">
            <v>34CC</v>
          </cell>
          <cell r="FB69" t="str">
            <v>35CC</v>
          </cell>
          <cell r="FC69" t="str">
            <v>OBNL-3</v>
          </cell>
          <cell r="FD69" t="str">
            <v>CDH-3</v>
          </cell>
          <cell r="FE69" t="str">
            <v>R3</v>
          </cell>
          <cell r="FF69">
            <v>43</v>
          </cell>
          <cell r="FG69" t="str">
            <v>OC</v>
          </cell>
          <cell r="FH69">
            <v>357</v>
          </cell>
          <cell r="FI69" t="str">
            <v xml:space="preserve"> </v>
          </cell>
          <cell r="FJ69" t="str">
            <v>ACL</v>
          </cell>
          <cell r="FK69" t="str">
            <v>ACLOBNL</v>
          </cell>
          <cell r="FL69" t="str">
            <v>ACL3</v>
          </cell>
          <cell r="FM69" t="str">
            <v>ACLR</v>
          </cell>
          <cell r="FN69" t="str">
            <v>ACLOBNL</v>
          </cell>
          <cell r="FO69" t="str">
            <v xml:space="preserve"> </v>
          </cell>
          <cell r="FP69" t="str">
            <v xml:space="preserve"> </v>
          </cell>
          <cell r="FQ69" t="str">
            <v>ACLOBNL3R</v>
          </cell>
          <cell r="FR69" t="str">
            <v xml:space="preserve"> 3R</v>
          </cell>
          <cell r="FS69" t="str">
            <v xml:space="preserve"> 3R</v>
          </cell>
          <cell r="FT69" t="str">
            <v>ACL32007</v>
          </cell>
          <cell r="FU69" t="str">
            <v>3Ville-Marie</v>
          </cell>
        </row>
        <row r="70">
          <cell r="C70" t="str">
            <v>ACL-5316</v>
          </cell>
          <cell r="D70" t="str">
            <v>930079210</v>
          </cell>
          <cell r="E70" t="str">
            <v>COOPÉRATIVE D'HABITATION STATION NO 1</v>
          </cell>
          <cell r="F70" t="str">
            <v>2100 Av. Jeanne-d'Arc</v>
          </cell>
          <cell r="G70">
            <v>74</v>
          </cell>
          <cell r="H70" t="str">
            <v>1</v>
          </cell>
          <cell r="I70">
            <v>0</v>
          </cell>
          <cell r="J70" t="str">
            <v>CM</v>
          </cell>
          <cell r="K70">
            <v>0</v>
          </cell>
          <cell r="L70" t="str">
            <v>BSQ</v>
          </cell>
          <cell r="M70" t="str">
            <v>T</v>
          </cell>
          <cell r="N70" t="str">
            <v>2009</v>
          </cell>
          <cell r="O70" t="str">
            <v>DA</v>
          </cell>
          <cell r="P70" t="str">
            <v>OC</v>
          </cell>
          <cell r="Q70" t="str">
            <v>U34LACR</v>
          </cell>
          <cell r="R70" t="str">
            <v>U11TRGI</v>
          </cell>
          <cell r="S70">
            <v>0</v>
          </cell>
          <cell r="T70">
            <v>39400</v>
          </cell>
          <cell r="U70">
            <v>39721</v>
          </cell>
          <cell r="V70">
            <v>39799</v>
          </cell>
          <cell r="W70">
            <v>40163</v>
          </cell>
          <cell r="X70">
            <v>40165</v>
          </cell>
          <cell r="Y70">
            <v>40252</v>
          </cell>
          <cell r="Z70">
            <v>40513</v>
          </cell>
          <cell r="AA70">
            <v>40544</v>
          </cell>
          <cell r="AB70" t="str">
            <v>O15L</v>
          </cell>
          <cell r="AC70">
            <v>0</v>
          </cell>
          <cell r="AD70">
            <v>2</v>
          </cell>
          <cell r="AE70">
            <v>29</v>
          </cell>
          <cell r="AF70">
            <v>33</v>
          </cell>
          <cell r="AG70">
            <v>5</v>
          </cell>
          <cell r="AH70">
            <v>3</v>
          </cell>
          <cell r="AI70">
            <v>2</v>
          </cell>
          <cell r="AJ70" t="str">
            <v>COOP</v>
          </cell>
          <cell r="AK70" t="str">
            <v>COOP</v>
          </cell>
          <cell r="AL70">
            <v>40252</v>
          </cell>
          <cell r="AM70" t="str">
            <v>51-80</v>
          </cell>
          <cell r="AN70">
            <v>330</v>
          </cell>
          <cell r="AO70">
            <v>40513</v>
          </cell>
          <cell r="AP70">
            <v>40543</v>
          </cell>
          <cell r="AQ70" t="str">
            <v>ACL-5316</v>
          </cell>
          <cell r="AR70" t="str">
            <v>ACLOC</v>
          </cell>
          <cell r="AS70" t="str">
            <v>ACL2009-1</v>
          </cell>
          <cell r="AT70" t="str">
            <v>1Chambre</v>
          </cell>
          <cell r="AU70" t="str">
            <v>1studio</v>
          </cell>
          <cell r="AV70" t="str">
            <v>11CC</v>
          </cell>
          <cell r="AW70" t="str">
            <v>12CC</v>
          </cell>
          <cell r="AX70" t="str">
            <v>13CC</v>
          </cell>
          <cell r="AY70" t="str">
            <v>14CC</v>
          </cell>
          <cell r="AZ70" t="str">
            <v>15CC</v>
          </cell>
          <cell r="BA70" t="str">
            <v>1Chambre</v>
          </cell>
          <cell r="BB70" t="str">
            <v>1studio</v>
          </cell>
          <cell r="BC70" t="str">
            <v>11CC</v>
          </cell>
          <cell r="BD70" t="str">
            <v>12CC</v>
          </cell>
          <cell r="BE70" t="str">
            <v>13CC</v>
          </cell>
          <cell r="BF70" t="str">
            <v>14CC</v>
          </cell>
          <cell r="BG70" t="str">
            <v>15CC</v>
          </cell>
          <cell r="BH70" t="str">
            <v>engagé</v>
          </cell>
          <cell r="BI70" t="str">
            <v>20081chambre</v>
          </cell>
          <cell r="BJ70" t="str">
            <v>20081studio</v>
          </cell>
          <cell r="BK70" t="str">
            <v>200811cc</v>
          </cell>
          <cell r="BL70" t="str">
            <v>200812cc</v>
          </cell>
          <cell r="BM70" t="str">
            <v>200813cc</v>
          </cell>
          <cell r="BN70" t="str">
            <v>200814cc</v>
          </cell>
          <cell r="BO70" t="str">
            <v>200815cc</v>
          </cell>
          <cell r="BP70" t="str">
            <v>2009</v>
          </cell>
          <cell r="BQ70" t="str">
            <v>ACL2009-1</v>
          </cell>
          <cell r="BR70" t="str">
            <v>1Chambre</v>
          </cell>
          <cell r="BS70" t="str">
            <v>1studio</v>
          </cell>
          <cell r="BT70" t="str">
            <v>11CC</v>
          </cell>
          <cell r="BU70" t="str">
            <v>12CC</v>
          </cell>
          <cell r="BV70" t="str">
            <v>13CC</v>
          </cell>
          <cell r="BW70" t="str">
            <v>14CC</v>
          </cell>
          <cell r="BX70" t="str">
            <v>15CC</v>
          </cell>
          <cell r="BY70" t="str">
            <v>COOP-1</v>
          </cell>
          <cell r="BZ70" t="str">
            <v>COOP-1</v>
          </cell>
          <cell r="CA70" t="str">
            <v xml:space="preserve"> </v>
          </cell>
          <cell r="CB70" t="str">
            <v xml:space="preserve"> </v>
          </cell>
          <cell r="CC70" t="str">
            <v>COOP</v>
          </cell>
          <cell r="CD70" t="str">
            <v>20081COOP</v>
          </cell>
          <cell r="CE70" t="str">
            <v>COOP-1</v>
          </cell>
          <cell r="CF70" t="str">
            <v>2007BSQ</v>
          </cell>
          <cell r="CG70" t="str">
            <v>2007BSQ</v>
          </cell>
          <cell r="CH70" t="str">
            <v>BSQ-1</v>
          </cell>
          <cell r="CI70" t="str">
            <v>BSQ-1</v>
          </cell>
          <cell r="CJ70" t="str">
            <v>20081BSQ</v>
          </cell>
          <cell r="CK70" t="str">
            <v>BSQ</v>
          </cell>
          <cell r="CL70" t="str">
            <v>BSQ-1</v>
          </cell>
          <cell r="CM70" t="str">
            <v>20081BSQ2009</v>
          </cell>
          <cell r="CN70" t="str">
            <v>T1</v>
          </cell>
          <cell r="CO70" t="str">
            <v>T1</v>
          </cell>
          <cell r="CP70" t="str">
            <v>T1</v>
          </cell>
          <cell r="CQ70" t="str">
            <v>20081T</v>
          </cell>
          <cell r="CR70" t="str">
            <v>T</v>
          </cell>
          <cell r="CS70" t="str">
            <v>20081T2009</v>
          </cell>
          <cell r="CT70" t="str">
            <v>2009</v>
          </cell>
          <cell r="CU70" t="str">
            <v xml:space="preserve"> </v>
          </cell>
          <cell r="CV70" t="str">
            <v>2009-12</v>
          </cell>
          <cell r="CW70" t="str">
            <v>2010-12</v>
          </cell>
          <cell r="CX70" t="str">
            <v>OCMercier — Hochelaga-Maisonneuve</v>
          </cell>
          <cell r="CY70" t="str">
            <v>BSQOC</v>
          </cell>
          <cell r="CZ70" t="str">
            <v>BSQOCMercier — Hochelaga-Maisonneuve</v>
          </cell>
          <cell r="DA70" t="str">
            <v>BSQMercier — Hochelaga-Maisonneuve</v>
          </cell>
          <cell r="DB70" t="str">
            <v>BSQMercier — Hochelaga-Maisonneuve</v>
          </cell>
          <cell r="DC70" t="str">
            <v>Mercier — Hochelaga-Maisonneuve</v>
          </cell>
          <cell r="DD70" t="str">
            <v>1Mercier — Hochelaga-Maisonneuve</v>
          </cell>
          <cell r="DE70" t="str">
            <v>TMercier — Hochelaga-Maisonneuve</v>
          </cell>
          <cell r="DF70">
            <v>0</v>
          </cell>
          <cell r="DG70" t="str">
            <v>1OC</v>
          </cell>
          <cell r="DH70" t="str">
            <v>ACL1OC</v>
          </cell>
          <cell r="DI70" t="str">
            <v xml:space="preserve"> </v>
          </cell>
          <cell r="DJ70" t="str">
            <v xml:space="preserve"> </v>
          </cell>
          <cell r="DK70" t="str">
            <v>2010ACL</v>
          </cell>
          <cell r="DL70" t="str">
            <v xml:space="preserve"> </v>
          </cell>
          <cell r="DM70" t="str">
            <v>2007ACLOC</v>
          </cell>
          <cell r="DO70" t="str">
            <v>2010oc</v>
          </cell>
          <cell r="DP70" t="str">
            <v>ACL2010oc2009ed</v>
          </cell>
          <cell r="DQ70" t="str">
            <v>2009ed</v>
          </cell>
          <cell r="DR70" t="str">
            <v>2008ec</v>
          </cell>
          <cell r="DS70" t="str">
            <v>2008ap</v>
          </cell>
          <cell r="DT70" t="str">
            <v>2009ed</v>
          </cell>
          <cell r="DU70" t="str">
            <v>2008ec</v>
          </cell>
          <cell r="DV70" t="str">
            <v>1OC</v>
          </cell>
          <cell r="DW70" t="str">
            <v>20091OC</v>
          </cell>
          <cell r="DX70" t="str">
            <v>2009</v>
          </cell>
          <cell r="DY70" t="str">
            <v>2008</v>
          </cell>
          <cell r="DZ70" t="str">
            <v>ACLED 2009 from ec 2008</v>
          </cell>
          <cell r="EA70" t="str">
            <v>ACLOC 2006 from ED 2006</v>
          </cell>
          <cell r="EB70" t="str">
            <v>2008ec1Chambre</v>
          </cell>
          <cell r="EC70">
            <v>321</v>
          </cell>
          <cell r="ED70">
            <v>78</v>
          </cell>
          <cell r="EE70">
            <v>364</v>
          </cell>
          <cell r="EF70">
            <v>2</v>
          </cell>
          <cell r="EG70">
            <v>89</v>
          </cell>
          <cell r="EH70">
            <v>87</v>
          </cell>
          <cell r="EI70">
            <v>261</v>
          </cell>
          <cell r="EJ70">
            <v>30</v>
          </cell>
          <cell r="EK70" t="str">
            <v>2008</v>
          </cell>
          <cell r="EL70">
            <v>0</v>
          </cell>
          <cell r="EM70" t="str">
            <v>ACL</v>
          </cell>
          <cell r="EN70" t="str">
            <v>2009BSQ</v>
          </cell>
          <cell r="EO70" t="str">
            <v>1Chambre</v>
          </cell>
          <cell r="EP70" t="str">
            <v>1Studio</v>
          </cell>
          <cell r="EQ70" t="str">
            <v>11CC</v>
          </cell>
          <cell r="ER70" t="str">
            <v>12CC</v>
          </cell>
          <cell r="ES70" t="str">
            <v>13CC</v>
          </cell>
          <cell r="ET70" t="str">
            <v>14CC</v>
          </cell>
          <cell r="EU70" t="str">
            <v>15CC</v>
          </cell>
          <cell r="EV70" t="str">
            <v>1Chambre</v>
          </cell>
          <cell r="EW70" t="str">
            <v>1studio</v>
          </cell>
          <cell r="EX70" t="str">
            <v>11CC</v>
          </cell>
          <cell r="EY70" t="str">
            <v>12CC</v>
          </cell>
          <cell r="EZ70" t="str">
            <v>13CC</v>
          </cell>
          <cell r="FA70" t="str">
            <v>14CC</v>
          </cell>
          <cell r="FB70" t="str">
            <v>15CC</v>
          </cell>
          <cell r="FC70" t="str">
            <v>COOP-1</v>
          </cell>
          <cell r="FD70" t="str">
            <v>BSQ-1</v>
          </cell>
          <cell r="FE70" t="str">
            <v>T1</v>
          </cell>
          <cell r="FF70">
            <v>366</v>
          </cell>
          <cell r="FG70" t="str">
            <v>CMOC</v>
          </cell>
          <cell r="FH70">
            <v>348</v>
          </cell>
          <cell r="FI70" t="str">
            <v xml:space="preserve"> </v>
          </cell>
          <cell r="FJ70" t="str">
            <v>ACL</v>
          </cell>
          <cell r="FK70" t="str">
            <v>ACLCOOP</v>
          </cell>
          <cell r="FL70" t="str">
            <v>ACL1</v>
          </cell>
          <cell r="FM70" t="str">
            <v>ACLT</v>
          </cell>
          <cell r="FN70" t="str">
            <v>ACLCOOP</v>
          </cell>
          <cell r="FO70" t="str">
            <v xml:space="preserve"> </v>
          </cell>
          <cell r="FP70" t="str">
            <v xml:space="preserve"> </v>
          </cell>
          <cell r="FQ70" t="str">
            <v>ACLCOOP1T</v>
          </cell>
          <cell r="FR70" t="str">
            <v xml:space="preserve"> 1T</v>
          </cell>
          <cell r="FS70" t="str">
            <v xml:space="preserve"> 1T</v>
          </cell>
          <cell r="FT70" t="str">
            <v>ACL12009</v>
          </cell>
          <cell r="FU70" t="str">
            <v>1Mercier — Hochelaga-Maisonneuve</v>
          </cell>
        </row>
        <row r="71">
          <cell r="C71" t="str">
            <v>ACL-5319</v>
          </cell>
          <cell r="D71" t="str">
            <v>930082725</v>
          </cell>
          <cell r="E71" t="str">
            <v>COOPERATIVE D'HABITATION DE LILLE</v>
          </cell>
          <cell r="F71" t="str">
            <v>2375 Boul. Henri-Bourassa Est</v>
          </cell>
          <cell r="G71">
            <v>56</v>
          </cell>
          <cell r="H71" t="str">
            <v>1</v>
          </cell>
          <cell r="I71">
            <v>0</v>
          </cell>
          <cell r="J71">
            <v>0</v>
          </cell>
          <cell r="K71">
            <v>0</v>
          </cell>
          <cell r="L71" t="str">
            <v>CDH</v>
          </cell>
          <cell r="M71" t="str">
            <v>T</v>
          </cell>
          <cell r="N71" t="str">
            <v>2007</v>
          </cell>
          <cell r="O71" t="str">
            <v>DA</v>
          </cell>
          <cell r="P71" t="str">
            <v>OC</v>
          </cell>
          <cell r="Q71" t="str">
            <v>U07BOIJ</v>
          </cell>
          <cell r="R71" t="str">
            <v>U11LABD</v>
          </cell>
          <cell r="S71">
            <v>0</v>
          </cell>
          <cell r="T71">
            <v>39686</v>
          </cell>
          <cell r="U71">
            <v>39707</v>
          </cell>
          <cell r="V71">
            <v>39756</v>
          </cell>
          <cell r="W71">
            <v>39887</v>
          </cell>
          <cell r="X71">
            <v>39875</v>
          </cell>
          <cell r="Y71">
            <v>39887</v>
          </cell>
          <cell r="Z71">
            <v>40354</v>
          </cell>
          <cell r="AA71">
            <v>40483</v>
          </cell>
          <cell r="AB71" t="str">
            <v>O15L</v>
          </cell>
          <cell r="AC71">
            <v>0</v>
          </cell>
          <cell r="AD71">
            <v>0</v>
          </cell>
          <cell r="AE71">
            <v>22</v>
          </cell>
          <cell r="AF71">
            <v>25</v>
          </cell>
          <cell r="AG71">
            <v>7</v>
          </cell>
          <cell r="AH71">
            <v>2</v>
          </cell>
          <cell r="AI71">
            <v>0</v>
          </cell>
          <cell r="AJ71" t="str">
            <v>COOP</v>
          </cell>
          <cell r="AK71" t="str">
            <v>COOP</v>
          </cell>
          <cell r="AL71">
            <v>39887</v>
          </cell>
          <cell r="AM71" t="str">
            <v>51-80</v>
          </cell>
          <cell r="AN71">
            <v>330</v>
          </cell>
          <cell r="AO71">
            <v>40354</v>
          </cell>
          <cell r="AP71">
            <v>40384</v>
          </cell>
          <cell r="AQ71" t="str">
            <v>ACL-5319</v>
          </cell>
          <cell r="AR71" t="str">
            <v>ACLOC</v>
          </cell>
          <cell r="AS71" t="str">
            <v>ACL2007-1</v>
          </cell>
          <cell r="AT71" t="str">
            <v>1Chambre</v>
          </cell>
          <cell r="AU71" t="str">
            <v>1studio</v>
          </cell>
          <cell r="AV71" t="str">
            <v>11CC</v>
          </cell>
          <cell r="AW71" t="str">
            <v>12CC</v>
          </cell>
          <cell r="AX71" t="str">
            <v>13CC</v>
          </cell>
          <cell r="AY71" t="str">
            <v>14CC</v>
          </cell>
          <cell r="AZ71" t="str">
            <v>15CC</v>
          </cell>
          <cell r="BA71" t="str">
            <v>1Chambre</v>
          </cell>
          <cell r="BB71" t="str">
            <v>1studio</v>
          </cell>
          <cell r="BC71" t="str">
            <v>11CC</v>
          </cell>
          <cell r="BD71" t="str">
            <v>12CC</v>
          </cell>
          <cell r="BE71" t="str">
            <v>13CC</v>
          </cell>
          <cell r="BF71" t="str">
            <v>14CC</v>
          </cell>
          <cell r="BG71" t="str">
            <v>15CC</v>
          </cell>
          <cell r="BH71" t="str">
            <v>engagé</v>
          </cell>
          <cell r="BI71" t="str">
            <v>20081chambre</v>
          </cell>
          <cell r="BJ71" t="str">
            <v>20081studio</v>
          </cell>
          <cell r="BK71" t="str">
            <v>200811cc</v>
          </cell>
          <cell r="BL71" t="str">
            <v>200812cc</v>
          </cell>
          <cell r="BM71" t="str">
            <v>200813cc</v>
          </cell>
          <cell r="BN71" t="str">
            <v>200814cc</v>
          </cell>
          <cell r="BO71" t="str">
            <v>200815cc</v>
          </cell>
          <cell r="BP71" t="str">
            <v>2007</v>
          </cell>
          <cell r="BQ71" t="str">
            <v>ACL2007-1</v>
          </cell>
          <cell r="BR71" t="str">
            <v>1Chambre</v>
          </cell>
          <cell r="BS71" t="str">
            <v>1studio</v>
          </cell>
          <cell r="BT71" t="str">
            <v>11CC</v>
          </cell>
          <cell r="BU71" t="str">
            <v>12CC</v>
          </cell>
          <cell r="BV71" t="str">
            <v>13CC</v>
          </cell>
          <cell r="BW71" t="str">
            <v>14CC</v>
          </cell>
          <cell r="BX71" t="str">
            <v>15CC</v>
          </cell>
          <cell r="BY71" t="str">
            <v>COOP-1</v>
          </cell>
          <cell r="BZ71" t="str">
            <v>COOP-1</v>
          </cell>
          <cell r="CA71" t="str">
            <v xml:space="preserve"> </v>
          </cell>
          <cell r="CB71" t="str">
            <v xml:space="preserve"> </v>
          </cell>
          <cell r="CC71" t="str">
            <v>COOP</v>
          </cell>
          <cell r="CD71" t="str">
            <v>20081COOP</v>
          </cell>
          <cell r="CE71" t="str">
            <v>COOP-1</v>
          </cell>
          <cell r="CF71" t="str">
            <v>2007CDH</v>
          </cell>
          <cell r="CG71" t="str">
            <v>2007CDH</v>
          </cell>
          <cell r="CH71" t="str">
            <v>CDH-1</v>
          </cell>
          <cell r="CI71" t="str">
            <v>CDH-1</v>
          </cell>
          <cell r="CJ71" t="str">
            <v>20081CDH</v>
          </cell>
          <cell r="CK71" t="str">
            <v>CDH</v>
          </cell>
          <cell r="CL71" t="str">
            <v>CDH-1</v>
          </cell>
          <cell r="CM71" t="str">
            <v>20081CDH2009</v>
          </cell>
          <cell r="CN71" t="str">
            <v>T1</v>
          </cell>
          <cell r="CO71" t="str">
            <v>T1</v>
          </cell>
          <cell r="CP71" t="str">
            <v>T1</v>
          </cell>
          <cell r="CQ71" t="str">
            <v>20081T</v>
          </cell>
          <cell r="CR71" t="str">
            <v>T</v>
          </cell>
          <cell r="CS71" t="str">
            <v>20081T2009</v>
          </cell>
          <cell r="CT71" t="str">
            <v>2009</v>
          </cell>
          <cell r="CU71" t="str">
            <v xml:space="preserve"> </v>
          </cell>
          <cell r="CV71" t="str">
            <v>2009-03</v>
          </cell>
          <cell r="CW71" t="str">
            <v>2010-06</v>
          </cell>
          <cell r="CX71" t="str">
            <v>OCAhuntsic — Cartierville</v>
          </cell>
          <cell r="CY71" t="str">
            <v>CDHOC</v>
          </cell>
          <cell r="CZ71" t="str">
            <v>CDHOCAhuntsic — Cartierville</v>
          </cell>
          <cell r="DA71" t="str">
            <v>CDHAhuntsic — Cartierville</v>
          </cell>
          <cell r="DB71" t="str">
            <v>CDHAhuntsic — Cartierville</v>
          </cell>
          <cell r="DC71" t="str">
            <v>Ahuntsic — Cartierville</v>
          </cell>
          <cell r="DD71" t="str">
            <v>1Ahuntsic — Cartierville</v>
          </cell>
          <cell r="DE71" t="str">
            <v>TAhuntsic — Cartierville</v>
          </cell>
          <cell r="DF71">
            <v>0</v>
          </cell>
          <cell r="DG71" t="str">
            <v>1OC</v>
          </cell>
          <cell r="DH71" t="str">
            <v>ACL1OC</v>
          </cell>
          <cell r="DI71" t="str">
            <v xml:space="preserve"> </v>
          </cell>
          <cell r="DJ71" t="str">
            <v xml:space="preserve"> </v>
          </cell>
          <cell r="DK71" t="str">
            <v>2010ACL</v>
          </cell>
          <cell r="DL71" t="str">
            <v xml:space="preserve"> </v>
          </cell>
          <cell r="DM71" t="str">
            <v>2008ACLOC</v>
          </cell>
          <cell r="DO71" t="str">
            <v>2010oc</v>
          </cell>
          <cell r="DP71" t="str">
            <v>ACL2010oc2009ed</v>
          </cell>
          <cell r="DQ71" t="str">
            <v>2009ed</v>
          </cell>
          <cell r="DR71" t="str">
            <v>2008ec</v>
          </cell>
          <cell r="DS71" t="str">
            <v>2008ap</v>
          </cell>
          <cell r="DT71" t="str">
            <v>2009ed</v>
          </cell>
          <cell r="DU71" t="str">
            <v>2008ec</v>
          </cell>
          <cell r="DV71" t="str">
            <v>1OC</v>
          </cell>
          <cell r="DW71" t="e">
            <v>#REF!</v>
          </cell>
          <cell r="DX71" t="str">
            <v>2009</v>
          </cell>
          <cell r="DY71" t="str">
            <v>2008</v>
          </cell>
          <cell r="DZ71" t="str">
            <v>ACLED 2009 from ec 2008</v>
          </cell>
          <cell r="EA71" t="str">
            <v>ACLOC 2006 from ED 2006</v>
          </cell>
          <cell r="EB71" t="str">
            <v>2008ec1Chambre</v>
          </cell>
          <cell r="EC71">
            <v>21</v>
          </cell>
          <cell r="ED71">
            <v>49</v>
          </cell>
          <cell r="EE71">
            <v>131</v>
          </cell>
          <cell r="EF71">
            <v>-12</v>
          </cell>
          <cell r="EG71">
            <v>0</v>
          </cell>
          <cell r="EH71">
            <v>12</v>
          </cell>
          <cell r="EI71">
            <v>467</v>
          </cell>
          <cell r="EJ71">
            <v>30</v>
          </cell>
          <cell r="EK71" t="str">
            <v>2008</v>
          </cell>
          <cell r="EL71">
            <v>0</v>
          </cell>
          <cell r="EM71" t="str">
            <v>ACL</v>
          </cell>
          <cell r="EN71" t="str">
            <v>2009CDH</v>
          </cell>
          <cell r="EO71" t="str">
            <v>1Chambre</v>
          </cell>
          <cell r="EP71" t="str">
            <v>1Studio</v>
          </cell>
          <cell r="EQ71" t="str">
            <v>11CC</v>
          </cell>
          <cell r="ER71" t="str">
            <v>12CC</v>
          </cell>
          <cell r="ES71" t="str">
            <v>13CC</v>
          </cell>
          <cell r="ET71" t="str">
            <v>14CC</v>
          </cell>
          <cell r="EU71" t="str">
            <v>15CC</v>
          </cell>
          <cell r="EV71" t="str">
            <v>1Chambre</v>
          </cell>
          <cell r="EW71" t="str">
            <v>1studio</v>
          </cell>
          <cell r="EX71" t="str">
            <v>11CC</v>
          </cell>
          <cell r="EY71" t="str">
            <v>12CC</v>
          </cell>
          <cell r="EZ71" t="str">
            <v>13CC</v>
          </cell>
          <cell r="FA71" t="str">
            <v>14CC</v>
          </cell>
          <cell r="FB71" t="str">
            <v>15CC</v>
          </cell>
          <cell r="FC71" t="str">
            <v>COOP-1</v>
          </cell>
          <cell r="FD71" t="str">
            <v>CDH-1</v>
          </cell>
          <cell r="FE71" t="str">
            <v>T1</v>
          </cell>
          <cell r="FF71">
            <v>119</v>
          </cell>
          <cell r="FG71" t="str">
            <v>OC</v>
          </cell>
          <cell r="FH71">
            <v>479</v>
          </cell>
          <cell r="FI71" t="str">
            <v xml:space="preserve"> </v>
          </cell>
          <cell r="FJ71" t="str">
            <v>ACL</v>
          </cell>
          <cell r="FK71" t="str">
            <v>ACLCOOP</v>
          </cell>
          <cell r="FL71" t="str">
            <v>ACL1</v>
          </cell>
          <cell r="FM71" t="str">
            <v>ACLT</v>
          </cell>
          <cell r="FN71" t="str">
            <v>ACLCOOP</v>
          </cell>
          <cell r="FO71" t="str">
            <v xml:space="preserve"> </v>
          </cell>
          <cell r="FP71" t="str">
            <v xml:space="preserve"> </v>
          </cell>
          <cell r="FQ71" t="str">
            <v>ACLCOOP1T</v>
          </cell>
          <cell r="FR71" t="str">
            <v xml:space="preserve"> 1T</v>
          </cell>
          <cell r="FS71" t="str">
            <v xml:space="preserve"> 1T</v>
          </cell>
          <cell r="FT71" t="str">
            <v>ACL12007</v>
          </cell>
          <cell r="FU71" t="str">
            <v>1Ahuntsic — Cartierville</v>
          </cell>
        </row>
        <row r="72">
          <cell r="C72" t="str">
            <v>ACL-5322</v>
          </cell>
          <cell r="D72" t="str">
            <v>930083820</v>
          </cell>
          <cell r="E72" t="str">
            <v>SOCAM - SALABERRY</v>
          </cell>
          <cell r="F72" t="str">
            <v>5740 Rue De Salaberry</v>
          </cell>
          <cell r="G72">
            <v>25</v>
          </cell>
          <cell r="H72" t="str">
            <v>1</v>
          </cell>
          <cell r="I72">
            <v>0</v>
          </cell>
          <cell r="J72" t="str">
            <v>CM</v>
          </cell>
          <cell r="K72">
            <v>0</v>
          </cell>
          <cell r="L72" t="str">
            <v>BSQ</v>
          </cell>
          <cell r="M72" t="str">
            <v>R</v>
          </cell>
          <cell r="N72" t="str">
            <v>2009</v>
          </cell>
          <cell r="O72" t="str">
            <v>DA</v>
          </cell>
          <cell r="P72" t="str">
            <v>OC</v>
          </cell>
          <cell r="Q72" t="str">
            <v>U07BEDL</v>
          </cell>
          <cell r="R72" t="str">
            <v>U07LAGR</v>
          </cell>
          <cell r="S72">
            <v>0</v>
          </cell>
          <cell r="T72">
            <v>0</v>
          </cell>
          <cell r="U72">
            <v>39798</v>
          </cell>
          <cell r="V72">
            <v>39798</v>
          </cell>
          <cell r="W72">
            <v>39859</v>
          </cell>
          <cell r="X72">
            <v>39861</v>
          </cell>
          <cell r="Y72">
            <v>39965</v>
          </cell>
          <cell r="Z72">
            <v>40101</v>
          </cell>
          <cell r="AA72">
            <v>40148</v>
          </cell>
          <cell r="AB72" t="str">
            <v>O15L</v>
          </cell>
          <cell r="AC72">
            <v>0</v>
          </cell>
          <cell r="AD72">
            <v>2</v>
          </cell>
          <cell r="AE72">
            <v>11</v>
          </cell>
          <cell r="AF72">
            <v>12</v>
          </cell>
          <cell r="AG72">
            <v>0</v>
          </cell>
          <cell r="AH72">
            <v>0</v>
          </cell>
          <cell r="AI72">
            <v>0</v>
          </cell>
          <cell r="AJ72" t="str">
            <v>OBNL</v>
          </cell>
          <cell r="AK72" t="str">
            <v>OBNL</v>
          </cell>
          <cell r="AL72">
            <v>39965</v>
          </cell>
          <cell r="AM72" t="str">
            <v>1-25</v>
          </cell>
          <cell r="AN72">
            <v>240</v>
          </cell>
          <cell r="AO72">
            <v>40101</v>
          </cell>
          <cell r="AP72">
            <v>40131</v>
          </cell>
          <cell r="AQ72" t="str">
            <v>ACL-5322</v>
          </cell>
          <cell r="AR72" t="str">
            <v>ACLOC</v>
          </cell>
          <cell r="AS72" t="str">
            <v>ACL2009-1</v>
          </cell>
          <cell r="AT72" t="str">
            <v>1Chambre</v>
          </cell>
          <cell r="AU72" t="str">
            <v>1studio</v>
          </cell>
          <cell r="AV72" t="str">
            <v>11CC</v>
          </cell>
          <cell r="AW72" t="str">
            <v>12CC</v>
          </cell>
          <cell r="AX72" t="str">
            <v>13CC</v>
          </cell>
          <cell r="AY72" t="str">
            <v>14CC</v>
          </cell>
          <cell r="AZ72" t="str">
            <v>15CC</v>
          </cell>
          <cell r="BA72" t="str">
            <v>1Chambre</v>
          </cell>
          <cell r="BB72" t="str">
            <v>1studio</v>
          </cell>
          <cell r="BC72" t="str">
            <v>11CC</v>
          </cell>
          <cell r="BD72" t="str">
            <v>12CC</v>
          </cell>
          <cell r="BE72" t="str">
            <v>13CC</v>
          </cell>
          <cell r="BF72" t="str">
            <v>14CC</v>
          </cell>
          <cell r="BG72" t="str">
            <v>15CC</v>
          </cell>
          <cell r="BH72" t="str">
            <v>engagé</v>
          </cell>
          <cell r="BI72" t="str">
            <v>20081chambre</v>
          </cell>
          <cell r="BJ72" t="str">
            <v>20081studio</v>
          </cell>
          <cell r="BK72" t="str">
            <v>200811cc</v>
          </cell>
          <cell r="BL72" t="str">
            <v>200812cc</v>
          </cell>
          <cell r="BM72" t="str">
            <v>200813cc</v>
          </cell>
          <cell r="BN72" t="str">
            <v>200814cc</v>
          </cell>
          <cell r="BO72" t="str">
            <v>200815cc</v>
          </cell>
          <cell r="BP72" t="str">
            <v>2009</v>
          </cell>
          <cell r="BQ72" t="str">
            <v>ACL2009-1</v>
          </cell>
          <cell r="BR72" t="str">
            <v>1Chambre</v>
          </cell>
          <cell r="BS72" t="str">
            <v>1studio</v>
          </cell>
          <cell r="BT72" t="str">
            <v>11CC</v>
          </cell>
          <cell r="BU72" t="str">
            <v>12CC</v>
          </cell>
          <cell r="BV72" t="str">
            <v>13CC</v>
          </cell>
          <cell r="BW72" t="str">
            <v>14CC</v>
          </cell>
          <cell r="BX72" t="str">
            <v>15CC</v>
          </cell>
          <cell r="BY72" t="str">
            <v>OBNL-1</v>
          </cell>
          <cell r="BZ72" t="str">
            <v>OBNL-1</v>
          </cell>
          <cell r="CA72" t="str">
            <v xml:space="preserve"> </v>
          </cell>
          <cell r="CB72" t="str">
            <v xml:space="preserve"> </v>
          </cell>
          <cell r="CC72" t="str">
            <v>OBNL</v>
          </cell>
          <cell r="CD72" t="str">
            <v>20081OBNL</v>
          </cell>
          <cell r="CE72" t="str">
            <v>OBNL-1</v>
          </cell>
          <cell r="CF72" t="str">
            <v>2007BSQ</v>
          </cell>
          <cell r="CG72" t="str">
            <v>2007BSQ</v>
          </cell>
          <cell r="CH72" t="str">
            <v>BSQ-1</v>
          </cell>
          <cell r="CI72" t="str">
            <v>BSQ-1</v>
          </cell>
          <cell r="CJ72" t="str">
            <v>20081BSQ</v>
          </cell>
          <cell r="CK72" t="str">
            <v>BSQ</v>
          </cell>
          <cell r="CL72" t="str">
            <v>BSQ-1</v>
          </cell>
          <cell r="CM72" t="str">
            <v>20081BSQ2009</v>
          </cell>
          <cell r="CN72" t="str">
            <v>R1</v>
          </cell>
          <cell r="CO72" t="str">
            <v>R1</v>
          </cell>
          <cell r="CP72" t="str">
            <v>R1</v>
          </cell>
          <cell r="CQ72" t="str">
            <v>20081R</v>
          </cell>
          <cell r="CR72" t="str">
            <v>R</v>
          </cell>
          <cell r="CS72" t="str">
            <v>20081R2009</v>
          </cell>
          <cell r="CT72" t="str">
            <v>2009</v>
          </cell>
          <cell r="CU72" t="str">
            <v xml:space="preserve"> </v>
          </cell>
          <cell r="CV72" t="str">
            <v>2009-02</v>
          </cell>
          <cell r="CW72" t="str">
            <v>2009-10</v>
          </cell>
          <cell r="CX72" t="str">
            <v>OCAhuntsic — Cartierville</v>
          </cell>
          <cell r="CY72" t="str">
            <v>BSQOC</v>
          </cell>
          <cell r="CZ72" t="str">
            <v>BSQOCAhuntsic — Cartierville</v>
          </cell>
          <cell r="DA72" t="str">
            <v>BSQAhuntsic — Cartierville</v>
          </cell>
          <cell r="DB72" t="str">
            <v>BSQAhuntsic — Cartierville</v>
          </cell>
          <cell r="DC72" t="str">
            <v>Ahuntsic — Cartierville</v>
          </cell>
          <cell r="DD72" t="str">
            <v>1Ahuntsic — Cartierville</v>
          </cell>
          <cell r="DE72" t="str">
            <v>RAhuntsic — Cartierville</v>
          </cell>
          <cell r="DF72">
            <v>0</v>
          </cell>
          <cell r="DG72" t="str">
            <v>1OC</v>
          </cell>
          <cell r="DH72" t="str">
            <v>ACL1OC</v>
          </cell>
          <cell r="DI72" t="str">
            <v xml:space="preserve"> </v>
          </cell>
          <cell r="DJ72" t="str">
            <v xml:space="preserve"> </v>
          </cell>
          <cell r="DK72" t="str">
            <v>2009ACL</v>
          </cell>
          <cell r="DL72" t="str">
            <v xml:space="preserve"> </v>
          </cell>
          <cell r="DM72" t="str">
            <v>1900ACLOC</v>
          </cell>
          <cell r="DO72" t="str">
            <v>2009oc</v>
          </cell>
          <cell r="DP72" t="str">
            <v>ACL2009oc2009ed</v>
          </cell>
          <cell r="DQ72" t="str">
            <v>2009ed</v>
          </cell>
          <cell r="DR72" t="str">
            <v>2008ec</v>
          </cell>
          <cell r="DS72" t="str">
            <v>2008ap</v>
          </cell>
          <cell r="DT72" t="str">
            <v>2009ed</v>
          </cell>
          <cell r="DU72" t="str">
            <v>2008ec</v>
          </cell>
          <cell r="DV72" t="str">
            <v>1OC</v>
          </cell>
          <cell r="DW72" t="str">
            <v>20091OC</v>
          </cell>
          <cell r="DX72" t="str">
            <v>2009</v>
          </cell>
          <cell r="DY72" t="str">
            <v>2008</v>
          </cell>
          <cell r="DZ72" t="str">
            <v>ACLED 2009 from ec 2008</v>
          </cell>
          <cell r="EA72" t="str">
            <v>ACLOC 2006 from ED 2006</v>
          </cell>
          <cell r="EB72" t="str">
            <v>2008ec1Chambre</v>
          </cell>
          <cell r="EC72">
            <v>39798</v>
          </cell>
          <cell r="ED72">
            <v>0</v>
          </cell>
          <cell r="EE72">
            <v>61</v>
          </cell>
          <cell r="EF72">
            <v>2</v>
          </cell>
          <cell r="EG72">
            <v>106</v>
          </cell>
          <cell r="EH72">
            <v>104</v>
          </cell>
          <cell r="EI72">
            <v>136</v>
          </cell>
          <cell r="EJ72">
            <v>30</v>
          </cell>
          <cell r="EK72" t="str">
            <v>2008</v>
          </cell>
          <cell r="EL72">
            <v>0</v>
          </cell>
          <cell r="EM72" t="str">
            <v>ACL</v>
          </cell>
          <cell r="EN72" t="str">
            <v>2009BSQ</v>
          </cell>
          <cell r="EO72" t="str">
            <v>1Chambre</v>
          </cell>
          <cell r="EP72" t="str">
            <v>1Studio</v>
          </cell>
          <cell r="EQ72" t="str">
            <v>11CC</v>
          </cell>
          <cell r="ER72" t="str">
            <v>12CC</v>
          </cell>
          <cell r="ES72" t="str">
            <v>13CC</v>
          </cell>
          <cell r="ET72" t="str">
            <v>14CC</v>
          </cell>
          <cell r="EU72" t="str">
            <v>15CC</v>
          </cell>
          <cell r="EV72" t="str">
            <v>1Chambre</v>
          </cell>
          <cell r="EW72" t="str">
            <v>1studio</v>
          </cell>
          <cell r="EX72" t="str">
            <v>11CC</v>
          </cell>
          <cell r="EY72" t="str">
            <v>12CC</v>
          </cell>
          <cell r="EZ72" t="str">
            <v>13CC</v>
          </cell>
          <cell r="FA72" t="str">
            <v>14CC</v>
          </cell>
          <cell r="FB72" t="str">
            <v>15CC</v>
          </cell>
          <cell r="FC72" t="str">
            <v>OBNL-1</v>
          </cell>
          <cell r="FD72" t="str">
            <v>BSQ-1</v>
          </cell>
          <cell r="FE72" t="str">
            <v>R1</v>
          </cell>
          <cell r="FF72">
            <v>63</v>
          </cell>
          <cell r="FG72" t="str">
            <v>CMOC</v>
          </cell>
          <cell r="FH72">
            <v>240</v>
          </cell>
          <cell r="FI72" t="str">
            <v xml:space="preserve"> </v>
          </cell>
          <cell r="FJ72" t="str">
            <v>ACL</v>
          </cell>
          <cell r="FK72" t="str">
            <v>ACLOBNL</v>
          </cell>
          <cell r="FL72" t="str">
            <v>ACL1</v>
          </cell>
          <cell r="FM72" t="str">
            <v>ACLR</v>
          </cell>
          <cell r="FN72" t="str">
            <v>ACLOBNL</v>
          </cell>
          <cell r="FO72" t="str">
            <v xml:space="preserve"> </v>
          </cell>
          <cell r="FP72" t="str">
            <v xml:space="preserve"> </v>
          </cell>
          <cell r="FQ72" t="str">
            <v>ACLOBNL1R</v>
          </cell>
          <cell r="FR72" t="str">
            <v xml:space="preserve"> 1R</v>
          </cell>
          <cell r="FS72" t="str">
            <v xml:space="preserve"> 1R</v>
          </cell>
          <cell r="FT72" t="str">
            <v>ACL12009</v>
          </cell>
          <cell r="FU72" t="str">
            <v>1Ahuntsic — Cartierville</v>
          </cell>
        </row>
        <row r="73">
          <cell r="C73" t="str">
            <v>ACL-5323</v>
          </cell>
          <cell r="D73" t="str">
            <v>930083828</v>
          </cell>
          <cell r="E73" t="str">
            <v>SOCAM - GRENET</v>
          </cell>
          <cell r="F73" t="str">
            <v>11970 Rue Grenet</v>
          </cell>
          <cell r="G73">
            <v>33</v>
          </cell>
          <cell r="H73" t="str">
            <v>1</v>
          </cell>
          <cell r="I73">
            <v>0</v>
          </cell>
          <cell r="J73" t="str">
            <v>CM</v>
          </cell>
          <cell r="K73">
            <v>0</v>
          </cell>
          <cell r="L73" t="str">
            <v>BSQ</v>
          </cell>
          <cell r="M73" t="str">
            <v>R</v>
          </cell>
          <cell r="N73" t="str">
            <v>2009</v>
          </cell>
          <cell r="O73" t="str">
            <v>DA</v>
          </cell>
          <cell r="P73" t="str">
            <v>OC</v>
          </cell>
          <cell r="Q73" t="str">
            <v>U07BEDL</v>
          </cell>
          <cell r="R73" t="str">
            <v>U11TRGI</v>
          </cell>
          <cell r="S73">
            <v>0</v>
          </cell>
          <cell r="T73">
            <v>0</v>
          </cell>
          <cell r="U73">
            <v>39798</v>
          </cell>
          <cell r="V73">
            <v>39798</v>
          </cell>
          <cell r="W73">
            <v>39859</v>
          </cell>
          <cell r="X73">
            <v>39861</v>
          </cell>
          <cell r="Y73">
            <v>39965</v>
          </cell>
          <cell r="Z73">
            <v>40360</v>
          </cell>
          <cell r="AA73">
            <v>40360</v>
          </cell>
          <cell r="AB73" t="str">
            <v>O15L</v>
          </cell>
          <cell r="AC73">
            <v>0</v>
          </cell>
          <cell r="AD73">
            <v>3</v>
          </cell>
          <cell r="AE73">
            <v>21</v>
          </cell>
          <cell r="AF73">
            <v>9</v>
          </cell>
          <cell r="AG73">
            <v>0</v>
          </cell>
          <cell r="AH73">
            <v>0</v>
          </cell>
          <cell r="AI73">
            <v>0</v>
          </cell>
          <cell r="AJ73" t="str">
            <v>OBNL</v>
          </cell>
          <cell r="AK73" t="str">
            <v>OBNL</v>
          </cell>
          <cell r="AL73">
            <v>39965</v>
          </cell>
          <cell r="AM73" t="str">
            <v>26-50</v>
          </cell>
          <cell r="AN73">
            <v>300</v>
          </cell>
          <cell r="AO73">
            <v>40360</v>
          </cell>
          <cell r="AP73">
            <v>40390</v>
          </cell>
          <cell r="AQ73" t="str">
            <v>ACL-5323</v>
          </cell>
          <cell r="AR73" t="str">
            <v>ACLOC</v>
          </cell>
          <cell r="AS73" t="str">
            <v>ACL2009-1</v>
          </cell>
          <cell r="AT73" t="str">
            <v>1Chambre</v>
          </cell>
          <cell r="AU73" t="str">
            <v>1studio</v>
          </cell>
          <cell r="AV73" t="str">
            <v>11CC</v>
          </cell>
          <cell r="AW73" t="str">
            <v>12CC</v>
          </cell>
          <cell r="AX73" t="str">
            <v>13CC</v>
          </cell>
          <cell r="AY73" t="str">
            <v>14CC</v>
          </cell>
          <cell r="AZ73" t="str">
            <v>15CC</v>
          </cell>
          <cell r="BA73" t="str">
            <v>1Chambre</v>
          </cell>
          <cell r="BB73" t="str">
            <v>1studio</v>
          </cell>
          <cell r="BC73" t="str">
            <v>11CC</v>
          </cell>
          <cell r="BD73" t="str">
            <v>12CC</v>
          </cell>
          <cell r="BE73" t="str">
            <v>13CC</v>
          </cell>
          <cell r="BF73" t="str">
            <v>14CC</v>
          </cell>
          <cell r="BG73" t="str">
            <v>15CC</v>
          </cell>
          <cell r="BH73" t="str">
            <v>engagé</v>
          </cell>
          <cell r="BI73" t="str">
            <v>20081chambre</v>
          </cell>
          <cell r="BJ73" t="str">
            <v>20081studio</v>
          </cell>
          <cell r="BK73" t="str">
            <v>200811cc</v>
          </cell>
          <cell r="BL73" t="str">
            <v>200812cc</v>
          </cell>
          <cell r="BM73" t="str">
            <v>200813cc</v>
          </cell>
          <cell r="BN73" t="str">
            <v>200814cc</v>
          </cell>
          <cell r="BO73" t="str">
            <v>200815cc</v>
          </cell>
          <cell r="BP73" t="str">
            <v>2009</v>
          </cell>
          <cell r="BQ73" t="str">
            <v>ACL2009-1</v>
          </cell>
          <cell r="BR73" t="str">
            <v>1Chambre</v>
          </cell>
          <cell r="BS73" t="str">
            <v>1studio</v>
          </cell>
          <cell r="BT73" t="str">
            <v>11CC</v>
          </cell>
          <cell r="BU73" t="str">
            <v>12CC</v>
          </cell>
          <cell r="BV73" t="str">
            <v>13CC</v>
          </cell>
          <cell r="BW73" t="str">
            <v>14CC</v>
          </cell>
          <cell r="BX73" t="str">
            <v>15CC</v>
          </cell>
          <cell r="BY73" t="str">
            <v>OBNL-1</v>
          </cell>
          <cell r="BZ73" t="str">
            <v>OBNL-1</v>
          </cell>
          <cell r="CA73" t="str">
            <v xml:space="preserve"> </v>
          </cell>
          <cell r="CB73" t="str">
            <v xml:space="preserve"> </v>
          </cell>
          <cell r="CC73" t="str">
            <v>OBNL</v>
          </cell>
          <cell r="CD73" t="str">
            <v>20081OBNL</v>
          </cell>
          <cell r="CE73" t="str">
            <v>OBNL-1</v>
          </cell>
          <cell r="CF73" t="str">
            <v>2007BSQ</v>
          </cell>
          <cell r="CG73" t="str">
            <v>2007BSQ</v>
          </cell>
          <cell r="CH73" t="str">
            <v>BSQ-1</v>
          </cell>
          <cell r="CI73" t="str">
            <v>BSQ-1</v>
          </cell>
          <cell r="CJ73" t="str">
            <v>20081BSQ</v>
          </cell>
          <cell r="CK73" t="str">
            <v>BSQ</v>
          </cell>
          <cell r="CL73" t="str">
            <v>BSQ-1</v>
          </cell>
          <cell r="CM73" t="e">
            <v>#REF!</v>
          </cell>
          <cell r="CN73" t="str">
            <v>R1</v>
          </cell>
          <cell r="CO73" t="str">
            <v>R1</v>
          </cell>
          <cell r="CP73" t="str">
            <v>R1</v>
          </cell>
          <cell r="CQ73" t="str">
            <v>20081R</v>
          </cell>
          <cell r="CR73" t="str">
            <v>R</v>
          </cell>
          <cell r="CS73" t="e">
            <v>#REF!</v>
          </cell>
          <cell r="CT73" t="str">
            <v>2009</v>
          </cell>
          <cell r="CU73" t="str">
            <v xml:space="preserve"> </v>
          </cell>
          <cell r="CV73" t="str">
            <v>2009-02</v>
          </cell>
          <cell r="CW73" t="str">
            <v>2010-07</v>
          </cell>
          <cell r="CX73" t="str">
            <v>OCAhuntsic — Cartierville</v>
          </cell>
          <cell r="CY73" t="str">
            <v>BSQOC</v>
          </cell>
          <cell r="CZ73" t="str">
            <v>BSQOCAhuntsic — Cartierville</v>
          </cell>
          <cell r="DA73" t="str">
            <v>BSQAhuntsic — Cartierville</v>
          </cell>
          <cell r="DB73" t="str">
            <v>BSQAhuntsic — Cartierville</v>
          </cell>
          <cell r="DC73" t="str">
            <v>Ahuntsic — Cartierville</v>
          </cell>
          <cell r="DD73" t="str">
            <v>1Ahuntsic — Cartierville</v>
          </cell>
          <cell r="DE73" t="str">
            <v>RAhuntsic — Cartierville</v>
          </cell>
          <cell r="DF73">
            <v>0</v>
          </cell>
          <cell r="DG73" t="str">
            <v>1OC</v>
          </cell>
          <cell r="DH73" t="str">
            <v>ACL1OC</v>
          </cell>
          <cell r="DI73" t="str">
            <v xml:space="preserve"> </v>
          </cell>
          <cell r="DJ73" t="str">
            <v xml:space="preserve"> </v>
          </cell>
          <cell r="DK73" t="str">
            <v>2010ACL</v>
          </cell>
          <cell r="DL73" t="str">
            <v xml:space="preserve"> </v>
          </cell>
          <cell r="DM73" t="str">
            <v>1900ACLOC</v>
          </cell>
          <cell r="DO73" t="str">
            <v>2010oc</v>
          </cell>
          <cell r="DP73" t="str">
            <v>ACL2010oc2009ed</v>
          </cell>
          <cell r="DQ73" t="str">
            <v>2009ed</v>
          </cell>
          <cell r="DR73" t="str">
            <v>2008ec</v>
          </cell>
          <cell r="DS73" t="str">
            <v>2008ap</v>
          </cell>
          <cell r="DT73" t="str">
            <v>2009ed</v>
          </cell>
          <cell r="DU73" t="str">
            <v>2008ec</v>
          </cell>
          <cell r="DV73" t="str">
            <v>1OC</v>
          </cell>
          <cell r="DW73" t="str">
            <v>20091OC</v>
          </cell>
          <cell r="DX73" t="str">
            <v>2009</v>
          </cell>
          <cell r="DY73" t="str">
            <v>2008</v>
          </cell>
          <cell r="DZ73" t="str">
            <v>ACLED 2009 from ec 2008</v>
          </cell>
          <cell r="EA73" t="str">
            <v>ACLOC 2006 from ED 2006</v>
          </cell>
          <cell r="EB73" t="str">
            <v>2008ec1Chambre</v>
          </cell>
          <cell r="EC73">
            <v>39798</v>
          </cell>
          <cell r="ED73">
            <v>0</v>
          </cell>
          <cell r="EE73">
            <v>61</v>
          </cell>
          <cell r="EF73">
            <v>2</v>
          </cell>
          <cell r="EG73">
            <v>106</v>
          </cell>
          <cell r="EH73">
            <v>104</v>
          </cell>
          <cell r="EI73">
            <v>395</v>
          </cell>
          <cell r="EJ73">
            <v>30</v>
          </cell>
          <cell r="EK73" t="str">
            <v>2008</v>
          </cell>
          <cell r="EL73">
            <v>0</v>
          </cell>
          <cell r="EM73" t="str">
            <v>ACL</v>
          </cell>
          <cell r="EN73" t="str">
            <v>2009BSQ</v>
          </cell>
          <cell r="EO73" t="str">
            <v>1Chambre</v>
          </cell>
          <cell r="EP73" t="str">
            <v>1Studio</v>
          </cell>
          <cell r="EQ73" t="str">
            <v>11CC</v>
          </cell>
          <cell r="ER73" t="str">
            <v>12CC</v>
          </cell>
          <cell r="ES73" t="str">
            <v>13CC</v>
          </cell>
          <cell r="ET73" t="str">
            <v>14CC</v>
          </cell>
          <cell r="EU73" t="str">
            <v>15CC</v>
          </cell>
          <cell r="EV73" t="str">
            <v>1Chambre</v>
          </cell>
          <cell r="EW73" t="str">
            <v>1studio</v>
          </cell>
          <cell r="EX73" t="str">
            <v>11CC</v>
          </cell>
          <cell r="EY73" t="str">
            <v>12CC</v>
          </cell>
          <cell r="EZ73" t="str">
            <v>13CC</v>
          </cell>
          <cell r="FA73" t="str">
            <v>14CC</v>
          </cell>
          <cell r="FB73" t="str">
            <v>15CC</v>
          </cell>
          <cell r="FC73" t="str">
            <v>OBNL-1</v>
          </cell>
          <cell r="FD73" t="str">
            <v>BSQ-1</v>
          </cell>
          <cell r="FE73" t="str">
            <v>R1</v>
          </cell>
          <cell r="FF73">
            <v>63</v>
          </cell>
          <cell r="FG73" t="str">
            <v>CMOC</v>
          </cell>
          <cell r="FH73">
            <v>499</v>
          </cell>
          <cell r="FI73" t="str">
            <v xml:space="preserve"> </v>
          </cell>
          <cell r="FJ73" t="str">
            <v>ACL</v>
          </cell>
          <cell r="FK73" t="str">
            <v>ACLOBNL</v>
          </cell>
          <cell r="FL73" t="str">
            <v>ACL1</v>
          </cell>
          <cell r="FM73" t="str">
            <v>ACLR</v>
          </cell>
          <cell r="FN73" t="str">
            <v>ACLOBNL</v>
          </cell>
          <cell r="FO73" t="str">
            <v xml:space="preserve"> </v>
          </cell>
          <cell r="FP73" t="str">
            <v xml:space="preserve"> </v>
          </cell>
          <cell r="FQ73" t="str">
            <v>ACLOBNL1R</v>
          </cell>
          <cell r="FR73" t="str">
            <v xml:space="preserve"> 1R</v>
          </cell>
          <cell r="FS73" t="str">
            <v xml:space="preserve"> 1R</v>
          </cell>
          <cell r="FT73" t="str">
            <v>ACL12009</v>
          </cell>
          <cell r="FU73" t="str">
            <v>1Ahuntsic — Cartierville</v>
          </cell>
        </row>
        <row r="74">
          <cell r="C74" t="str">
            <v>ACL-5324</v>
          </cell>
          <cell r="D74" t="str">
            <v>930081214</v>
          </cell>
          <cell r="E74" t="str">
            <v>C.H. AU COEUR DU PARADIS</v>
          </cell>
          <cell r="F74" t="str">
            <v>5400-5410 Rue De Contrecoeur</v>
          </cell>
          <cell r="G74">
            <v>35</v>
          </cell>
          <cell r="H74" t="str">
            <v>1</v>
          </cell>
          <cell r="I74">
            <v>0</v>
          </cell>
          <cell r="J74" t="str">
            <v>CM</v>
          </cell>
          <cell r="K74">
            <v>0</v>
          </cell>
          <cell r="L74" t="str">
            <v>BSQ</v>
          </cell>
          <cell r="M74" t="str">
            <v>C</v>
          </cell>
          <cell r="N74" t="str">
            <v>2007</v>
          </cell>
          <cell r="O74" t="str">
            <v>DA</v>
          </cell>
          <cell r="P74" t="str">
            <v>OC</v>
          </cell>
          <cell r="Q74" t="str">
            <v>U07THID</v>
          </cell>
          <cell r="R74" t="str">
            <v>U11LABD</v>
          </cell>
          <cell r="S74">
            <v>39696</v>
          </cell>
          <cell r="T74">
            <v>39820</v>
          </cell>
          <cell r="U74">
            <v>39820</v>
          </cell>
          <cell r="V74">
            <v>39833</v>
          </cell>
          <cell r="W74">
            <v>40101</v>
          </cell>
          <cell r="X74">
            <v>40143</v>
          </cell>
          <cell r="Y74">
            <v>40162</v>
          </cell>
          <cell r="Z74">
            <v>40483</v>
          </cell>
          <cell r="AA74">
            <v>40483</v>
          </cell>
          <cell r="AB74" t="str">
            <v>O15L</v>
          </cell>
          <cell r="AC74">
            <v>0</v>
          </cell>
          <cell r="AD74">
            <v>0</v>
          </cell>
          <cell r="AE74">
            <v>5</v>
          </cell>
          <cell r="AF74">
            <v>24</v>
          </cell>
          <cell r="AG74">
            <v>5</v>
          </cell>
          <cell r="AH74">
            <v>0</v>
          </cell>
          <cell r="AI74">
            <v>1</v>
          </cell>
          <cell r="AJ74" t="str">
            <v>COOP</v>
          </cell>
          <cell r="AK74" t="str">
            <v>COOP</v>
          </cell>
          <cell r="AL74">
            <v>40162</v>
          </cell>
          <cell r="AM74" t="str">
            <v>26-50</v>
          </cell>
          <cell r="AN74">
            <v>300</v>
          </cell>
          <cell r="AO74">
            <v>40483</v>
          </cell>
          <cell r="AP74">
            <v>40513</v>
          </cell>
          <cell r="AQ74" t="str">
            <v>ACL-5324</v>
          </cell>
          <cell r="AR74" t="str">
            <v>ACLOC</v>
          </cell>
          <cell r="AS74" t="str">
            <v>ACL2007-1</v>
          </cell>
          <cell r="AT74" t="str">
            <v>1Chambre</v>
          </cell>
          <cell r="AU74" t="str">
            <v>1studio</v>
          </cell>
          <cell r="AV74" t="str">
            <v>11CC</v>
          </cell>
          <cell r="AW74" t="str">
            <v>12CC</v>
          </cell>
          <cell r="AX74" t="str">
            <v>13CC</v>
          </cell>
          <cell r="AY74" t="str">
            <v>14CC</v>
          </cell>
          <cell r="AZ74" t="str">
            <v>15CC</v>
          </cell>
          <cell r="BA74" t="str">
            <v>1Chambre</v>
          </cell>
          <cell r="BB74" t="str">
            <v>1studio</v>
          </cell>
          <cell r="BC74" t="str">
            <v>11CC</v>
          </cell>
          <cell r="BD74" t="str">
            <v>12CC</v>
          </cell>
          <cell r="BE74" t="str">
            <v>13CC</v>
          </cell>
          <cell r="BF74" t="str">
            <v>14CC</v>
          </cell>
          <cell r="BG74" t="str">
            <v>15CC</v>
          </cell>
          <cell r="BH74" t="str">
            <v>engagé</v>
          </cell>
          <cell r="BI74" t="str">
            <v>20091chambre</v>
          </cell>
          <cell r="BJ74" t="str">
            <v>20091studio</v>
          </cell>
          <cell r="BK74" t="str">
            <v>200911cc</v>
          </cell>
          <cell r="BL74" t="str">
            <v>200912cc</v>
          </cell>
          <cell r="BM74" t="str">
            <v>200913cc</v>
          </cell>
          <cell r="BN74" t="str">
            <v>200914cc</v>
          </cell>
          <cell r="BO74" t="str">
            <v>200915cc</v>
          </cell>
          <cell r="BP74" t="str">
            <v>2007</v>
          </cell>
          <cell r="BQ74" t="str">
            <v>ACL2007-1</v>
          </cell>
          <cell r="BR74" t="str">
            <v>1Chambre</v>
          </cell>
          <cell r="BS74" t="str">
            <v>1studio</v>
          </cell>
          <cell r="BT74" t="str">
            <v>11CC</v>
          </cell>
          <cell r="BU74" t="str">
            <v>12CC</v>
          </cell>
          <cell r="BV74" t="str">
            <v>13CC</v>
          </cell>
          <cell r="BW74" t="str">
            <v>14CC</v>
          </cell>
          <cell r="BX74" t="str">
            <v>15CC</v>
          </cell>
          <cell r="BY74" t="str">
            <v>COOP-1</v>
          </cell>
          <cell r="BZ74" t="str">
            <v>COOP-1</v>
          </cell>
          <cell r="CA74" t="str">
            <v xml:space="preserve"> </v>
          </cell>
          <cell r="CB74" t="str">
            <v xml:space="preserve"> </v>
          </cell>
          <cell r="CC74" t="str">
            <v>COOP</v>
          </cell>
          <cell r="CD74" t="str">
            <v>20091COOP</v>
          </cell>
          <cell r="CE74" t="str">
            <v>COOP-1</v>
          </cell>
          <cell r="CF74" t="str">
            <v>2007BSQ</v>
          </cell>
          <cell r="CG74" t="str">
            <v>2007BSQ</v>
          </cell>
          <cell r="CH74" t="str">
            <v>BSQ-1</v>
          </cell>
          <cell r="CI74" t="str">
            <v>BSQ-1</v>
          </cell>
          <cell r="CJ74" t="str">
            <v>20091BSQ</v>
          </cell>
          <cell r="CK74" t="str">
            <v>BSQ</v>
          </cell>
          <cell r="CL74" t="str">
            <v>BSQ-1</v>
          </cell>
          <cell r="CM74" t="e">
            <v>#REF!</v>
          </cell>
          <cell r="CN74" t="str">
            <v>C1</v>
          </cell>
          <cell r="CO74" t="str">
            <v>C1</v>
          </cell>
          <cell r="CP74" t="str">
            <v>C1</v>
          </cell>
          <cell r="CQ74" t="str">
            <v>20091C</v>
          </cell>
          <cell r="CR74" t="str">
            <v>C</v>
          </cell>
          <cell r="CS74" t="e">
            <v>#REF!</v>
          </cell>
          <cell r="CT74" t="str">
            <v>2009</v>
          </cell>
          <cell r="CU74" t="str">
            <v xml:space="preserve"> </v>
          </cell>
          <cell r="CV74" t="str">
            <v>2009-11</v>
          </cell>
          <cell r="CW74" t="str">
            <v>2010-11</v>
          </cell>
          <cell r="CX74" t="str">
            <v>OCMercier — Hochelaga-Maisonneuve</v>
          </cell>
          <cell r="CY74" t="str">
            <v>BSQOC</v>
          </cell>
          <cell r="CZ74" t="str">
            <v>BSQOCMercier — Hochelaga-Maisonneuve</v>
          </cell>
          <cell r="DA74" t="str">
            <v>BSQMercier — Hochelaga-Maisonneuve</v>
          </cell>
          <cell r="DB74" t="str">
            <v>BSQMercier — Hochelaga-Maisonneuve</v>
          </cell>
          <cell r="DC74" t="str">
            <v>Mercier — Hochelaga-Maisonneuve</v>
          </cell>
          <cell r="DD74" t="str">
            <v>1Mercier — Hochelaga-Maisonneuve</v>
          </cell>
          <cell r="DE74" t="str">
            <v>CMercier — Hochelaga-Maisonneuve</v>
          </cell>
          <cell r="DF74">
            <v>0</v>
          </cell>
          <cell r="DG74" t="str">
            <v>1OC</v>
          </cell>
          <cell r="DH74" t="str">
            <v>ACL1OC</v>
          </cell>
          <cell r="DI74" t="str">
            <v xml:space="preserve"> </v>
          </cell>
          <cell r="DJ74" t="str">
            <v xml:space="preserve"> </v>
          </cell>
          <cell r="DK74" t="str">
            <v>2010ACL</v>
          </cell>
          <cell r="DL74" t="str">
            <v xml:space="preserve"> </v>
          </cell>
          <cell r="DM74" t="str">
            <v>2009ACLOC</v>
          </cell>
          <cell r="DO74" t="str">
            <v>2010oc</v>
          </cell>
          <cell r="DP74" t="str">
            <v>ACL2010oc2009ed</v>
          </cell>
          <cell r="DQ74" t="str">
            <v>2009ed</v>
          </cell>
          <cell r="DR74" t="str">
            <v>2009ec</v>
          </cell>
          <cell r="DS74" t="str">
            <v>2009ap</v>
          </cell>
          <cell r="DT74" t="str">
            <v>2009ed</v>
          </cell>
          <cell r="DU74" t="str">
            <v xml:space="preserve"> </v>
          </cell>
          <cell r="DV74" t="str">
            <v>1OC</v>
          </cell>
          <cell r="DW74" t="str">
            <v>20091OC</v>
          </cell>
          <cell r="DX74" t="str">
            <v>2009</v>
          </cell>
          <cell r="DY74" t="str">
            <v>2009</v>
          </cell>
          <cell r="DZ74" t="str">
            <v>ACLED 2009 from ec 2009</v>
          </cell>
          <cell r="EA74" t="str">
            <v>ACLOC 2006 from ED 2006</v>
          </cell>
          <cell r="EB74" t="str">
            <v>2009ec1Chambre</v>
          </cell>
          <cell r="EC74">
            <v>0</v>
          </cell>
          <cell r="ED74">
            <v>13</v>
          </cell>
          <cell r="EE74">
            <v>268</v>
          </cell>
          <cell r="EF74">
            <v>42</v>
          </cell>
          <cell r="EG74">
            <v>61</v>
          </cell>
          <cell r="EH74">
            <v>19</v>
          </cell>
          <cell r="EI74">
            <v>321</v>
          </cell>
          <cell r="EJ74">
            <v>30</v>
          </cell>
          <cell r="EK74" t="str">
            <v>2009</v>
          </cell>
          <cell r="EL74">
            <v>0</v>
          </cell>
          <cell r="EM74" t="str">
            <v>ACL</v>
          </cell>
          <cell r="EN74" t="str">
            <v>2009BSQ</v>
          </cell>
          <cell r="EO74" t="str">
            <v>1Chambre</v>
          </cell>
          <cell r="EP74" t="str">
            <v>1Studio</v>
          </cell>
          <cell r="EQ74" t="str">
            <v>11CC</v>
          </cell>
          <cell r="ER74" t="str">
            <v>12CC</v>
          </cell>
          <cell r="ES74" t="str">
            <v>13CC</v>
          </cell>
          <cell r="ET74" t="str">
            <v>14CC</v>
          </cell>
          <cell r="EU74" t="str">
            <v>15CC</v>
          </cell>
          <cell r="EV74" t="str">
            <v>1Chambre</v>
          </cell>
          <cell r="EW74" t="str">
            <v>1studio</v>
          </cell>
          <cell r="EX74" t="str">
            <v>11CC</v>
          </cell>
          <cell r="EY74" t="str">
            <v>12CC</v>
          </cell>
          <cell r="EZ74" t="str">
            <v>13CC</v>
          </cell>
          <cell r="FA74" t="str">
            <v>14CC</v>
          </cell>
          <cell r="FB74" t="str">
            <v>15CC</v>
          </cell>
          <cell r="FC74" t="str">
            <v>COOP-1</v>
          </cell>
          <cell r="FD74" t="str">
            <v>BSQ-1</v>
          </cell>
          <cell r="FE74" t="str">
            <v>C1</v>
          </cell>
          <cell r="FF74">
            <v>310</v>
          </cell>
          <cell r="FG74" t="str">
            <v>CMOC</v>
          </cell>
          <cell r="FH74">
            <v>340</v>
          </cell>
          <cell r="FI74" t="str">
            <v xml:space="preserve"> </v>
          </cell>
          <cell r="FJ74" t="str">
            <v>ACL</v>
          </cell>
          <cell r="FK74" t="str">
            <v>ACLCOOP</v>
          </cell>
          <cell r="FL74" t="str">
            <v>ACL1</v>
          </cell>
          <cell r="FM74" t="str">
            <v>ACLC</v>
          </cell>
          <cell r="FN74" t="str">
            <v>ACLCOOP</v>
          </cell>
          <cell r="FO74" t="str">
            <v xml:space="preserve"> </v>
          </cell>
          <cell r="FP74" t="str">
            <v xml:space="preserve"> </v>
          </cell>
          <cell r="FQ74" t="str">
            <v>ACLCOOP1C</v>
          </cell>
          <cell r="FR74" t="str">
            <v xml:space="preserve"> 1C</v>
          </cell>
          <cell r="FS74" t="str">
            <v xml:space="preserve"> 1C</v>
          </cell>
          <cell r="FT74" t="str">
            <v>ACL12007</v>
          </cell>
          <cell r="FU74" t="str">
            <v>1Mercier — Hochelaga-Maisonneuve</v>
          </cell>
        </row>
        <row r="75">
          <cell r="C75" t="str">
            <v>ACL-5325</v>
          </cell>
          <cell r="D75" t="str">
            <v>930081213</v>
          </cell>
          <cell r="E75" t="str">
            <v>C.H. LA PROVIDENCE DE CONTRECOEUR</v>
          </cell>
          <cell r="F75" t="str">
            <v>5405-5415 Rue Duchesneau</v>
          </cell>
          <cell r="G75">
            <v>35</v>
          </cell>
          <cell r="H75" t="str">
            <v>1</v>
          </cell>
          <cell r="I75">
            <v>0</v>
          </cell>
          <cell r="J75" t="str">
            <v>CM</v>
          </cell>
          <cell r="K75">
            <v>0</v>
          </cell>
          <cell r="L75" t="str">
            <v>BSQ</v>
          </cell>
          <cell r="M75" t="str">
            <v>C</v>
          </cell>
          <cell r="N75" t="str">
            <v>2008</v>
          </cell>
          <cell r="O75" t="str">
            <v>DA</v>
          </cell>
          <cell r="P75" t="str">
            <v>OC</v>
          </cell>
          <cell r="Q75" t="str">
            <v>U07THID</v>
          </cell>
          <cell r="R75" t="str">
            <v>U11LABD</v>
          </cell>
          <cell r="S75">
            <v>0</v>
          </cell>
          <cell r="T75">
            <v>39577</v>
          </cell>
          <cell r="U75">
            <v>39820</v>
          </cell>
          <cell r="V75">
            <v>39833</v>
          </cell>
          <cell r="W75">
            <v>40101</v>
          </cell>
          <cell r="X75">
            <v>40143</v>
          </cell>
          <cell r="Y75">
            <v>40162</v>
          </cell>
          <cell r="Z75">
            <v>40558</v>
          </cell>
          <cell r="AA75">
            <v>40544</v>
          </cell>
          <cell r="AB75" t="str">
            <v>O15L</v>
          </cell>
          <cell r="AC75">
            <v>0</v>
          </cell>
          <cell r="AD75">
            <v>0</v>
          </cell>
          <cell r="AE75">
            <v>5</v>
          </cell>
          <cell r="AF75">
            <v>24</v>
          </cell>
          <cell r="AG75">
            <v>5</v>
          </cell>
          <cell r="AH75">
            <v>0</v>
          </cell>
          <cell r="AI75">
            <v>1</v>
          </cell>
          <cell r="AJ75" t="str">
            <v>COOP</v>
          </cell>
          <cell r="AK75" t="str">
            <v>COOP</v>
          </cell>
          <cell r="AL75">
            <v>40162</v>
          </cell>
          <cell r="AM75" t="str">
            <v>26-50</v>
          </cell>
          <cell r="AN75">
            <v>300</v>
          </cell>
          <cell r="AO75">
            <v>40558</v>
          </cell>
          <cell r="AP75">
            <v>40588</v>
          </cell>
          <cell r="AQ75" t="str">
            <v>ACL-5325</v>
          </cell>
          <cell r="AR75" t="str">
            <v>ACLOC</v>
          </cell>
          <cell r="AS75" t="str">
            <v>ACL2008-1</v>
          </cell>
          <cell r="AT75" t="str">
            <v>1Chambre</v>
          </cell>
          <cell r="AU75" t="str">
            <v>1studio</v>
          </cell>
          <cell r="AV75" t="str">
            <v>11CC</v>
          </cell>
          <cell r="AW75" t="str">
            <v>12CC</v>
          </cell>
          <cell r="AX75" t="str">
            <v>13CC</v>
          </cell>
          <cell r="AY75" t="str">
            <v>14CC</v>
          </cell>
          <cell r="AZ75" t="str">
            <v>15CC</v>
          </cell>
          <cell r="BA75" t="str">
            <v>1Chambre</v>
          </cell>
          <cell r="BB75" t="str">
            <v>1studio</v>
          </cell>
          <cell r="BC75" t="str">
            <v>11CC</v>
          </cell>
          <cell r="BD75" t="str">
            <v>12CC</v>
          </cell>
          <cell r="BE75" t="str">
            <v>13CC</v>
          </cell>
          <cell r="BF75" t="str">
            <v>14CC</v>
          </cell>
          <cell r="BG75" t="str">
            <v>15CC</v>
          </cell>
          <cell r="BH75" t="str">
            <v>engagé</v>
          </cell>
          <cell r="BI75" t="str">
            <v>20091chambre</v>
          </cell>
          <cell r="BJ75" t="str">
            <v>20091studio</v>
          </cell>
          <cell r="BK75" t="str">
            <v>200911cc</v>
          </cell>
          <cell r="BL75" t="str">
            <v>200912cc</v>
          </cell>
          <cell r="BM75" t="str">
            <v>200913cc</v>
          </cell>
          <cell r="BN75" t="str">
            <v>200914cc</v>
          </cell>
          <cell r="BO75" t="str">
            <v>200915cc</v>
          </cell>
          <cell r="BP75" t="str">
            <v>2008</v>
          </cell>
          <cell r="BQ75" t="str">
            <v>ACL2008-1</v>
          </cell>
          <cell r="BR75" t="str">
            <v>1Chambre</v>
          </cell>
          <cell r="BS75" t="str">
            <v>1studio</v>
          </cell>
          <cell r="BT75" t="str">
            <v>11CC</v>
          </cell>
          <cell r="BU75" t="str">
            <v>12CC</v>
          </cell>
          <cell r="BV75" t="str">
            <v>13CC</v>
          </cell>
          <cell r="BW75" t="str">
            <v>14CC</v>
          </cell>
          <cell r="BX75" t="str">
            <v>15CC</v>
          </cell>
          <cell r="BY75" t="str">
            <v>COOP-1</v>
          </cell>
          <cell r="BZ75" t="str">
            <v>COOP-1</v>
          </cell>
          <cell r="CA75" t="str">
            <v xml:space="preserve"> </v>
          </cell>
          <cell r="CB75" t="str">
            <v xml:space="preserve"> </v>
          </cell>
          <cell r="CC75" t="str">
            <v>COOP</v>
          </cell>
          <cell r="CD75" t="str">
            <v>20091COOP</v>
          </cell>
          <cell r="CE75" t="str">
            <v>COOP-1</v>
          </cell>
          <cell r="CF75" t="str">
            <v>2007BSQ</v>
          </cell>
          <cell r="CG75" t="str">
            <v>2007BSQ</v>
          </cell>
          <cell r="CH75" t="str">
            <v>BSQ-1</v>
          </cell>
          <cell r="CI75" t="str">
            <v>BSQ-1</v>
          </cell>
          <cell r="CJ75" t="str">
            <v>20091BSQ</v>
          </cell>
          <cell r="CK75" t="str">
            <v>BSQ</v>
          </cell>
          <cell r="CL75" t="str">
            <v>BSQ-1</v>
          </cell>
          <cell r="CM75" t="str">
            <v>20091BSQ2009</v>
          </cell>
          <cell r="CN75" t="str">
            <v>C1</v>
          </cell>
          <cell r="CO75" t="str">
            <v>C1</v>
          </cell>
          <cell r="CP75" t="str">
            <v>C1</v>
          </cell>
          <cell r="CQ75" t="str">
            <v>20091C</v>
          </cell>
          <cell r="CR75" t="str">
            <v>C</v>
          </cell>
          <cell r="CS75" t="str">
            <v>20091C2009</v>
          </cell>
          <cell r="CT75" t="str">
            <v>2009</v>
          </cell>
          <cell r="CU75" t="str">
            <v xml:space="preserve"> </v>
          </cell>
          <cell r="CV75" t="str">
            <v>2009-11</v>
          </cell>
          <cell r="CW75" t="str">
            <v>2011-01</v>
          </cell>
          <cell r="CX75" t="str">
            <v>OCMercier — Hochelaga-Maisonneuve</v>
          </cell>
          <cell r="CY75" t="str">
            <v>BSQOC</v>
          </cell>
          <cell r="CZ75" t="str">
            <v>BSQOCMercier — Hochelaga-Maisonneuve</v>
          </cell>
          <cell r="DA75" t="str">
            <v>BSQMercier — Hochelaga-Maisonneuve</v>
          </cell>
          <cell r="DB75" t="str">
            <v>BSQMercier — Hochelaga-Maisonneuve</v>
          </cell>
          <cell r="DC75" t="str">
            <v>Mercier — Hochelaga-Maisonneuve</v>
          </cell>
          <cell r="DD75" t="str">
            <v>1Mercier — Hochelaga-Maisonneuve</v>
          </cell>
          <cell r="DE75" t="str">
            <v>CMercier — Hochelaga-Maisonneuve</v>
          </cell>
          <cell r="DF75">
            <v>0</v>
          </cell>
          <cell r="DG75" t="str">
            <v>1OC</v>
          </cell>
          <cell r="DH75" t="str">
            <v>ACL1OC</v>
          </cell>
          <cell r="DI75" t="str">
            <v xml:space="preserve"> </v>
          </cell>
          <cell r="DJ75" t="str">
            <v xml:space="preserve"> </v>
          </cell>
          <cell r="DK75" t="str">
            <v>2011ACL</v>
          </cell>
          <cell r="DL75" t="str">
            <v xml:space="preserve"> </v>
          </cell>
          <cell r="DM75" t="str">
            <v>2008ACLOC</v>
          </cell>
          <cell r="DO75" t="str">
            <v>2011oc</v>
          </cell>
          <cell r="DP75" t="str">
            <v>ACL2011oc2009ed</v>
          </cell>
          <cell r="DQ75" t="str">
            <v>2009ed</v>
          </cell>
          <cell r="DR75" t="str">
            <v>2009ec</v>
          </cell>
          <cell r="DS75" t="str">
            <v>2009ap</v>
          </cell>
          <cell r="DT75" t="str">
            <v>2009ed</v>
          </cell>
          <cell r="DU75" t="str">
            <v xml:space="preserve"> </v>
          </cell>
          <cell r="DV75" t="str">
            <v>1OC</v>
          </cell>
          <cell r="DW75" t="str">
            <v>20091OC</v>
          </cell>
          <cell r="DX75" t="str">
            <v>2009</v>
          </cell>
          <cell r="DY75" t="str">
            <v>2009</v>
          </cell>
          <cell r="DZ75" t="str">
            <v>ACLED 2009 from ec 2009</v>
          </cell>
          <cell r="EA75" t="str">
            <v>ACLOC 2006 from ED 2006</v>
          </cell>
          <cell r="EB75" t="str">
            <v>2009ec1Chambre</v>
          </cell>
          <cell r="EC75">
            <v>243</v>
          </cell>
          <cell r="ED75">
            <v>13</v>
          </cell>
          <cell r="EE75">
            <v>268</v>
          </cell>
          <cell r="EF75">
            <v>42</v>
          </cell>
          <cell r="EG75">
            <v>61</v>
          </cell>
          <cell r="EH75">
            <v>19</v>
          </cell>
          <cell r="EI75">
            <v>396</v>
          </cell>
          <cell r="EJ75">
            <v>30</v>
          </cell>
          <cell r="EK75" t="str">
            <v>2009</v>
          </cell>
          <cell r="EL75">
            <v>0</v>
          </cell>
          <cell r="EM75" t="str">
            <v>ACL</v>
          </cell>
          <cell r="EN75" t="str">
            <v>2009BSQ</v>
          </cell>
          <cell r="EO75" t="str">
            <v>1Chambre</v>
          </cell>
          <cell r="EP75" t="str">
            <v>1Studio</v>
          </cell>
          <cell r="EQ75" t="str">
            <v>11CC</v>
          </cell>
          <cell r="ER75" t="str">
            <v>12CC</v>
          </cell>
          <cell r="ES75" t="str">
            <v>13CC</v>
          </cell>
          <cell r="ET75" t="str">
            <v>14CC</v>
          </cell>
          <cell r="EU75" t="str">
            <v>15CC</v>
          </cell>
          <cell r="EV75" t="str">
            <v>1Chambre</v>
          </cell>
          <cell r="EW75" t="str">
            <v>1studio</v>
          </cell>
          <cell r="EX75" t="str">
            <v>11CC</v>
          </cell>
          <cell r="EY75" t="str">
            <v>12CC</v>
          </cell>
          <cell r="EZ75" t="str">
            <v>13CC</v>
          </cell>
          <cell r="FA75" t="str">
            <v>14CC</v>
          </cell>
          <cell r="FB75" t="str">
            <v>15CC</v>
          </cell>
          <cell r="FC75" t="str">
            <v>COOP-1</v>
          </cell>
          <cell r="FD75" t="str">
            <v>BSQ-1</v>
          </cell>
          <cell r="FE75" t="str">
            <v>C1</v>
          </cell>
          <cell r="FF75">
            <v>310</v>
          </cell>
          <cell r="FG75" t="str">
            <v>CMOC</v>
          </cell>
          <cell r="FH75">
            <v>415</v>
          </cell>
          <cell r="FI75" t="str">
            <v xml:space="preserve"> </v>
          </cell>
          <cell r="FJ75" t="str">
            <v>ACL</v>
          </cell>
          <cell r="FK75" t="str">
            <v>ACLCOOP</v>
          </cell>
          <cell r="FL75" t="str">
            <v>ACL1</v>
          </cell>
          <cell r="FM75" t="str">
            <v>ACLC</v>
          </cell>
          <cell r="FN75" t="str">
            <v>ACLCOOP</v>
          </cell>
          <cell r="FO75" t="str">
            <v xml:space="preserve"> </v>
          </cell>
          <cell r="FP75" t="str">
            <v xml:space="preserve"> </v>
          </cell>
          <cell r="FQ75" t="str">
            <v>ACLCOOP1C</v>
          </cell>
          <cell r="FR75" t="str">
            <v xml:space="preserve"> 1C</v>
          </cell>
          <cell r="FS75" t="str">
            <v xml:space="preserve"> 1C</v>
          </cell>
          <cell r="FT75" t="str">
            <v>ACL12008</v>
          </cell>
          <cell r="FU75" t="str">
            <v>1Mercier — Hochelaga-Maisonneuve</v>
          </cell>
        </row>
        <row r="76">
          <cell r="C76" t="str">
            <v>ACL-5326</v>
          </cell>
          <cell r="D76" t="str">
            <v>930079209</v>
          </cell>
          <cell r="E76" t="str">
            <v>C.H. COEURS VAILLANTS</v>
          </cell>
          <cell r="F76" t="str">
            <v>5255-5581 Rue Duchesneau</v>
          </cell>
          <cell r="G76">
            <v>50</v>
          </cell>
          <cell r="H76" t="str">
            <v>1</v>
          </cell>
          <cell r="I76">
            <v>0</v>
          </cell>
          <cell r="J76" t="str">
            <v>CM</v>
          </cell>
          <cell r="K76">
            <v>0</v>
          </cell>
          <cell r="L76" t="str">
            <v>BSQ</v>
          </cell>
          <cell r="M76" t="str">
            <v>C</v>
          </cell>
          <cell r="N76" t="str">
            <v>2010</v>
          </cell>
          <cell r="O76" t="str">
            <v>DA</v>
          </cell>
          <cell r="P76" t="str">
            <v>OC</v>
          </cell>
          <cell r="Q76" t="str">
            <v>U07THID</v>
          </cell>
          <cell r="R76" t="str">
            <v>U47LATK</v>
          </cell>
          <cell r="S76">
            <v>0</v>
          </cell>
          <cell r="T76">
            <v>39400</v>
          </cell>
          <cell r="U76">
            <v>39820</v>
          </cell>
          <cell r="V76">
            <v>39833</v>
          </cell>
          <cell r="W76">
            <v>40436</v>
          </cell>
          <cell r="X76">
            <v>40431</v>
          </cell>
          <cell r="Y76">
            <v>40436</v>
          </cell>
          <cell r="Z76">
            <v>40737</v>
          </cell>
          <cell r="AA76">
            <v>40756</v>
          </cell>
          <cell r="AB76" t="str">
            <v>O15L</v>
          </cell>
          <cell r="AC76">
            <v>0</v>
          </cell>
          <cell r="AD76">
            <v>1</v>
          </cell>
          <cell r="AE76">
            <v>12</v>
          </cell>
          <cell r="AF76">
            <v>19</v>
          </cell>
          <cell r="AG76">
            <v>8</v>
          </cell>
          <cell r="AH76">
            <v>8</v>
          </cell>
          <cell r="AI76">
            <v>2</v>
          </cell>
          <cell r="AJ76" t="str">
            <v>COOP</v>
          </cell>
          <cell r="AK76" t="str">
            <v>COOP</v>
          </cell>
          <cell r="AL76">
            <v>40436</v>
          </cell>
          <cell r="AM76" t="str">
            <v>26-50</v>
          </cell>
          <cell r="AN76">
            <v>300</v>
          </cell>
          <cell r="AO76">
            <v>40737</v>
          </cell>
          <cell r="AP76">
            <v>40767</v>
          </cell>
          <cell r="AQ76" t="str">
            <v>ACL-5326</v>
          </cell>
          <cell r="AR76" t="str">
            <v>ACLOC</v>
          </cell>
          <cell r="AS76" t="str">
            <v>ACL2010-1</v>
          </cell>
          <cell r="AT76" t="str">
            <v>1Chambre</v>
          </cell>
          <cell r="AU76" t="str">
            <v>1studio</v>
          </cell>
          <cell r="AV76" t="str">
            <v>11CC</v>
          </cell>
          <cell r="AW76" t="str">
            <v>12CC</v>
          </cell>
          <cell r="AX76" t="str">
            <v>13CC</v>
          </cell>
          <cell r="AY76" t="str">
            <v>14CC</v>
          </cell>
          <cell r="AZ76" t="str">
            <v>15CC</v>
          </cell>
          <cell r="BA76" t="str">
            <v>1Chambre</v>
          </cell>
          <cell r="BB76" t="str">
            <v>1studio</v>
          </cell>
          <cell r="BC76" t="str">
            <v>11CC</v>
          </cell>
          <cell r="BD76" t="str">
            <v>12CC</v>
          </cell>
          <cell r="BE76" t="str">
            <v>13CC</v>
          </cell>
          <cell r="BF76" t="str">
            <v>14CC</v>
          </cell>
          <cell r="BG76" t="str">
            <v>15CC</v>
          </cell>
          <cell r="BH76" t="str">
            <v>engagé</v>
          </cell>
          <cell r="BI76" t="str">
            <v>20091chambre</v>
          </cell>
          <cell r="BJ76" t="str">
            <v>20091studio</v>
          </cell>
          <cell r="BK76" t="str">
            <v>200911cc</v>
          </cell>
          <cell r="BL76" t="str">
            <v>200912cc</v>
          </cell>
          <cell r="BM76" t="str">
            <v>200913cc</v>
          </cell>
          <cell r="BN76" t="str">
            <v>200914cc</v>
          </cell>
          <cell r="BO76" t="str">
            <v>200915cc</v>
          </cell>
          <cell r="BP76" t="str">
            <v>2010</v>
          </cell>
          <cell r="BQ76" t="str">
            <v>ACL2010-1</v>
          </cell>
          <cell r="BR76" t="str">
            <v>1Chambre</v>
          </cell>
          <cell r="BS76" t="str">
            <v>1studio</v>
          </cell>
          <cell r="BT76" t="str">
            <v>11CC</v>
          </cell>
          <cell r="BU76" t="str">
            <v>12CC</v>
          </cell>
          <cell r="BV76" t="str">
            <v>13CC</v>
          </cell>
          <cell r="BW76" t="str">
            <v>14CC</v>
          </cell>
          <cell r="BX76" t="str">
            <v>15CC</v>
          </cell>
          <cell r="BY76" t="str">
            <v>COOP-1</v>
          </cell>
          <cell r="BZ76" t="str">
            <v>COOP-1</v>
          </cell>
          <cell r="CA76" t="str">
            <v xml:space="preserve"> </v>
          </cell>
          <cell r="CB76" t="str">
            <v xml:space="preserve"> </v>
          </cell>
          <cell r="CC76" t="str">
            <v>COOP</v>
          </cell>
          <cell r="CD76" t="str">
            <v>20091COOP</v>
          </cell>
          <cell r="CE76" t="str">
            <v>COOP-1</v>
          </cell>
          <cell r="CF76" t="str">
            <v>2007BSQ</v>
          </cell>
          <cell r="CG76" t="str">
            <v>2007BSQ</v>
          </cell>
          <cell r="CH76" t="str">
            <v>BSQ-1</v>
          </cell>
          <cell r="CI76" t="str">
            <v>BSQ-1</v>
          </cell>
          <cell r="CJ76" t="str">
            <v>20091BSQ</v>
          </cell>
          <cell r="CK76" t="str">
            <v>BSQ</v>
          </cell>
          <cell r="CL76" t="str">
            <v>BSQ-1</v>
          </cell>
          <cell r="CM76" t="str">
            <v>20091BSQ2010</v>
          </cell>
          <cell r="CN76" t="str">
            <v>C1</v>
          </cell>
          <cell r="CO76" t="str">
            <v>C1</v>
          </cell>
          <cell r="CP76" t="str">
            <v>C1</v>
          </cell>
          <cell r="CQ76" t="str">
            <v>20091C</v>
          </cell>
          <cell r="CR76" t="str">
            <v>C</v>
          </cell>
          <cell r="CS76" t="str">
            <v>20091C2010</v>
          </cell>
          <cell r="CT76" t="str">
            <v>2010</v>
          </cell>
          <cell r="CU76" t="str">
            <v xml:space="preserve"> </v>
          </cell>
          <cell r="CV76" t="str">
            <v>2010-09</v>
          </cell>
          <cell r="CW76" t="str">
            <v>2011-07</v>
          </cell>
          <cell r="CX76" t="str">
            <v>OCMercier — Hochelaga-Maisonneuve</v>
          </cell>
          <cell r="CY76" t="str">
            <v>BSQOC</v>
          </cell>
          <cell r="CZ76" t="str">
            <v>BSQOCMercier — Hochelaga-Maisonneuve</v>
          </cell>
          <cell r="DA76" t="str">
            <v>BSQMercier — Hochelaga-Maisonneuve</v>
          </cell>
          <cell r="DB76" t="str">
            <v>BSQMercier — Hochelaga-Maisonneuve</v>
          </cell>
          <cell r="DC76" t="str">
            <v>Mercier — Hochelaga-Maisonneuve</v>
          </cell>
          <cell r="DD76" t="str">
            <v>1Mercier — Hochelaga-Maisonneuve</v>
          </cell>
          <cell r="DE76" t="str">
            <v>CMercier — Hochelaga-Maisonneuve</v>
          </cell>
          <cell r="DF76">
            <v>0</v>
          </cell>
          <cell r="DG76" t="str">
            <v>1OC</v>
          </cell>
          <cell r="DH76" t="str">
            <v>ACL1OC</v>
          </cell>
          <cell r="DI76" t="str">
            <v xml:space="preserve"> </v>
          </cell>
          <cell r="DJ76" t="str">
            <v xml:space="preserve"> </v>
          </cell>
          <cell r="DK76" t="str">
            <v>2011ACL</v>
          </cell>
          <cell r="DL76" t="str">
            <v xml:space="preserve"> </v>
          </cell>
          <cell r="DM76" t="str">
            <v>2007ACLOC</v>
          </cell>
          <cell r="DO76" t="str">
            <v>2011oc</v>
          </cell>
          <cell r="DP76" t="str">
            <v>ACL2011oc2010ed</v>
          </cell>
          <cell r="DQ76" t="str">
            <v>2010ed</v>
          </cell>
          <cell r="DR76" t="str">
            <v>2009ec</v>
          </cell>
          <cell r="DS76" t="str">
            <v>2009ap</v>
          </cell>
          <cell r="DT76" t="str">
            <v>2010ed</v>
          </cell>
          <cell r="DU76" t="str">
            <v>2009ec</v>
          </cell>
          <cell r="DV76" t="str">
            <v>1OC</v>
          </cell>
          <cell r="DW76" t="str">
            <v>20101OC</v>
          </cell>
          <cell r="DX76" t="str">
            <v>2010</v>
          </cell>
          <cell r="DY76" t="str">
            <v>2009</v>
          </cell>
          <cell r="DZ76" t="str">
            <v>ACLED 2010 from ec 2009</v>
          </cell>
          <cell r="EA76" t="str">
            <v>ACLOC 2006 from ED 2006</v>
          </cell>
          <cell r="EB76" t="str">
            <v>2009ec1Chambre</v>
          </cell>
          <cell r="EC76">
            <v>420</v>
          </cell>
          <cell r="ED76">
            <v>13</v>
          </cell>
          <cell r="EE76">
            <v>603</v>
          </cell>
          <cell r="EF76">
            <v>-5</v>
          </cell>
          <cell r="EG76">
            <v>0</v>
          </cell>
          <cell r="EH76">
            <v>5</v>
          </cell>
          <cell r="EI76">
            <v>301</v>
          </cell>
          <cell r="EJ76">
            <v>30</v>
          </cell>
          <cell r="EK76" t="str">
            <v>2009</v>
          </cell>
          <cell r="EL76">
            <v>0</v>
          </cell>
          <cell r="EM76" t="str">
            <v>ACL</v>
          </cell>
          <cell r="EN76" t="str">
            <v>2010BSQ</v>
          </cell>
          <cell r="EO76" t="str">
            <v>1Chambre</v>
          </cell>
          <cell r="EP76" t="str">
            <v>1Studio</v>
          </cell>
          <cell r="EQ76" t="str">
            <v>11CC</v>
          </cell>
          <cell r="ER76" t="str">
            <v>12CC</v>
          </cell>
          <cell r="ES76" t="str">
            <v>13CC</v>
          </cell>
          <cell r="ET76" t="str">
            <v>14CC</v>
          </cell>
          <cell r="EU76" t="str">
            <v>15CC</v>
          </cell>
          <cell r="EV76" t="str">
            <v>1Chambre</v>
          </cell>
          <cell r="EW76" t="str">
            <v>1studio</v>
          </cell>
          <cell r="EX76" t="str">
            <v>11CC</v>
          </cell>
          <cell r="EY76" t="str">
            <v>12CC</v>
          </cell>
          <cell r="EZ76" t="str">
            <v>13CC</v>
          </cell>
          <cell r="FA76" t="str">
            <v>14CC</v>
          </cell>
          <cell r="FB76" t="str">
            <v>15CC</v>
          </cell>
          <cell r="FC76" t="str">
            <v>COOP-1</v>
          </cell>
          <cell r="FD76" t="str">
            <v>BSQ-1</v>
          </cell>
          <cell r="FE76" t="str">
            <v>C1</v>
          </cell>
          <cell r="FF76">
            <v>598</v>
          </cell>
          <cell r="FG76" t="str">
            <v>CMOC</v>
          </cell>
          <cell r="FH76">
            <v>306</v>
          </cell>
          <cell r="FI76" t="str">
            <v xml:space="preserve"> </v>
          </cell>
          <cell r="FJ76" t="str">
            <v>ACL</v>
          </cell>
          <cell r="FK76" t="str">
            <v>ACLCOOP</v>
          </cell>
          <cell r="FL76" t="str">
            <v>ACL1</v>
          </cell>
          <cell r="FM76" t="str">
            <v>ACLC</v>
          </cell>
          <cell r="FN76" t="str">
            <v>ACLCOOP</v>
          </cell>
          <cell r="FO76" t="str">
            <v xml:space="preserve"> </v>
          </cell>
          <cell r="FP76" t="str">
            <v xml:space="preserve"> </v>
          </cell>
          <cell r="FQ76" t="str">
            <v>ACLCOOP1C</v>
          </cell>
          <cell r="FR76" t="str">
            <v xml:space="preserve"> 1C</v>
          </cell>
          <cell r="FS76" t="str">
            <v xml:space="preserve"> 1C</v>
          </cell>
          <cell r="FT76" t="str">
            <v>ACL12010</v>
          </cell>
          <cell r="FU76" t="str">
            <v>1Mercier — Hochelaga-Maisonneuve</v>
          </cell>
        </row>
        <row r="77">
          <cell r="C77" t="str">
            <v>ACL-5327</v>
          </cell>
          <cell r="D77" t="str">
            <v>930083924</v>
          </cell>
          <cell r="E77" t="str">
            <v>C. H. TRILOGIS - PHASE II</v>
          </cell>
          <cell r="F77" t="str">
            <v>8170 Av. Christophe-Colomb</v>
          </cell>
          <cell r="G77">
            <v>21</v>
          </cell>
          <cell r="H77" t="str">
            <v>1</v>
          </cell>
          <cell r="I77">
            <v>0</v>
          </cell>
          <cell r="J77" t="str">
            <v>CM</v>
          </cell>
          <cell r="K77">
            <v>0</v>
          </cell>
          <cell r="L77" t="str">
            <v>BSQ</v>
          </cell>
          <cell r="M77" t="str">
            <v>R</v>
          </cell>
          <cell r="N77" t="str">
            <v>2008</v>
          </cell>
          <cell r="O77" t="str">
            <v>DA</v>
          </cell>
          <cell r="P77" t="str">
            <v>OC</v>
          </cell>
          <cell r="Q77" t="str">
            <v>U13GOUF</v>
          </cell>
          <cell r="R77" t="str">
            <v>U11LABD</v>
          </cell>
          <cell r="S77">
            <v>0</v>
          </cell>
          <cell r="T77">
            <v>0</v>
          </cell>
          <cell r="U77">
            <v>39801</v>
          </cell>
          <cell r="V77">
            <v>39822</v>
          </cell>
          <cell r="W77">
            <v>39854</v>
          </cell>
          <cell r="X77">
            <v>39861</v>
          </cell>
          <cell r="Y77">
            <v>39814</v>
          </cell>
          <cell r="Z77">
            <v>40071</v>
          </cell>
          <cell r="AA77">
            <v>40299</v>
          </cell>
          <cell r="AB77" t="str">
            <v>O15L</v>
          </cell>
          <cell r="AC77">
            <v>0</v>
          </cell>
          <cell r="AD77">
            <v>0</v>
          </cell>
          <cell r="AE77">
            <v>11</v>
          </cell>
          <cell r="AF77">
            <v>6</v>
          </cell>
          <cell r="AG77">
            <v>4</v>
          </cell>
          <cell r="AH77">
            <v>0</v>
          </cell>
          <cell r="AI77">
            <v>0</v>
          </cell>
          <cell r="AJ77" t="str">
            <v>COOP</v>
          </cell>
          <cell r="AK77" t="str">
            <v>COOP</v>
          </cell>
          <cell r="AL77">
            <v>39814</v>
          </cell>
          <cell r="AM77" t="str">
            <v>1-25</v>
          </cell>
          <cell r="AN77">
            <v>240</v>
          </cell>
          <cell r="AO77">
            <v>40071</v>
          </cell>
          <cell r="AP77">
            <v>40101</v>
          </cell>
          <cell r="AQ77" t="str">
            <v>ACL-5327</v>
          </cell>
          <cell r="AR77" t="str">
            <v>ACLOC</v>
          </cell>
          <cell r="AS77" t="str">
            <v>ACL2008-1</v>
          </cell>
          <cell r="AT77" t="str">
            <v>1Chambre</v>
          </cell>
          <cell r="AU77" t="str">
            <v>1studio</v>
          </cell>
          <cell r="AV77" t="str">
            <v>11CC</v>
          </cell>
          <cell r="AW77" t="str">
            <v>12CC</v>
          </cell>
          <cell r="AX77" t="str">
            <v>13CC</v>
          </cell>
          <cell r="AY77" t="str">
            <v>14CC</v>
          </cell>
          <cell r="AZ77" t="str">
            <v>15CC</v>
          </cell>
          <cell r="BA77" t="str">
            <v>1Chambre</v>
          </cell>
          <cell r="BB77" t="str">
            <v>1studio</v>
          </cell>
          <cell r="BC77" t="str">
            <v>11CC</v>
          </cell>
          <cell r="BD77" t="str">
            <v>12CC</v>
          </cell>
          <cell r="BE77" t="str">
            <v>13CC</v>
          </cell>
          <cell r="BF77" t="str">
            <v>14CC</v>
          </cell>
          <cell r="BG77" t="str">
            <v>15CC</v>
          </cell>
          <cell r="BH77" t="str">
            <v>engagé</v>
          </cell>
          <cell r="BI77" t="str">
            <v>20091chambre</v>
          </cell>
          <cell r="BJ77" t="str">
            <v>20091studio</v>
          </cell>
          <cell r="BK77" t="str">
            <v>200911cc</v>
          </cell>
          <cell r="BL77" t="str">
            <v>200912cc</v>
          </cell>
          <cell r="BM77" t="str">
            <v>200913cc</v>
          </cell>
          <cell r="BN77" t="str">
            <v>200914cc</v>
          </cell>
          <cell r="BO77" t="str">
            <v>200915cc</v>
          </cell>
          <cell r="BP77" t="str">
            <v>2008</v>
          </cell>
          <cell r="BQ77" t="str">
            <v>ACL2008-1</v>
          </cell>
          <cell r="BR77" t="str">
            <v>1Chambre</v>
          </cell>
          <cell r="BS77" t="str">
            <v>1studio</v>
          </cell>
          <cell r="BT77" t="str">
            <v>11CC</v>
          </cell>
          <cell r="BU77" t="str">
            <v>12CC</v>
          </cell>
          <cell r="BV77" t="str">
            <v>13CC</v>
          </cell>
          <cell r="BW77" t="str">
            <v>14CC</v>
          </cell>
          <cell r="BX77" t="str">
            <v>15CC</v>
          </cell>
          <cell r="BY77" t="str">
            <v>COOP-1</v>
          </cell>
          <cell r="BZ77" t="str">
            <v>COOP-1</v>
          </cell>
          <cell r="CA77" t="str">
            <v xml:space="preserve"> </v>
          </cell>
          <cell r="CB77" t="str">
            <v xml:space="preserve"> </v>
          </cell>
          <cell r="CC77" t="str">
            <v>COOP</v>
          </cell>
          <cell r="CD77" t="str">
            <v>20091COOP</v>
          </cell>
          <cell r="CE77" t="str">
            <v>COOP-1</v>
          </cell>
          <cell r="CF77" t="str">
            <v>2007BSQ</v>
          </cell>
          <cell r="CG77" t="str">
            <v>2007BSQ</v>
          </cell>
          <cell r="CH77" t="str">
            <v>BSQ-1</v>
          </cell>
          <cell r="CI77" t="str">
            <v>BSQ-1</v>
          </cell>
          <cell r="CJ77" t="str">
            <v>20091BSQ</v>
          </cell>
          <cell r="CK77" t="str">
            <v>BSQ</v>
          </cell>
          <cell r="CL77" t="str">
            <v>BSQ-1</v>
          </cell>
          <cell r="CM77" t="str">
            <v>20091BSQ2009</v>
          </cell>
          <cell r="CN77" t="str">
            <v>R1</v>
          </cell>
          <cell r="CO77" t="str">
            <v>R1</v>
          </cell>
          <cell r="CP77" t="str">
            <v>R1</v>
          </cell>
          <cell r="CQ77" t="str">
            <v>20091R</v>
          </cell>
          <cell r="CR77" t="str">
            <v>R</v>
          </cell>
          <cell r="CS77" t="str">
            <v>20091R2009</v>
          </cell>
          <cell r="CT77" t="str">
            <v>2009</v>
          </cell>
          <cell r="CU77" t="str">
            <v xml:space="preserve"> </v>
          </cell>
          <cell r="CV77" t="str">
            <v>2009-02</v>
          </cell>
          <cell r="CW77" t="str">
            <v>2009-09</v>
          </cell>
          <cell r="CX77" t="str">
            <v>OCVilleray — Saint-Michel — Parc-Extension</v>
          </cell>
          <cell r="CY77" t="str">
            <v>BSQOC</v>
          </cell>
          <cell r="CZ77" t="str">
            <v>BSQOCVilleray — Saint-Michel — Parc-Extension</v>
          </cell>
          <cell r="DA77" t="str">
            <v>BSQVilleray — Saint-Michel — Parc-Extension</v>
          </cell>
          <cell r="DB77" t="str">
            <v>BSQVilleray — Saint-Michel — Parc-Extension</v>
          </cell>
          <cell r="DC77" t="str">
            <v>Villeray — Saint-Michel — Parc-Extension</v>
          </cell>
          <cell r="DD77" t="str">
            <v>1Villeray — Saint-Michel — Parc-Extension</v>
          </cell>
          <cell r="DE77" t="str">
            <v>RVilleray — Saint-Michel — Parc-Extension</v>
          </cell>
          <cell r="DF77">
            <v>0</v>
          </cell>
          <cell r="DG77" t="str">
            <v>1OC</v>
          </cell>
          <cell r="DH77" t="str">
            <v>ACL1OC</v>
          </cell>
          <cell r="DI77" t="str">
            <v xml:space="preserve"> </v>
          </cell>
          <cell r="DJ77" t="str">
            <v xml:space="preserve"> </v>
          </cell>
          <cell r="DK77" t="str">
            <v>2009ACL</v>
          </cell>
          <cell r="DL77" t="str">
            <v xml:space="preserve"> </v>
          </cell>
          <cell r="DM77" t="str">
            <v>1900ACLOC</v>
          </cell>
          <cell r="DO77" t="str">
            <v>2009oc</v>
          </cell>
          <cell r="DP77" t="str">
            <v>ACL2009oc2009ed</v>
          </cell>
          <cell r="DQ77" t="str">
            <v>2009ed</v>
          </cell>
          <cell r="DR77" t="str">
            <v>2009ec</v>
          </cell>
          <cell r="DS77" t="str">
            <v>2008ap</v>
          </cell>
          <cell r="DT77" t="str">
            <v>2009ed</v>
          </cell>
          <cell r="DU77" t="str">
            <v xml:space="preserve"> </v>
          </cell>
          <cell r="DV77" t="str">
            <v>1OC</v>
          </cell>
          <cell r="DW77" t="str">
            <v>20091OC</v>
          </cell>
          <cell r="DX77" t="str">
            <v>2009</v>
          </cell>
          <cell r="DY77" t="str">
            <v>2009</v>
          </cell>
          <cell r="DZ77" t="str">
            <v>ACLED 2009 from ec 2009</v>
          </cell>
          <cell r="EA77" t="str">
            <v>ACLOC 2006 from ED 2006</v>
          </cell>
          <cell r="EB77" t="str">
            <v>2009ec1Chambre</v>
          </cell>
          <cell r="EC77">
            <v>39801</v>
          </cell>
          <cell r="ED77">
            <v>21</v>
          </cell>
          <cell r="EE77">
            <v>32</v>
          </cell>
          <cell r="EF77">
            <v>7</v>
          </cell>
          <cell r="EG77">
            <v>-40</v>
          </cell>
          <cell r="EH77">
            <v>-47</v>
          </cell>
          <cell r="EI77">
            <v>257</v>
          </cell>
          <cell r="EJ77">
            <v>30</v>
          </cell>
          <cell r="EK77" t="str">
            <v>2009</v>
          </cell>
          <cell r="EL77">
            <v>0</v>
          </cell>
          <cell r="EM77" t="str">
            <v>ACL</v>
          </cell>
          <cell r="EN77" t="str">
            <v>2009BSQ</v>
          </cell>
          <cell r="EO77" t="str">
            <v>1Chambre</v>
          </cell>
          <cell r="EP77" t="str">
            <v>1Studio</v>
          </cell>
          <cell r="EQ77" t="str">
            <v>11CC</v>
          </cell>
          <cell r="ER77" t="str">
            <v>12CC</v>
          </cell>
          <cell r="ES77" t="str">
            <v>13CC</v>
          </cell>
          <cell r="ET77" t="str">
            <v>14CC</v>
          </cell>
          <cell r="EU77" t="str">
            <v>15CC</v>
          </cell>
          <cell r="EV77" t="str">
            <v>1Chambre</v>
          </cell>
          <cell r="EW77" t="str">
            <v>1studio</v>
          </cell>
          <cell r="EX77" t="str">
            <v>11CC</v>
          </cell>
          <cell r="EY77" t="str">
            <v>12CC</v>
          </cell>
          <cell r="EZ77" t="str">
            <v>13CC</v>
          </cell>
          <cell r="FA77" t="str">
            <v>14CC</v>
          </cell>
          <cell r="FB77" t="str">
            <v>15CC</v>
          </cell>
          <cell r="FC77" t="str">
            <v>COOP-1</v>
          </cell>
          <cell r="FD77" t="str">
            <v>BSQ-1</v>
          </cell>
          <cell r="FE77" t="str">
            <v>R1</v>
          </cell>
          <cell r="FF77">
            <v>39</v>
          </cell>
          <cell r="FG77" t="str">
            <v>CMOC</v>
          </cell>
          <cell r="FH77">
            <v>210</v>
          </cell>
          <cell r="FI77" t="str">
            <v xml:space="preserve"> </v>
          </cell>
          <cell r="FJ77" t="str">
            <v>ACL</v>
          </cell>
          <cell r="FK77" t="str">
            <v>ACLCOOP</v>
          </cell>
          <cell r="FL77" t="str">
            <v>ACL1</v>
          </cell>
          <cell r="FM77" t="str">
            <v>ACLR</v>
          </cell>
          <cell r="FN77" t="str">
            <v>ACLCOOP</v>
          </cell>
          <cell r="FO77" t="str">
            <v xml:space="preserve"> </v>
          </cell>
          <cell r="FP77" t="str">
            <v xml:space="preserve"> </v>
          </cell>
          <cell r="FQ77" t="str">
            <v>ACLCOOP1R</v>
          </cell>
          <cell r="FR77" t="str">
            <v xml:space="preserve"> 1R</v>
          </cell>
          <cell r="FS77" t="str">
            <v xml:space="preserve"> 1R</v>
          </cell>
          <cell r="FT77" t="str">
            <v>ACL12008</v>
          </cell>
          <cell r="FU77" t="str">
            <v>1Villeray — Saint-Michel — Parc-Extension</v>
          </cell>
        </row>
        <row r="78">
          <cell r="C78" t="str">
            <v>ACL-5328</v>
          </cell>
          <cell r="D78" t="str">
            <v>930083925</v>
          </cell>
          <cell r="E78" t="str">
            <v>C. H. TRILOGIS PHASE III</v>
          </cell>
          <cell r="F78" t="str">
            <v>8180 Av. Christophe-Colomb</v>
          </cell>
          <cell r="G78">
            <v>21</v>
          </cell>
          <cell r="H78" t="str">
            <v>1</v>
          </cell>
          <cell r="I78">
            <v>0</v>
          </cell>
          <cell r="J78">
            <v>0</v>
          </cell>
          <cell r="K78">
            <v>0</v>
          </cell>
          <cell r="L78" t="str">
            <v>BSQ</v>
          </cell>
          <cell r="M78" t="str">
            <v>R</v>
          </cell>
          <cell r="N78" t="str">
            <v>2008</v>
          </cell>
          <cell r="O78" t="str">
            <v>DA</v>
          </cell>
          <cell r="P78" t="str">
            <v>OC</v>
          </cell>
          <cell r="Q78" t="str">
            <v>U13GOUF</v>
          </cell>
          <cell r="R78" t="str">
            <v>U11TRGI</v>
          </cell>
          <cell r="S78">
            <v>0</v>
          </cell>
          <cell r="T78">
            <v>0</v>
          </cell>
          <cell r="U78">
            <v>39801</v>
          </cell>
          <cell r="V78">
            <v>39822</v>
          </cell>
          <cell r="W78">
            <v>39814</v>
          </cell>
          <cell r="X78">
            <v>39847</v>
          </cell>
          <cell r="Y78">
            <v>39814</v>
          </cell>
          <cell r="Z78">
            <v>40178</v>
          </cell>
          <cell r="AA78">
            <v>40299</v>
          </cell>
          <cell r="AB78" t="str">
            <v>O15L</v>
          </cell>
          <cell r="AC78">
            <v>0</v>
          </cell>
          <cell r="AD78">
            <v>0</v>
          </cell>
          <cell r="AE78">
            <v>11</v>
          </cell>
          <cell r="AF78">
            <v>9</v>
          </cell>
          <cell r="AG78">
            <v>1</v>
          </cell>
          <cell r="AH78">
            <v>0</v>
          </cell>
          <cell r="AI78">
            <v>0</v>
          </cell>
          <cell r="AJ78" t="str">
            <v>COOP</v>
          </cell>
          <cell r="AK78" t="str">
            <v>COOP</v>
          </cell>
          <cell r="AL78">
            <v>39814</v>
          </cell>
          <cell r="AM78" t="str">
            <v>1-25</v>
          </cell>
          <cell r="AN78">
            <v>240</v>
          </cell>
          <cell r="AO78">
            <v>40178</v>
          </cell>
          <cell r="AP78">
            <v>40208</v>
          </cell>
          <cell r="AQ78" t="str">
            <v>ACL-5328</v>
          </cell>
          <cell r="AR78" t="str">
            <v>ACLOC</v>
          </cell>
          <cell r="AS78" t="str">
            <v>ACL2008-1</v>
          </cell>
          <cell r="AT78" t="str">
            <v>1Chambre</v>
          </cell>
          <cell r="AU78" t="str">
            <v>1studio</v>
          </cell>
          <cell r="AV78" t="str">
            <v>11CC</v>
          </cell>
          <cell r="AW78" t="str">
            <v>12CC</v>
          </cell>
          <cell r="AX78" t="str">
            <v>13CC</v>
          </cell>
          <cell r="AY78" t="str">
            <v>14CC</v>
          </cell>
          <cell r="AZ78" t="str">
            <v>15CC</v>
          </cell>
          <cell r="BA78" t="str">
            <v>1Chambre</v>
          </cell>
          <cell r="BB78" t="str">
            <v>1studio</v>
          </cell>
          <cell r="BC78" t="str">
            <v>11CC</v>
          </cell>
          <cell r="BD78" t="str">
            <v>12CC</v>
          </cell>
          <cell r="BE78" t="str">
            <v>13CC</v>
          </cell>
          <cell r="BF78" t="str">
            <v>14CC</v>
          </cell>
          <cell r="BG78" t="str">
            <v>15CC</v>
          </cell>
          <cell r="BH78" t="str">
            <v>engagé</v>
          </cell>
          <cell r="BI78" t="str">
            <v>20091chambre</v>
          </cell>
          <cell r="BJ78" t="str">
            <v>20091studio</v>
          </cell>
          <cell r="BK78" t="str">
            <v>200911cc</v>
          </cell>
          <cell r="BL78" t="str">
            <v>200912cc</v>
          </cell>
          <cell r="BM78" t="str">
            <v>200913cc</v>
          </cell>
          <cell r="BN78" t="str">
            <v>200914cc</v>
          </cell>
          <cell r="BO78" t="str">
            <v>200915cc</v>
          </cell>
          <cell r="BP78" t="str">
            <v>2008</v>
          </cell>
          <cell r="BQ78" t="str">
            <v>ACL2008-1</v>
          </cell>
          <cell r="BR78" t="str">
            <v>1Chambre</v>
          </cell>
          <cell r="BS78" t="str">
            <v>1studio</v>
          </cell>
          <cell r="BT78" t="str">
            <v>11CC</v>
          </cell>
          <cell r="BU78" t="str">
            <v>12CC</v>
          </cell>
          <cell r="BV78" t="str">
            <v>13CC</v>
          </cell>
          <cell r="BW78" t="str">
            <v>14CC</v>
          </cell>
          <cell r="BX78" t="str">
            <v>15CC</v>
          </cell>
          <cell r="BY78" t="str">
            <v>COOP-1</v>
          </cell>
          <cell r="BZ78" t="str">
            <v>COOP-1</v>
          </cell>
          <cell r="CA78" t="str">
            <v xml:space="preserve"> </v>
          </cell>
          <cell r="CB78" t="str">
            <v xml:space="preserve"> </v>
          </cell>
          <cell r="CC78" t="str">
            <v>COOP</v>
          </cell>
          <cell r="CD78" t="str">
            <v>20091COOP</v>
          </cell>
          <cell r="CE78" t="str">
            <v>COOP-1</v>
          </cell>
          <cell r="CF78" t="str">
            <v>2007BSQ</v>
          </cell>
          <cell r="CG78" t="str">
            <v>2007BSQ</v>
          </cell>
          <cell r="CH78" t="str">
            <v>BSQ-1</v>
          </cell>
          <cell r="CI78" t="str">
            <v>BSQ-1</v>
          </cell>
          <cell r="CJ78" t="str">
            <v>20091BSQ</v>
          </cell>
          <cell r="CK78" t="str">
            <v>BSQ</v>
          </cell>
          <cell r="CL78" t="str">
            <v>BSQ-1</v>
          </cell>
          <cell r="CM78" t="str">
            <v>20091BSQ2009</v>
          </cell>
          <cell r="CN78" t="str">
            <v>R1</v>
          </cell>
          <cell r="CO78" t="str">
            <v>R1</v>
          </cell>
          <cell r="CP78" t="str">
            <v>R1</v>
          </cell>
          <cell r="CQ78" t="str">
            <v>20091R</v>
          </cell>
          <cell r="CR78" t="str">
            <v>R</v>
          </cell>
          <cell r="CS78" t="str">
            <v>20091R2009</v>
          </cell>
          <cell r="CT78" t="str">
            <v>2009</v>
          </cell>
          <cell r="CU78" t="str">
            <v xml:space="preserve"> </v>
          </cell>
          <cell r="CV78" t="str">
            <v>2009-02</v>
          </cell>
          <cell r="CW78" t="str">
            <v>2009-12</v>
          </cell>
          <cell r="CX78" t="str">
            <v>OCVilleray — Saint-Michel — Parc-Extension</v>
          </cell>
          <cell r="CY78" t="str">
            <v>BSQOC</v>
          </cell>
          <cell r="CZ78" t="str">
            <v>BSQOCVilleray — Saint-Michel — Parc-Extension</v>
          </cell>
          <cell r="DA78" t="str">
            <v>BSQVilleray — Saint-Michel — Parc-Extension</v>
          </cell>
          <cell r="DB78" t="str">
            <v>BSQVilleray — Saint-Michel — Parc-Extension</v>
          </cell>
          <cell r="DC78" t="str">
            <v>Villeray — Saint-Michel — Parc-Extension</v>
          </cell>
          <cell r="DD78" t="str">
            <v>1Villeray — Saint-Michel — Parc-Extension</v>
          </cell>
          <cell r="DE78" t="str">
            <v>RVilleray — Saint-Michel — Parc-Extension</v>
          </cell>
          <cell r="DF78">
            <v>0</v>
          </cell>
          <cell r="DG78" t="str">
            <v>1OC</v>
          </cell>
          <cell r="DH78" t="str">
            <v>ACL1OC</v>
          </cell>
          <cell r="DI78" t="str">
            <v xml:space="preserve"> </v>
          </cell>
          <cell r="DJ78" t="str">
            <v xml:space="preserve"> </v>
          </cell>
          <cell r="DK78" t="str">
            <v>2009ACL</v>
          </cell>
          <cell r="DL78" t="str">
            <v xml:space="preserve"> </v>
          </cell>
          <cell r="DM78" t="str">
            <v>1900ACLOC</v>
          </cell>
          <cell r="DO78" t="str">
            <v>2009oc</v>
          </cell>
          <cell r="DP78" t="str">
            <v>ACL2009oc2009ed</v>
          </cell>
          <cell r="DQ78" t="str">
            <v>2009ed</v>
          </cell>
          <cell r="DR78" t="str">
            <v>2009ec</v>
          </cell>
          <cell r="DS78" t="str">
            <v>2008ap</v>
          </cell>
          <cell r="DT78" t="str">
            <v>2009ed</v>
          </cell>
          <cell r="DU78" t="str">
            <v xml:space="preserve"> </v>
          </cell>
          <cell r="DV78" t="str">
            <v>1OC</v>
          </cell>
          <cell r="DW78" t="str">
            <v>20091OC</v>
          </cell>
          <cell r="DX78" t="str">
            <v>2009</v>
          </cell>
          <cell r="DY78" t="str">
            <v>2009</v>
          </cell>
          <cell r="DZ78" t="str">
            <v>ACLED 2009 from ec 2009</v>
          </cell>
          <cell r="EA78" t="str">
            <v>ACLOC 2006 from ED 2006</v>
          </cell>
          <cell r="EB78" t="str">
            <v>2009ec1Chambre</v>
          </cell>
          <cell r="EC78">
            <v>39801</v>
          </cell>
          <cell r="ED78">
            <v>21</v>
          </cell>
          <cell r="EE78">
            <v>-8</v>
          </cell>
          <cell r="EF78">
            <v>33</v>
          </cell>
          <cell r="EG78">
            <v>0</v>
          </cell>
          <cell r="EH78">
            <v>-33</v>
          </cell>
          <cell r="EI78">
            <v>364</v>
          </cell>
          <cell r="EJ78">
            <v>30</v>
          </cell>
          <cell r="EK78" t="str">
            <v>2009</v>
          </cell>
          <cell r="EL78">
            <v>0</v>
          </cell>
          <cell r="EM78" t="str">
            <v>ACL</v>
          </cell>
          <cell r="EN78" t="str">
            <v>2009BSQ</v>
          </cell>
          <cell r="EO78" t="str">
            <v>1Chambre</v>
          </cell>
          <cell r="EP78" t="str">
            <v>1Studio</v>
          </cell>
          <cell r="EQ78" t="str">
            <v>11CC</v>
          </cell>
          <cell r="ER78" t="str">
            <v>12CC</v>
          </cell>
          <cell r="ES78" t="str">
            <v>13CC</v>
          </cell>
          <cell r="ET78" t="str">
            <v>14CC</v>
          </cell>
          <cell r="EU78" t="str">
            <v>15CC</v>
          </cell>
          <cell r="EV78" t="str">
            <v>1Chambre</v>
          </cell>
          <cell r="EW78" t="str">
            <v>1studio</v>
          </cell>
          <cell r="EX78" t="str">
            <v>11CC</v>
          </cell>
          <cell r="EY78" t="str">
            <v>12CC</v>
          </cell>
          <cell r="EZ78" t="str">
            <v>13CC</v>
          </cell>
          <cell r="FA78" t="str">
            <v>14CC</v>
          </cell>
          <cell r="FB78" t="str">
            <v>15CC</v>
          </cell>
          <cell r="FC78" t="str">
            <v>COOP-1</v>
          </cell>
          <cell r="FD78" t="str">
            <v>BSQ-1</v>
          </cell>
          <cell r="FE78" t="str">
            <v>R1</v>
          </cell>
          <cell r="FF78">
            <v>25</v>
          </cell>
          <cell r="FG78" t="str">
            <v>OC</v>
          </cell>
          <cell r="FH78">
            <v>331</v>
          </cell>
          <cell r="FI78" t="str">
            <v xml:space="preserve"> </v>
          </cell>
          <cell r="FJ78" t="str">
            <v>ACL</v>
          </cell>
          <cell r="FK78" t="str">
            <v>ACLCOOP</v>
          </cell>
          <cell r="FL78" t="str">
            <v>ACL1</v>
          </cell>
          <cell r="FM78" t="str">
            <v>ACLR</v>
          </cell>
          <cell r="FN78" t="str">
            <v>ACLCOOP</v>
          </cell>
          <cell r="FO78" t="str">
            <v xml:space="preserve"> </v>
          </cell>
          <cell r="FP78" t="str">
            <v xml:space="preserve"> </v>
          </cell>
          <cell r="FQ78" t="str">
            <v>ACLCOOP1R</v>
          </cell>
          <cell r="FR78" t="str">
            <v xml:space="preserve"> 1R</v>
          </cell>
          <cell r="FS78" t="str">
            <v xml:space="preserve"> 1R</v>
          </cell>
          <cell r="FT78" t="str">
            <v>ACL12008</v>
          </cell>
          <cell r="FU78" t="str">
            <v>1Villeray — Saint-Michel — Parc-Extension</v>
          </cell>
        </row>
        <row r="79">
          <cell r="C79" t="str">
            <v>ACL-5329</v>
          </cell>
          <cell r="D79" t="str">
            <v>930083883</v>
          </cell>
          <cell r="E79" t="str">
            <v>SOCAM - CHRISTOPHE-COLOMB PHASE I</v>
          </cell>
          <cell r="F79" t="str">
            <v>8190 Av. Christophe-Colomb</v>
          </cell>
          <cell r="G79">
            <v>28</v>
          </cell>
          <cell r="H79" t="str">
            <v>1</v>
          </cell>
          <cell r="I79">
            <v>0</v>
          </cell>
          <cell r="J79" t="str">
            <v>CM</v>
          </cell>
          <cell r="K79" t="str">
            <v>X</v>
          </cell>
          <cell r="L79" t="str">
            <v>BSQ</v>
          </cell>
          <cell r="M79" t="str">
            <v>R</v>
          </cell>
          <cell r="N79" t="str">
            <v>2009</v>
          </cell>
          <cell r="O79" t="str">
            <v>DA</v>
          </cell>
          <cell r="P79" t="str">
            <v>OC</v>
          </cell>
          <cell r="Q79" t="str">
            <v>U13GOUF</v>
          </cell>
          <cell r="R79" t="str">
            <v>U07LAGR</v>
          </cell>
          <cell r="S79">
            <v>0</v>
          </cell>
          <cell r="T79">
            <v>0</v>
          </cell>
          <cell r="U79">
            <v>39801</v>
          </cell>
          <cell r="V79">
            <v>39801</v>
          </cell>
          <cell r="W79">
            <v>39828</v>
          </cell>
          <cell r="X79">
            <v>39847</v>
          </cell>
          <cell r="Y79">
            <v>39828</v>
          </cell>
          <cell r="Z79">
            <v>39887</v>
          </cell>
          <cell r="AA79">
            <v>39934</v>
          </cell>
          <cell r="AB79" t="str">
            <v>O15L</v>
          </cell>
          <cell r="AC79">
            <v>0</v>
          </cell>
          <cell r="AD79">
            <v>4</v>
          </cell>
          <cell r="AE79">
            <v>22</v>
          </cell>
          <cell r="AF79">
            <v>2</v>
          </cell>
          <cell r="AG79">
            <v>0</v>
          </cell>
          <cell r="AH79">
            <v>0</v>
          </cell>
          <cell r="AI79">
            <v>0</v>
          </cell>
          <cell r="AJ79" t="str">
            <v>OBNL</v>
          </cell>
          <cell r="AK79" t="str">
            <v>COOP</v>
          </cell>
          <cell r="AL79">
            <v>39828</v>
          </cell>
          <cell r="AM79" t="str">
            <v>26-50</v>
          </cell>
          <cell r="AN79">
            <v>300</v>
          </cell>
          <cell r="AO79">
            <v>39887</v>
          </cell>
          <cell r="AP79">
            <v>39917</v>
          </cell>
          <cell r="AQ79" t="str">
            <v>ACL-5329</v>
          </cell>
          <cell r="AR79" t="str">
            <v>ACLOC</v>
          </cell>
          <cell r="AS79" t="str">
            <v>ACL2009-1</v>
          </cell>
          <cell r="AT79" t="str">
            <v>1Chambre</v>
          </cell>
          <cell r="AU79" t="str">
            <v>1studio</v>
          </cell>
          <cell r="AV79" t="str">
            <v>11CC</v>
          </cell>
          <cell r="AW79" t="str">
            <v>12CC</v>
          </cell>
          <cell r="AX79" t="str">
            <v>13CC</v>
          </cell>
          <cell r="AY79" t="str">
            <v>14CC</v>
          </cell>
          <cell r="AZ79" t="str">
            <v>15CC</v>
          </cell>
          <cell r="BA79" t="str">
            <v>1Chambre</v>
          </cell>
          <cell r="BB79" t="str">
            <v>1studio</v>
          </cell>
          <cell r="BC79" t="str">
            <v>11CC</v>
          </cell>
          <cell r="BD79" t="str">
            <v>12CC</v>
          </cell>
          <cell r="BE79" t="str">
            <v>13CC</v>
          </cell>
          <cell r="BF79" t="str">
            <v>14CC</v>
          </cell>
          <cell r="BG79" t="str">
            <v>15CC</v>
          </cell>
          <cell r="BH79" t="str">
            <v>engagé</v>
          </cell>
          <cell r="BI79" t="str">
            <v>20081chambre</v>
          </cell>
          <cell r="BJ79" t="str">
            <v>20081studio</v>
          </cell>
          <cell r="BK79" t="str">
            <v>200811cc</v>
          </cell>
          <cell r="BL79" t="str">
            <v>200812cc</v>
          </cell>
          <cell r="BM79" t="str">
            <v>200813cc</v>
          </cell>
          <cell r="BN79" t="str">
            <v>200814cc</v>
          </cell>
          <cell r="BO79" t="str">
            <v>200815cc</v>
          </cell>
          <cell r="BP79" t="str">
            <v>2009</v>
          </cell>
          <cell r="BQ79" t="str">
            <v>ACL2009-1</v>
          </cell>
          <cell r="BR79" t="str">
            <v>1Chambre</v>
          </cell>
          <cell r="BS79" t="str">
            <v>1studio</v>
          </cell>
          <cell r="BT79" t="str">
            <v>11CC</v>
          </cell>
          <cell r="BU79" t="str">
            <v>12CC</v>
          </cell>
          <cell r="BV79" t="str">
            <v>13CC</v>
          </cell>
          <cell r="BW79" t="str">
            <v>14CC</v>
          </cell>
          <cell r="BX79" t="str">
            <v>15CC</v>
          </cell>
          <cell r="BY79" t="str">
            <v>COOP-1</v>
          </cell>
          <cell r="BZ79" t="str">
            <v>COOP-1</v>
          </cell>
          <cell r="CA79" t="str">
            <v xml:space="preserve"> </v>
          </cell>
          <cell r="CB79" t="str">
            <v xml:space="preserve"> </v>
          </cell>
          <cell r="CC79" t="str">
            <v>COOP</v>
          </cell>
          <cell r="CD79" t="str">
            <v>20081COOP</v>
          </cell>
          <cell r="CE79" t="str">
            <v>COOP-1</v>
          </cell>
          <cell r="CF79" t="str">
            <v>2007BSQ</v>
          </cell>
          <cell r="CG79" t="str">
            <v>2007BSQ</v>
          </cell>
          <cell r="CH79" t="str">
            <v>BSQ-1</v>
          </cell>
          <cell r="CI79" t="str">
            <v>BSQ-1</v>
          </cell>
          <cell r="CJ79" t="str">
            <v>20081BSQ</v>
          </cell>
          <cell r="CK79" t="str">
            <v>BSQ</v>
          </cell>
          <cell r="CL79" t="str">
            <v>BSQ-1</v>
          </cell>
          <cell r="CM79" t="str">
            <v>20081BSQ2009</v>
          </cell>
          <cell r="CN79" t="str">
            <v>R1</v>
          </cell>
          <cell r="CO79" t="str">
            <v>R1</v>
          </cell>
          <cell r="CP79" t="str">
            <v>R1</v>
          </cell>
          <cell r="CQ79" t="str">
            <v>20081R</v>
          </cell>
          <cell r="CR79" t="str">
            <v>R</v>
          </cell>
          <cell r="CS79" t="str">
            <v>20081R2009</v>
          </cell>
          <cell r="CT79" t="str">
            <v>2009</v>
          </cell>
          <cell r="CU79" t="str">
            <v xml:space="preserve"> </v>
          </cell>
          <cell r="CV79" t="str">
            <v>2009-02</v>
          </cell>
          <cell r="CW79" t="str">
            <v>2009-03</v>
          </cell>
          <cell r="CX79" t="str">
            <v>OCVilleray — Saint-Michel — Parc-Extension</v>
          </cell>
          <cell r="CY79" t="str">
            <v>BSQOC</v>
          </cell>
          <cell r="CZ79" t="str">
            <v>BSQOCVilleray — Saint-Michel — Parc-Extension</v>
          </cell>
          <cell r="DA79" t="str">
            <v>BSQVilleray — Saint-Michel — Parc-Extension</v>
          </cell>
          <cell r="DB79" t="str">
            <v>BSQVilleray — Saint-Michel — Parc-Extension</v>
          </cell>
          <cell r="DC79" t="str">
            <v>Villeray — Saint-Michel — Parc-Extension</v>
          </cell>
          <cell r="DD79" t="str">
            <v>1Villeray — Saint-Michel — Parc-Extension</v>
          </cell>
          <cell r="DE79" t="str">
            <v>RVilleray — Saint-Michel — Parc-Extension</v>
          </cell>
          <cell r="DF79">
            <v>0</v>
          </cell>
          <cell r="DG79" t="str">
            <v>1OC</v>
          </cell>
          <cell r="DH79" t="str">
            <v>ACL1OC</v>
          </cell>
          <cell r="DI79" t="str">
            <v xml:space="preserve"> </v>
          </cell>
          <cell r="DJ79" t="str">
            <v xml:space="preserve"> </v>
          </cell>
          <cell r="DK79" t="str">
            <v>2009ACL</v>
          </cell>
          <cell r="DL79" t="str">
            <v xml:space="preserve"> </v>
          </cell>
          <cell r="DM79" t="str">
            <v>1900ACLOC</v>
          </cell>
          <cell r="DO79" t="str">
            <v>2009oc</v>
          </cell>
          <cell r="DP79" t="str">
            <v>ACL2009oc2009ed</v>
          </cell>
          <cell r="DQ79" t="str">
            <v>2009ed</v>
          </cell>
          <cell r="DR79" t="str">
            <v>2008ec</v>
          </cell>
          <cell r="DS79" t="str">
            <v>2008ap</v>
          </cell>
          <cell r="DT79" t="str">
            <v>2009ed</v>
          </cell>
          <cell r="DU79" t="str">
            <v>2008ec</v>
          </cell>
          <cell r="DV79" t="str">
            <v>1OC</v>
          </cell>
          <cell r="DW79" t="str">
            <v>20091OC</v>
          </cell>
          <cell r="DX79" t="str">
            <v>2009</v>
          </cell>
          <cell r="DY79" t="str">
            <v>2008</v>
          </cell>
          <cell r="DZ79" t="str">
            <v>ACLED 2009 from ec 2008</v>
          </cell>
          <cell r="EA79" t="str">
            <v>ACLOC 2006 from ED 2006</v>
          </cell>
          <cell r="EB79" t="str">
            <v>2008ec1Chambre</v>
          </cell>
          <cell r="EC79">
            <v>39801</v>
          </cell>
          <cell r="ED79">
            <v>0</v>
          </cell>
          <cell r="EE79">
            <v>27</v>
          </cell>
          <cell r="EF79">
            <v>19</v>
          </cell>
          <cell r="EG79">
            <v>0</v>
          </cell>
          <cell r="EH79">
            <v>-19</v>
          </cell>
          <cell r="EI79">
            <v>59</v>
          </cell>
          <cell r="EJ79">
            <v>30</v>
          </cell>
          <cell r="EK79" t="str">
            <v>2008</v>
          </cell>
          <cell r="EL79">
            <v>0</v>
          </cell>
          <cell r="EM79" t="str">
            <v>ACL</v>
          </cell>
          <cell r="EN79" t="str">
            <v>2009BSQ</v>
          </cell>
          <cell r="EO79" t="str">
            <v>1Chambre</v>
          </cell>
          <cell r="EP79" t="str">
            <v>1Studio</v>
          </cell>
          <cell r="EQ79" t="str">
            <v>11CC</v>
          </cell>
          <cell r="ER79" t="str">
            <v>12CC</v>
          </cell>
          <cell r="ES79" t="str">
            <v>13CC</v>
          </cell>
          <cell r="ET79" t="str">
            <v>14CC</v>
          </cell>
          <cell r="EU79" t="str">
            <v>15CC</v>
          </cell>
          <cell r="EV79" t="str">
            <v>1Chambre</v>
          </cell>
          <cell r="EW79" t="str">
            <v>1studio</v>
          </cell>
          <cell r="EX79" t="str">
            <v>11CC</v>
          </cell>
          <cell r="EY79" t="str">
            <v>12CC</v>
          </cell>
          <cell r="EZ79" t="str">
            <v>13CC</v>
          </cell>
          <cell r="FA79" t="str">
            <v>14CC</v>
          </cell>
          <cell r="FB79" t="str">
            <v>15CC</v>
          </cell>
          <cell r="FC79" t="str">
            <v>COOP-1</v>
          </cell>
          <cell r="FD79" t="str">
            <v>BSQ-1</v>
          </cell>
          <cell r="FE79" t="str">
            <v>R1</v>
          </cell>
          <cell r="FF79">
            <v>46</v>
          </cell>
          <cell r="FG79" t="str">
            <v>CMOC</v>
          </cell>
          <cell r="FH79">
            <v>40</v>
          </cell>
          <cell r="FI79" t="str">
            <v xml:space="preserve"> </v>
          </cell>
          <cell r="FJ79" t="str">
            <v>ACL</v>
          </cell>
          <cell r="FK79" t="str">
            <v>ACLCOOP</v>
          </cell>
          <cell r="FL79" t="str">
            <v>ACL1</v>
          </cell>
          <cell r="FM79" t="str">
            <v>ACLR</v>
          </cell>
          <cell r="FN79" t="str">
            <v>ACLOBNL</v>
          </cell>
          <cell r="FO79" t="str">
            <v xml:space="preserve"> </v>
          </cell>
          <cell r="FP79" t="str">
            <v xml:space="preserve"> </v>
          </cell>
          <cell r="FQ79" t="str">
            <v>ACLCOOP1R</v>
          </cell>
          <cell r="FR79" t="str">
            <v xml:space="preserve"> 1R</v>
          </cell>
          <cell r="FS79" t="str">
            <v xml:space="preserve"> 1R</v>
          </cell>
          <cell r="FT79" t="str">
            <v>ACL12009</v>
          </cell>
          <cell r="FU79" t="str">
            <v>1Villeray — Saint-Michel — Parc-Extension</v>
          </cell>
        </row>
        <row r="80">
          <cell r="C80" t="str">
            <v>ACL-5330</v>
          </cell>
          <cell r="D80" t="str">
            <v>930083884</v>
          </cell>
          <cell r="E80" t="str">
            <v>SOCAM - CHRISTOPHE-COLOMB PHASE II</v>
          </cell>
          <cell r="F80" t="str">
            <v>8200 Av. Christophe-Colomb</v>
          </cell>
          <cell r="G80">
            <v>24</v>
          </cell>
          <cell r="H80" t="str">
            <v>1</v>
          </cell>
          <cell r="I80">
            <v>0</v>
          </cell>
          <cell r="J80" t="str">
            <v>CM</v>
          </cell>
          <cell r="K80" t="str">
            <v>X</v>
          </cell>
          <cell r="L80" t="str">
            <v>BSQ</v>
          </cell>
          <cell r="M80" t="str">
            <v>R</v>
          </cell>
          <cell r="N80" t="str">
            <v>2009</v>
          </cell>
          <cell r="O80" t="str">
            <v>DA</v>
          </cell>
          <cell r="P80" t="str">
            <v>OC</v>
          </cell>
          <cell r="Q80" t="str">
            <v>U13GOUF</v>
          </cell>
          <cell r="R80" t="str">
            <v>U07LAGR</v>
          </cell>
          <cell r="S80">
            <v>0</v>
          </cell>
          <cell r="T80">
            <v>0</v>
          </cell>
          <cell r="U80">
            <v>39801</v>
          </cell>
          <cell r="V80">
            <v>39801</v>
          </cell>
          <cell r="W80">
            <v>39828</v>
          </cell>
          <cell r="X80">
            <v>39861</v>
          </cell>
          <cell r="Y80">
            <v>39828</v>
          </cell>
          <cell r="Z80">
            <v>39887</v>
          </cell>
          <cell r="AA80">
            <v>39934</v>
          </cell>
          <cell r="AB80" t="str">
            <v>O15L</v>
          </cell>
          <cell r="AC80">
            <v>0</v>
          </cell>
          <cell r="AD80">
            <v>4</v>
          </cell>
          <cell r="AE80">
            <v>20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 t="str">
            <v>OBNL</v>
          </cell>
          <cell r="AK80" t="str">
            <v>OBNL</v>
          </cell>
          <cell r="AL80">
            <v>39828</v>
          </cell>
          <cell r="AM80" t="str">
            <v>1-25</v>
          </cell>
          <cell r="AN80">
            <v>240</v>
          </cell>
          <cell r="AO80">
            <v>39887</v>
          </cell>
          <cell r="AP80">
            <v>39917</v>
          </cell>
          <cell r="AQ80" t="str">
            <v>ACL-5330</v>
          </cell>
          <cell r="AR80" t="str">
            <v>ACLOC</v>
          </cell>
          <cell r="AS80" t="str">
            <v>ACL2009-1</v>
          </cell>
          <cell r="AT80" t="str">
            <v>1Chambre</v>
          </cell>
          <cell r="AU80" t="str">
            <v>1studio</v>
          </cell>
          <cell r="AV80" t="str">
            <v>11CC</v>
          </cell>
          <cell r="AW80" t="str">
            <v>12CC</v>
          </cell>
          <cell r="AX80" t="str">
            <v>13CC</v>
          </cell>
          <cell r="AY80" t="str">
            <v>14CC</v>
          </cell>
          <cell r="AZ80" t="str">
            <v>15CC</v>
          </cell>
          <cell r="BA80" t="str">
            <v>1Chambre</v>
          </cell>
          <cell r="BB80" t="str">
            <v>1studio</v>
          </cell>
          <cell r="BC80" t="str">
            <v>11CC</v>
          </cell>
          <cell r="BD80" t="str">
            <v>12CC</v>
          </cell>
          <cell r="BE80" t="str">
            <v>13CC</v>
          </cell>
          <cell r="BF80" t="str">
            <v>14CC</v>
          </cell>
          <cell r="BG80" t="str">
            <v>15CC</v>
          </cell>
          <cell r="BH80" t="str">
            <v>engagé</v>
          </cell>
          <cell r="BI80" t="str">
            <v>20081chambre</v>
          </cell>
          <cell r="BJ80" t="str">
            <v>20081studio</v>
          </cell>
          <cell r="BK80" t="str">
            <v>200811cc</v>
          </cell>
          <cell r="BL80" t="str">
            <v>200812cc</v>
          </cell>
          <cell r="BM80" t="str">
            <v>200813cc</v>
          </cell>
          <cell r="BN80" t="str">
            <v>200814cc</v>
          </cell>
          <cell r="BO80" t="str">
            <v>200815cc</v>
          </cell>
          <cell r="BP80" t="str">
            <v>2009</v>
          </cell>
          <cell r="BQ80" t="str">
            <v>ACL2009-1</v>
          </cell>
          <cell r="BR80" t="str">
            <v>1Chambre</v>
          </cell>
          <cell r="BS80" t="str">
            <v>1studio</v>
          </cell>
          <cell r="BT80" t="str">
            <v>11CC</v>
          </cell>
          <cell r="BU80" t="str">
            <v>12CC</v>
          </cell>
          <cell r="BV80" t="str">
            <v>13CC</v>
          </cell>
          <cell r="BW80" t="str">
            <v>14CC</v>
          </cell>
          <cell r="BX80" t="str">
            <v>15CC</v>
          </cell>
          <cell r="BY80" t="str">
            <v>OBNL-1</v>
          </cell>
          <cell r="BZ80" t="str">
            <v>OBNL-1</v>
          </cell>
          <cell r="CA80" t="str">
            <v xml:space="preserve"> </v>
          </cell>
          <cell r="CB80" t="str">
            <v xml:space="preserve"> </v>
          </cell>
          <cell r="CC80" t="str">
            <v>OBNL</v>
          </cell>
          <cell r="CD80" t="str">
            <v>20081OBNL</v>
          </cell>
          <cell r="CE80" t="str">
            <v>OBNL-1</v>
          </cell>
          <cell r="CF80" t="str">
            <v>2007BSQ</v>
          </cell>
          <cell r="CG80" t="str">
            <v>2007BSQ</v>
          </cell>
          <cell r="CH80" t="str">
            <v>BSQ-1</v>
          </cell>
          <cell r="CI80" t="str">
            <v>BSQ-1</v>
          </cell>
          <cell r="CJ80" t="str">
            <v>20081BSQ</v>
          </cell>
          <cell r="CK80" t="str">
            <v>BSQ</v>
          </cell>
          <cell r="CL80" t="str">
            <v>BSQ-1</v>
          </cell>
          <cell r="CM80" t="str">
            <v>20081BSQ2009</v>
          </cell>
          <cell r="CN80" t="str">
            <v>R1</v>
          </cell>
          <cell r="CO80" t="str">
            <v>R1</v>
          </cell>
          <cell r="CP80" t="str">
            <v>R1</v>
          </cell>
          <cell r="CQ80" t="str">
            <v>20081R</v>
          </cell>
          <cell r="CR80" t="str">
            <v>R</v>
          </cell>
          <cell r="CS80" t="str">
            <v>20081R2009</v>
          </cell>
          <cell r="CT80" t="str">
            <v>2009</v>
          </cell>
          <cell r="CU80" t="str">
            <v xml:space="preserve"> </v>
          </cell>
          <cell r="CV80" t="str">
            <v>2009-02</v>
          </cell>
          <cell r="CW80" t="str">
            <v>2009-03</v>
          </cell>
          <cell r="CX80" t="str">
            <v>OCVilleray — Saint-Michel — Parc-Extension</v>
          </cell>
          <cell r="CY80" t="str">
            <v>BSQOC</v>
          </cell>
          <cell r="CZ80" t="str">
            <v>BSQOCVilleray — Saint-Michel — Parc-Extension</v>
          </cell>
          <cell r="DA80" t="str">
            <v>BSQVilleray — Saint-Michel — Parc-Extension</v>
          </cell>
          <cell r="DB80" t="str">
            <v>BSQVilleray — Saint-Michel — Parc-Extension</v>
          </cell>
          <cell r="DC80" t="str">
            <v>Villeray — Saint-Michel — Parc-Extension</v>
          </cell>
          <cell r="DD80" t="str">
            <v>1Villeray — Saint-Michel — Parc-Extension</v>
          </cell>
          <cell r="DE80" t="str">
            <v>RVilleray — Saint-Michel — Parc-Extension</v>
          </cell>
          <cell r="DF80">
            <v>0</v>
          </cell>
          <cell r="DG80" t="str">
            <v>1OC</v>
          </cell>
          <cell r="DH80" t="str">
            <v>ACL1OC</v>
          </cell>
          <cell r="DI80" t="str">
            <v xml:space="preserve"> </v>
          </cell>
          <cell r="DJ80" t="str">
            <v xml:space="preserve"> </v>
          </cell>
          <cell r="DK80" t="str">
            <v>2009ACL</v>
          </cell>
          <cell r="DL80" t="str">
            <v xml:space="preserve"> </v>
          </cell>
          <cell r="DM80" t="str">
            <v>1900ACLOC</v>
          </cell>
          <cell r="DO80" t="str">
            <v>2009oc</v>
          </cell>
          <cell r="DP80" t="str">
            <v>ACL2009oc2009ed</v>
          </cell>
          <cell r="DQ80" t="str">
            <v>2009ed</v>
          </cell>
          <cell r="DR80" t="str">
            <v>2008ec</v>
          </cell>
          <cell r="DS80" t="str">
            <v>2008ap</v>
          </cell>
          <cell r="DT80" t="str">
            <v>2009ed</v>
          </cell>
          <cell r="DU80" t="str">
            <v>2008ec</v>
          </cell>
          <cell r="DV80" t="str">
            <v>1OC</v>
          </cell>
          <cell r="DW80" t="str">
            <v>20091OC</v>
          </cell>
          <cell r="DX80" t="str">
            <v>2009</v>
          </cell>
          <cell r="DY80" t="str">
            <v>2008</v>
          </cell>
          <cell r="DZ80" t="str">
            <v>ACLED 2009 from ec 2008</v>
          </cell>
          <cell r="EA80" t="str">
            <v>ACLOC 2006 from ED 2006</v>
          </cell>
          <cell r="EB80" t="str">
            <v>2008ec1Chambre</v>
          </cell>
          <cell r="EC80">
            <v>39801</v>
          </cell>
          <cell r="ED80">
            <v>0</v>
          </cell>
          <cell r="EE80">
            <v>27</v>
          </cell>
          <cell r="EF80">
            <v>33</v>
          </cell>
          <cell r="EG80">
            <v>0</v>
          </cell>
          <cell r="EH80">
            <v>-33</v>
          </cell>
          <cell r="EI80">
            <v>59</v>
          </cell>
          <cell r="EJ80">
            <v>30</v>
          </cell>
          <cell r="EK80" t="str">
            <v>2008</v>
          </cell>
          <cell r="EL80">
            <v>0</v>
          </cell>
          <cell r="EM80" t="str">
            <v>ACL</v>
          </cell>
          <cell r="EN80" t="str">
            <v>2009BSQ</v>
          </cell>
          <cell r="EO80" t="str">
            <v>1Chambre</v>
          </cell>
          <cell r="EP80" t="str">
            <v>1Studio</v>
          </cell>
          <cell r="EQ80" t="str">
            <v>11CC</v>
          </cell>
          <cell r="ER80" t="str">
            <v>12CC</v>
          </cell>
          <cell r="ES80" t="str">
            <v>13CC</v>
          </cell>
          <cell r="ET80" t="str">
            <v>14CC</v>
          </cell>
          <cell r="EU80" t="str">
            <v>15CC</v>
          </cell>
          <cell r="EV80" t="str">
            <v>1Chambre</v>
          </cell>
          <cell r="EW80" t="str">
            <v>1studio</v>
          </cell>
          <cell r="EX80" t="str">
            <v>11CC</v>
          </cell>
          <cell r="EY80" t="str">
            <v>12CC</v>
          </cell>
          <cell r="EZ80" t="str">
            <v>13CC</v>
          </cell>
          <cell r="FA80" t="str">
            <v>14CC</v>
          </cell>
          <cell r="FB80" t="str">
            <v>15CC</v>
          </cell>
          <cell r="FC80" t="str">
            <v>OBNL-1</v>
          </cell>
          <cell r="FD80" t="str">
            <v>BSQ-1</v>
          </cell>
          <cell r="FE80" t="str">
            <v>R1</v>
          </cell>
          <cell r="FF80">
            <v>60</v>
          </cell>
          <cell r="FG80" t="str">
            <v>CMOC</v>
          </cell>
          <cell r="FH80">
            <v>26</v>
          </cell>
          <cell r="FI80" t="str">
            <v xml:space="preserve"> </v>
          </cell>
          <cell r="FJ80" t="str">
            <v>ACL</v>
          </cell>
          <cell r="FK80" t="str">
            <v>ACLOBNL</v>
          </cell>
          <cell r="FL80" t="str">
            <v>ACL1</v>
          </cell>
          <cell r="FM80" t="str">
            <v>ACLR</v>
          </cell>
          <cell r="FN80" t="str">
            <v>ACLOBNL</v>
          </cell>
          <cell r="FO80" t="str">
            <v xml:space="preserve"> </v>
          </cell>
          <cell r="FP80" t="str">
            <v xml:space="preserve"> </v>
          </cell>
          <cell r="FQ80" t="str">
            <v>ACLOBNL1R</v>
          </cell>
          <cell r="FR80" t="str">
            <v xml:space="preserve"> 1R</v>
          </cell>
          <cell r="FS80" t="str">
            <v xml:space="preserve"> 1R</v>
          </cell>
          <cell r="FT80" t="str">
            <v>ACL12009</v>
          </cell>
          <cell r="FU80" t="str">
            <v>1Villeray — Saint-Michel — Parc-Extension</v>
          </cell>
        </row>
        <row r="81">
          <cell r="C81" t="str">
            <v>ACL-5331</v>
          </cell>
          <cell r="D81" t="str">
            <v>930080689</v>
          </cell>
          <cell r="E81" t="str">
            <v>MAISON CACI PHASE II</v>
          </cell>
          <cell r="F81" t="str">
            <v>10350-10390 Boul. de l'Acadie</v>
          </cell>
          <cell r="G81">
            <v>89</v>
          </cell>
          <cell r="H81" t="str">
            <v>1</v>
          </cell>
          <cell r="I81">
            <v>0</v>
          </cell>
          <cell r="J81" t="str">
            <v>CM</v>
          </cell>
          <cell r="K81">
            <v>0</v>
          </cell>
          <cell r="L81" t="str">
            <v>ROMEL</v>
          </cell>
          <cell r="M81" t="str">
            <v>C</v>
          </cell>
          <cell r="N81" t="str">
            <v>2009</v>
          </cell>
          <cell r="O81" t="str">
            <v>DA</v>
          </cell>
          <cell r="P81" t="str">
            <v>OC</v>
          </cell>
          <cell r="Q81" t="str">
            <v>U34LACR</v>
          </cell>
          <cell r="R81" t="str">
            <v>U11TRGI</v>
          </cell>
          <cell r="S81">
            <v>0</v>
          </cell>
          <cell r="T81">
            <v>39540</v>
          </cell>
          <cell r="U81">
            <v>39855</v>
          </cell>
          <cell r="V81">
            <v>39899</v>
          </cell>
          <cell r="W81">
            <v>40095</v>
          </cell>
          <cell r="X81">
            <v>40144</v>
          </cell>
          <cell r="Y81">
            <v>40162</v>
          </cell>
          <cell r="Z81">
            <v>40513</v>
          </cell>
          <cell r="AA81">
            <v>40575</v>
          </cell>
          <cell r="AB81" t="str">
            <v>O15L</v>
          </cell>
          <cell r="AC81">
            <v>0</v>
          </cell>
          <cell r="AD81">
            <v>0</v>
          </cell>
          <cell r="AE81">
            <v>38</v>
          </cell>
          <cell r="AF81">
            <v>28</v>
          </cell>
          <cell r="AG81">
            <v>9</v>
          </cell>
          <cell r="AH81">
            <v>11</v>
          </cell>
          <cell r="AI81">
            <v>3</v>
          </cell>
          <cell r="AJ81" t="str">
            <v>OBNL</v>
          </cell>
          <cell r="AK81" t="str">
            <v>OBNL</v>
          </cell>
          <cell r="AL81">
            <v>40162</v>
          </cell>
          <cell r="AM81" t="str">
            <v>81-100</v>
          </cell>
          <cell r="AN81">
            <v>395</v>
          </cell>
          <cell r="AO81">
            <v>40513</v>
          </cell>
          <cell r="AP81">
            <v>40543</v>
          </cell>
          <cell r="AQ81" t="str">
            <v>ACL-5331</v>
          </cell>
          <cell r="AR81" t="str">
            <v>ACLOC</v>
          </cell>
          <cell r="AS81" t="str">
            <v>ACL2009-1</v>
          </cell>
          <cell r="AT81" t="str">
            <v>1Chambre</v>
          </cell>
          <cell r="AU81" t="str">
            <v>1studio</v>
          </cell>
          <cell r="AV81" t="str">
            <v>11CC</v>
          </cell>
          <cell r="AW81" t="str">
            <v>12CC</v>
          </cell>
          <cell r="AX81" t="str">
            <v>13CC</v>
          </cell>
          <cell r="AY81" t="str">
            <v>14CC</v>
          </cell>
          <cell r="AZ81" t="str">
            <v>15CC</v>
          </cell>
          <cell r="BA81" t="str">
            <v>1Chambre</v>
          </cell>
          <cell r="BB81" t="str">
            <v>1studio</v>
          </cell>
          <cell r="BC81" t="str">
            <v>11CC</v>
          </cell>
          <cell r="BD81" t="str">
            <v>12CC</v>
          </cell>
          <cell r="BE81" t="str">
            <v>13CC</v>
          </cell>
          <cell r="BF81" t="str">
            <v>14CC</v>
          </cell>
          <cell r="BG81" t="str">
            <v>15CC</v>
          </cell>
          <cell r="BH81" t="str">
            <v>engagé</v>
          </cell>
          <cell r="BI81" t="str">
            <v>20091chambre</v>
          </cell>
          <cell r="BJ81" t="str">
            <v>20091studio</v>
          </cell>
          <cell r="BK81" t="str">
            <v>200911cc</v>
          </cell>
          <cell r="BL81" t="str">
            <v>200912cc</v>
          </cell>
          <cell r="BM81" t="str">
            <v>200913cc</v>
          </cell>
          <cell r="BN81" t="str">
            <v>200914cc</v>
          </cell>
          <cell r="BO81" t="str">
            <v>200915cc</v>
          </cell>
          <cell r="BP81" t="str">
            <v>2009</v>
          </cell>
          <cell r="BQ81" t="str">
            <v>ACL2009-1</v>
          </cell>
          <cell r="BR81" t="str">
            <v>1Chambre</v>
          </cell>
          <cell r="BS81" t="str">
            <v>1studio</v>
          </cell>
          <cell r="BT81" t="str">
            <v>11CC</v>
          </cell>
          <cell r="BU81" t="str">
            <v>12CC</v>
          </cell>
          <cell r="BV81" t="str">
            <v>13CC</v>
          </cell>
          <cell r="BW81" t="str">
            <v>14CC</v>
          </cell>
          <cell r="BX81" t="str">
            <v>15CC</v>
          </cell>
          <cell r="BY81" t="str">
            <v>OBNL-1</v>
          </cell>
          <cell r="BZ81" t="str">
            <v>OBNL-1</v>
          </cell>
          <cell r="CA81" t="str">
            <v xml:space="preserve"> </v>
          </cell>
          <cell r="CB81" t="str">
            <v xml:space="preserve"> </v>
          </cell>
          <cell r="CC81" t="str">
            <v>OBNL</v>
          </cell>
          <cell r="CD81" t="str">
            <v>20091OBNL</v>
          </cell>
          <cell r="CE81" t="str">
            <v>OBNL-1</v>
          </cell>
          <cell r="CF81" t="str">
            <v>2007ROMEL</v>
          </cell>
          <cell r="CG81" t="str">
            <v>2007ROMEL</v>
          </cell>
          <cell r="CH81" t="str">
            <v>ROMEL-1</v>
          </cell>
          <cell r="CI81" t="str">
            <v>ROMEL-1</v>
          </cell>
          <cell r="CJ81" t="str">
            <v>20091ROMEL</v>
          </cell>
          <cell r="CK81" t="str">
            <v>ROMEL</v>
          </cell>
          <cell r="CL81" t="str">
            <v>ROMEL-1</v>
          </cell>
          <cell r="CM81" t="str">
            <v>20091ROMEL2009</v>
          </cell>
          <cell r="CN81" t="str">
            <v>C1</v>
          </cell>
          <cell r="CO81" t="str">
            <v>C1</v>
          </cell>
          <cell r="CP81" t="str">
            <v>C1</v>
          </cell>
          <cell r="CQ81" t="str">
            <v>20091C</v>
          </cell>
          <cell r="CR81" t="str">
            <v>C</v>
          </cell>
          <cell r="CS81" t="str">
            <v>20091C2009</v>
          </cell>
          <cell r="CT81" t="str">
            <v>2009</v>
          </cell>
          <cell r="CU81" t="str">
            <v xml:space="preserve"> </v>
          </cell>
          <cell r="CV81" t="str">
            <v>2009-11</v>
          </cell>
          <cell r="CW81" t="str">
            <v>2010-12</v>
          </cell>
          <cell r="CX81" t="str">
            <v>OCAhuntsic — Cartierville</v>
          </cell>
          <cell r="CY81" t="str">
            <v>ROMELOC</v>
          </cell>
          <cell r="CZ81" t="str">
            <v>ROMELOCAhuntsic — Cartierville</v>
          </cell>
          <cell r="DA81" t="str">
            <v>ROMELAhuntsic — Cartierville</v>
          </cell>
          <cell r="DB81" t="str">
            <v>ROMELAhuntsic — Cartierville</v>
          </cell>
          <cell r="DC81" t="str">
            <v>Ahuntsic — Cartierville</v>
          </cell>
          <cell r="DD81" t="str">
            <v>1Ahuntsic — Cartierville</v>
          </cell>
          <cell r="DE81" t="str">
            <v>CAhuntsic — Cartierville</v>
          </cell>
          <cell r="DF81">
            <v>0</v>
          </cell>
          <cell r="DG81" t="str">
            <v>1OC</v>
          </cell>
          <cell r="DH81" t="str">
            <v>ACL1OC</v>
          </cell>
          <cell r="DI81" t="str">
            <v xml:space="preserve"> </v>
          </cell>
          <cell r="DJ81" t="str">
            <v xml:space="preserve"> </v>
          </cell>
          <cell r="DK81" t="str">
            <v>2010ACL</v>
          </cell>
          <cell r="DL81" t="str">
            <v xml:space="preserve"> </v>
          </cell>
          <cell r="DM81" t="str">
            <v>2008ACLOC</v>
          </cell>
          <cell r="DO81" t="str">
            <v>2010oc</v>
          </cell>
          <cell r="DP81" t="str">
            <v>ACL2010oc2009ed</v>
          </cell>
          <cell r="DQ81" t="str">
            <v>2009ed</v>
          </cell>
          <cell r="DR81" t="str">
            <v>2009ec</v>
          </cell>
          <cell r="DS81" t="str">
            <v>2009ap</v>
          </cell>
          <cell r="DT81" t="str">
            <v>2009ed</v>
          </cell>
          <cell r="DU81" t="str">
            <v xml:space="preserve"> </v>
          </cell>
          <cell r="DV81" t="str">
            <v>1OC</v>
          </cell>
          <cell r="DW81" t="str">
            <v>20091OC</v>
          </cell>
          <cell r="DX81" t="str">
            <v>2009</v>
          </cell>
          <cell r="DY81" t="str">
            <v>2009</v>
          </cell>
          <cell r="DZ81" t="str">
            <v>ACLED 2009 from ec 2009</v>
          </cell>
          <cell r="EA81" t="str">
            <v>ACLOC 2006 from ED 2006</v>
          </cell>
          <cell r="EB81" t="str">
            <v>2009ec1Chambre</v>
          </cell>
          <cell r="EC81">
            <v>315</v>
          </cell>
          <cell r="ED81">
            <v>44</v>
          </cell>
          <cell r="EE81">
            <v>196</v>
          </cell>
          <cell r="EF81">
            <v>49</v>
          </cell>
          <cell r="EG81">
            <v>67</v>
          </cell>
          <cell r="EH81">
            <v>18</v>
          </cell>
          <cell r="EI81">
            <v>351</v>
          </cell>
          <cell r="EJ81">
            <v>30</v>
          </cell>
          <cell r="EK81" t="str">
            <v>2009</v>
          </cell>
          <cell r="EL81">
            <v>0</v>
          </cell>
          <cell r="EM81" t="str">
            <v>ACL</v>
          </cell>
          <cell r="EN81" t="str">
            <v>2009ROMEL</v>
          </cell>
          <cell r="EO81" t="str">
            <v>1Chambre</v>
          </cell>
          <cell r="EP81" t="str">
            <v>1Studio</v>
          </cell>
          <cell r="EQ81" t="str">
            <v>11CC</v>
          </cell>
          <cell r="ER81" t="str">
            <v>12CC</v>
          </cell>
          <cell r="ES81" t="str">
            <v>13CC</v>
          </cell>
          <cell r="ET81" t="str">
            <v>14CC</v>
          </cell>
          <cell r="EU81" t="str">
            <v>15CC</v>
          </cell>
          <cell r="EV81" t="str">
            <v>1Chambre</v>
          </cell>
          <cell r="EW81" t="str">
            <v>1studio</v>
          </cell>
          <cell r="EX81" t="str">
            <v>11CC</v>
          </cell>
          <cell r="EY81" t="str">
            <v>12CC</v>
          </cell>
          <cell r="EZ81" t="str">
            <v>13CC</v>
          </cell>
          <cell r="FA81" t="str">
            <v>14CC</v>
          </cell>
          <cell r="FB81" t="str">
            <v>15CC</v>
          </cell>
          <cell r="FC81" t="str">
            <v>OBNL-1</v>
          </cell>
          <cell r="FD81" t="str">
            <v>ROMEL-1</v>
          </cell>
          <cell r="FE81" t="str">
            <v>C1</v>
          </cell>
          <cell r="FF81">
            <v>245</v>
          </cell>
          <cell r="FG81" t="str">
            <v>CMOC</v>
          </cell>
          <cell r="FH81">
            <v>369</v>
          </cell>
          <cell r="FI81" t="str">
            <v xml:space="preserve"> </v>
          </cell>
          <cell r="FJ81" t="str">
            <v>ACL</v>
          </cell>
          <cell r="FK81" t="str">
            <v>ACLOBNL</v>
          </cell>
          <cell r="FL81" t="str">
            <v>ACL1</v>
          </cell>
          <cell r="FM81" t="str">
            <v>ACLC</v>
          </cell>
          <cell r="FN81" t="str">
            <v>ACLOBNL</v>
          </cell>
          <cell r="FO81" t="str">
            <v xml:space="preserve"> </v>
          </cell>
          <cell r="FP81" t="str">
            <v xml:space="preserve"> </v>
          </cell>
          <cell r="FQ81" t="str">
            <v>ACLOBNL1C</v>
          </cell>
          <cell r="FR81" t="str">
            <v xml:space="preserve"> 1C</v>
          </cell>
          <cell r="FS81" t="str">
            <v xml:space="preserve"> 1C</v>
          </cell>
          <cell r="FT81" t="str">
            <v>ACL12009</v>
          </cell>
          <cell r="FU81" t="str">
            <v>1Ahuntsic — Cartierville</v>
          </cell>
        </row>
        <row r="82">
          <cell r="C82" t="str">
            <v>ACL-5332</v>
          </cell>
          <cell r="D82" t="str">
            <v>930081050</v>
          </cell>
          <cell r="E82" t="str">
            <v>RESSOURCES HABITATION DE L'OUEST PH. III</v>
          </cell>
          <cell r="F82" t="str">
            <v>10450-10480 Pl. de l'Acadie</v>
          </cell>
          <cell r="G82">
            <v>134</v>
          </cell>
          <cell r="H82" t="str">
            <v>1</v>
          </cell>
          <cell r="I82">
            <v>0</v>
          </cell>
          <cell r="J82" t="str">
            <v>CM</v>
          </cell>
          <cell r="K82">
            <v>0</v>
          </cell>
          <cell r="L82" t="str">
            <v>BSQ</v>
          </cell>
          <cell r="M82" t="str">
            <v>C</v>
          </cell>
          <cell r="N82" t="str">
            <v>2009</v>
          </cell>
          <cell r="O82" t="str">
            <v>DA</v>
          </cell>
          <cell r="P82" t="str">
            <v>OC</v>
          </cell>
          <cell r="Q82" t="str">
            <v>U34LACR</v>
          </cell>
          <cell r="R82" t="str">
            <v>U11TRGI</v>
          </cell>
          <cell r="S82">
            <v>0</v>
          </cell>
          <cell r="T82">
            <v>39568</v>
          </cell>
          <cell r="U82">
            <v>39855</v>
          </cell>
          <cell r="V82">
            <v>39899</v>
          </cell>
          <cell r="W82">
            <v>40283</v>
          </cell>
          <cell r="X82">
            <v>40165</v>
          </cell>
          <cell r="Y82">
            <v>40162</v>
          </cell>
          <cell r="Z82">
            <v>40527</v>
          </cell>
          <cell r="AA82">
            <v>40544</v>
          </cell>
          <cell r="AB82" t="str">
            <v>O15L</v>
          </cell>
          <cell r="AC82">
            <v>0</v>
          </cell>
          <cell r="AD82">
            <v>0</v>
          </cell>
          <cell r="AE82">
            <v>64</v>
          </cell>
          <cell r="AF82">
            <v>46</v>
          </cell>
          <cell r="AG82">
            <v>18</v>
          </cell>
          <cell r="AH82">
            <v>6</v>
          </cell>
          <cell r="AI82">
            <v>0</v>
          </cell>
          <cell r="AJ82" t="str">
            <v>OBNL</v>
          </cell>
          <cell r="AK82" t="str">
            <v>OBNL</v>
          </cell>
          <cell r="AL82">
            <v>40162</v>
          </cell>
          <cell r="AM82" t="str">
            <v>101+</v>
          </cell>
          <cell r="AN82">
            <v>395</v>
          </cell>
          <cell r="AO82">
            <v>40527</v>
          </cell>
          <cell r="AP82">
            <v>40557</v>
          </cell>
          <cell r="AQ82" t="str">
            <v>ACL-5332</v>
          </cell>
          <cell r="AR82" t="str">
            <v>ACLOC</v>
          </cell>
          <cell r="AS82" t="str">
            <v>ACL2009-1</v>
          </cell>
          <cell r="AT82" t="str">
            <v>1Chambre</v>
          </cell>
          <cell r="AU82" t="str">
            <v>1studio</v>
          </cell>
          <cell r="AV82" t="str">
            <v>11CC</v>
          </cell>
          <cell r="AW82" t="str">
            <v>12CC</v>
          </cell>
          <cell r="AX82" t="str">
            <v>13CC</v>
          </cell>
          <cell r="AY82" t="str">
            <v>14CC</v>
          </cell>
          <cell r="AZ82" t="str">
            <v>15CC</v>
          </cell>
          <cell r="BA82" t="str">
            <v>1Chambre</v>
          </cell>
          <cell r="BB82" t="str">
            <v>1studio</v>
          </cell>
          <cell r="BC82" t="str">
            <v>11CC</v>
          </cell>
          <cell r="BD82" t="str">
            <v>12CC</v>
          </cell>
          <cell r="BE82" t="str">
            <v>13CC</v>
          </cell>
          <cell r="BF82" t="str">
            <v>14CC</v>
          </cell>
          <cell r="BG82" t="str">
            <v>15CC</v>
          </cell>
          <cell r="BH82" t="str">
            <v>engagé</v>
          </cell>
          <cell r="BI82" t="str">
            <v>20091chambre</v>
          </cell>
          <cell r="BJ82" t="str">
            <v>20091studio</v>
          </cell>
          <cell r="BK82" t="str">
            <v>200911cc</v>
          </cell>
          <cell r="BL82" t="str">
            <v>200912cc</v>
          </cell>
          <cell r="BM82" t="str">
            <v>200913cc</v>
          </cell>
          <cell r="BN82" t="str">
            <v>200914cc</v>
          </cell>
          <cell r="BO82" t="str">
            <v>200915cc</v>
          </cell>
          <cell r="BP82" t="str">
            <v>2009</v>
          </cell>
          <cell r="BQ82" t="str">
            <v>ACL2009-1</v>
          </cell>
          <cell r="BR82" t="str">
            <v>1Chambre</v>
          </cell>
          <cell r="BS82" t="str">
            <v>1studio</v>
          </cell>
          <cell r="BT82" t="str">
            <v>11CC</v>
          </cell>
          <cell r="BU82" t="str">
            <v>12CC</v>
          </cell>
          <cell r="BV82" t="str">
            <v>13CC</v>
          </cell>
          <cell r="BW82" t="str">
            <v>14CC</v>
          </cell>
          <cell r="BX82" t="str">
            <v>15CC</v>
          </cell>
          <cell r="BY82" t="str">
            <v>OBNL-1</v>
          </cell>
          <cell r="BZ82" t="str">
            <v>OBNL-1</v>
          </cell>
          <cell r="CA82" t="str">
            <v xml:space="preserve"> </v>
          </cell>
          <cell r="CB82" t="str">
            <v xml:space="preserve"> </v>
          </cell>
          <cell r="CC82" t="str">
            <v>OBNL</v>
          </cell>
          <cell r="CD82" t="str">
            <v>20091OBNL</v>
          </cell>
          <cell r="CE82" t="str">
            <v>OBNL-1</v>
          </cell>
          <cell r="CF82" t="str">
            <v>2007BSQ</v>
          </cell>
          <cell r="CG82" t="str">
            <v>2007BSQ</v>
          </cell>
          <cell r="CH82" t="str">
            <v>BSQ-1</v>
          </cell>
          <cell r="CI82" t="str">
            <v>BSQ-1</v>
          </cell>
          <cell r="CJ82" t="str">
            <v>20091BSQ</v>
          </cell>
          <cell r="CK82" t="str">
            <v>BSQ</v>
          </cell>
          <cell r="CL82" t="str">
            <v>BSQ-1</v>
          </cell>
          <cell r="CM82" t="str">
            <v>20091BSQ2009</v>
          </cell>
          <cell r="CN82" t="str">
            <v>C1</v>
          </cell>
          <cell r="CO82" t="str">
            <v>C1</v>
          </cell>
          <cell r="CP82" t="str">
            <v>C1</v>
          </cell>
          <cell r="CQ82" t="str">
            <v>20091C</v>
          </cell>
          <cell r="CR82" t="str">
            <v>C</v>
          </cell>
          <cell r="CS82" t="str">
            <v>20091C2009</v>
          </cell>
          <cell r="CT82" t="str">
            <v>2009</v>
          </cell>
          <cell r="CU82" t="str">
            <v xml:space="preserve"> </v>
          </cell>
          <cell r="CV82" t="str">
            <v>2009-12</v>
          </cell>
          <cell r="CW82" t="str">
            <v>2010-12</v>
          </cell>
          <cell r="CX82" t="str">
            <v>OCAhuntsic — Cartierville</v>
          </cell>
          <cell r="CY82" t="str">
            <v>BSQOC</v>
          </cell>
          <cell r="CZ82" t="str">
            <v>BSQOCAhuntsic — Cartierville</v>
          </cell>
          <cell r="DA82" t="str">
            <v>BSQAhuntsic — Cartierville</v>
          </cell>
          <cell r="DB82" t="str">
            <v>BSQAhuntsic — Cartierville</v>
          </cell>
          <cell r="DC82" t="str">
            <v>Ahuntsic — Cartierville</v>
          </cell>
          <cell r="DD82" t="str">
            <v>1Ahuntsic — Cartierville</v>
          </cell>
          <cell r="DE82" t="str">
            <v>CAhuntsic — Cartierville</v>
          </cell>
          <cell r="DF82">
            <v>0</v>
          </cell>
          <cell r="DG82" t="str">
            <v>1OC</v>
          </cell>
          <cell r="DH82" t="str">
            <v>ACL1OC</v>
          </cell>
          <cell r="DI82" t="str">
            <v xml:space="preserve"> </v>
          </cell>
          <cell r="DJ82" t="str">
            <v xml:space="preserve"> </v>
          </cell>
          <cell r="DK82" t="str">
            <v>2010ACL</v>
          </cell>
          <cell r="DL82" t="str">
            <v xml:space="preserve"> </v>
          </cell>
          <cell r="DM82" t="str">
            <v>2008ACLOC</v>
          </cell>
          <cell r="DO82" t="str">
            <v>2010oc</v>
          </cell>
          <cell r="DP82" t="str">
            <v>ACL2010oc2009ed</v>
          </cell>
          <cell r="DQ82" t="str">
            <v>2009ed</v>
          </cell>
          <cell r="DR82" t="str">
            <v>2009ec</v>
          </cell>
          <cell r="DS82" t="str">
            <v>2009ap</v>
          </cell>
          <cell r="DT82" t="str">
            <v>2009ed</v>
          </cell>
          <cell r="DU82" t="str">
            <v xml:space="preserve"> </v>
          </cell>
          <cell r="DV82" t="str">
            <v>1OC</v>
          </cell>
          <cell r="DW82" t="e">
            <v>#REF!</v>
          </cell>
          <cell r="DX82" t="str">
            <v>2009</v>
          </cell>
          <cell r="DY82" t="str">
            <v>2009</v>
          </cell>
          <cell r="DZ82" t="str">
            <v>ACLED 2009 from ec 2009</v>
          </cell>
          <cell r="EA82" t="str">
            <v>ACLOC 2006 from ED 2006</v>
          </cell>
          <cell r="EB82" t="str">
            <v>2009ec1Chambre</v>
          </cell>
          <cell r="EC82">
            <v>287</v>
          </cell>
          <cell r="ED82">
            <v>44</v>
          </cell>
          <cell r="EE82">
            <v>384</v>
          </cell>
          <cell r="EF82">
            <v>-118</v>
          </cell>
          <cell r="EG82">
            <v>-121</v>
          </cell>
          <cell r="EH82">
            <v>-3</v>
          </cell>
          <cell r="EI82">
            <v>365</v>
          </cell>
          <cell r="EJ82">
            <v>30</v>
          </cell>
          <cell r="EK82" t="str">
            <v>2009</v>
          </cell>
          <cell r="EL82">
            <v>0</v>
          </cell>
          <cell r="EM82" t="str">
            <v>ACL</v>
          </cell>
          <cell r="EN82" t="str">
            <v>2009BSQ</v>
          </cell>
          <cell r="EO82" t="str">
            <v>1Chambre</v>
          </cell>
          <cell r="EP82" t="str">
            <v>1Studio</v>
          </cell>
          <cell r="EQ82" t="str">
            <v>11CC</v>
          </cell>
          <cell r="ER82" t="str">
            <v>12CC</v>
          </cell>
          <cell r="ES82" t="str">
            <v>13CC</v>
          </cell>
          <cell r="ET82" t="str">
            <v>14CC</v>
          </cell>
          <cell r="EU82" t="str">
            <v>15CC</v>
          </cell>
          <cell r="EV82" t="str">
            <v>1Chambre</v>
          </cell>
          <cell r="EW82" t="str">
            <v>1studio</v>
          </cell>
          <cell r="EX82" t="str">
            <v>11CC</v>
          </cell>
          <cell r="EY82" t="str">
            <v>12CC</v>
          </cell>
          <cell r="EZ82" t="str">
            <v>13CC</v>
          </cell>
          <cell r="FA82" t="str">
            <v>14CC</v>
          </cell>
          <cell r="FB82" t="str">
            <v>15CC</v>
          </cell>
          <cell r="FC82" t="str">
            <v>OBNL-1</v>
          </cell>
          <cell r="FD82" t="str">
            <v>BSQ-1</v>
          </cell>
          <cell r="FE82" t="str">
            <v>C1</v>
          </cell>
          <cell r="FF82">
            <v>266</v>
          </cell>
          <cell r="FG82" t="str">
            <v>CMOC</v>
          </cell>
          <cell r="FH82">
            <v>362</v>
          </cell>
          <cell r="FI82" t="str">
            <v xml:space="preserve"> </v>
          </cell>
          <cell r="FJ82" t="str">
            <v>ACL</v>
          </cell>
          <cell r="FK82" t="str">
            <v>ACLOBNL</v>
          </cell>
          <cell r="FL82" t="str">
            <v>ACL1</v>
          </cell>
          <cell r="FM82" t="str">
            <v>ACLC</v>
          </cell>
          <cell r="FN82" t="str">
            <v>ACLOBNL</v>
          </cell>
          <cell r="FO82" t="str">
            <v xml:space="preserve"> </v>
          </cell>
          <cell r="FP82" t="str">
            <v xml:space="preserve"> </v>
          </cell>
          <cell r="FQ82" t="str">
            <v>ACLOBNL1C</v>
          </cell>
          <cell r="FR82" t="str">
            <v xml:space="preserve"> 1C</v>
          </cell>
          <cell r="FS82" t="str">
            <v xml:space="preserve"> 1C</v>
          </cell>
          <cell r="FT82" t="str">
            <v>ACL12009</v>
          </cell>
          <cell r="FU82" t="str">
            <v>1Ahuntsic — Cartierville</v>
          </cell>
        </row>
        <row r="83">
          <cell r="C83" t="str">
            <v>ACL-5333</v>
          </cell>
          <cell r="D83" t="str">
            <v>930081052</v>
          </cell>
          <cell r="E83" t="str">
            <v>C.H. FUNAMBULE</v>
          </cell>
          <cell r="F83" t="str">
            <v>4515 Rue Messier</v>
          </cell>
          <cell r="G83">
            <v>46</v>
          </cell>
          <cell r="H83" t="str">
            <v>1</v>
          </cell>
          <cell r="I83">
            <v>0</v>
          </cell>
          <cell r="J83" t="str">
            <v>CM</v>
          </cell>
          <cell r="K83">
            <v>0</v>
          </cell>
          <cell r="L83" t="str">
            <v>AHM</v>
          </cell>
          <cell r="M83" t="str">
            <v>C</v>
          </cell>
          <cell r="N83" t="str">
            <v>2010</v>
          </cell>
          <cell r="O83" t="str">
            <v>DA</v>
          </cell>
          <cell r="P83" t="str">
            <v>OC</v>
          </cell>
          <cell r="Q83" t="str">
            <v>U07BEDL</v>
          </cell>
          <cell r="R83" t="str">
            <v>U47MALY</v>
          </cell>
          <cell r="S83">
            <v>0</v>
          </cell>
          <cell r="T83">
            <v>39569</v>
          </cell>
          <cell r="U83">
            <v>39855</v>
          </cell>
          <cell r="V83">
            <v>40144</v>
          </cell>
          <cell r="W83">
            <v>40378</v>
          </cell>
          <cell r="X83">
            <v>40379</v>
          </cell>
          <cell r="Y83">
            <v>40347</v>
          </cell>
          <cell r="Z83">
            <v>40770</v>
          </cell>
          <cell r="AA83">
            <v>40787</v>
          </cell>
          <cell r="AB83" t="str">
            <v>O15L</v>
          </cell>
          <cell r="AC83">
            <v>0</v>
          </cell>
          <cell r="AD83">
            <v>0</v>
          </cell>
          <cell r="AE83">
            <v>32</v>
          </cell>
          <cell r="AF83">
            <v>10</v>
          </cell>
          <cell r="AG83">
            <v>4</v>
          </cell>
          <cell r="AH83">
            <v>0</v>
          </cell>
          <cell r="AI83">
            <v>0</v>
          </cell>
          <cell r="AJ83" t="str">
            <v>COOP</v>
          </cell>
          <cell r="AK83" t="str">
            <v>COOP</v>
          </cell>
          <cell r="AL83">
            <v>40347</v>
          </cell>
          <cell r="AM83" t="str">
            <v>26-50</v>
          </cell>
          <cell r="AN83">
            <v>300</v>
          </cell>
          <cell r="AO83">
            <v>40770</v>
          </cell>
          <cell r="AP83">
            <v>40800</v>
          </cell>
          <cell r="AQ83" t="str">
            <v>ACL-5333</v>
          </cell>
          <cell r="AR83" t="str">
            <v>ACLOC</v>
          </cell>
          <cell r="AS83" t="str">
            <v>ACL2010-1</v>
          </cell>
          <cell r="AT83" t="str">
            <v>1Chambre</v>
          </cell>
          <cell r="AU83" t="str">
            <v>1studio</v>
          </cell>
          <cell r="AV83" t="str">
            <v>11CC</v>
          </cell>
          <cell r="AW83" t="str">
            <v>12CC</v>
          </cell>
          <cell r="AX83" t="str">
            <v>13CC</v>
          </cell>
          <cell r="AY83" t="str">
            <v>14CC</v>
          </cell>
          <cell r="AZ83" t="str">
            <v>15CC</v>
          </cell>
          <cell r="BA83" t="str">
            <v>1Chambre</v>
          </cell>
          <cell r="BB83" t="str">
            <v>1studio</v>
          </cell>
          <cell r="BC83" t="str">
            <v>11CC</v>
          </cell>
          <cell r="BD83" t="str">
            <v>12CC</v>
          </cell>
          <cell r="BE83" t="str">
            <v>13CC</v>
          </cell>
          <cell r="BF83" t="str">
            <v>14CC</v>
          </cell>
          <cell r="BG83" t="str">
            <v>15CC</v>
          </cell>
          <cell r="BH83" t="str">
            <v>engagé</v>
          </cell>
          <cell r="BI83" t="str">
            <v>20091chambre</v>
          </cell>
          <cell r="BJ83" t="str">
            <v>20091studio</v>
          </cell>
          <cell r="BK83" t="str">
            <v>200911cc</v>
          </cell>
          <cell r="BL83" t="str">
            <v>200912cc</v>
          </cell>
          <cell r="BM83" t="str">
            <v>200913cc</v>
          </cell>
          <cell r="BN83" t="str">
            <v>200914cc</v>
          </cell>
          <cell r="BO83" t="str">
            <v>200915cc</v>
          </cell>
          <cell r="BP83" t="str">
            <v>2010</v>
          </cell>
          <cell r="BQ83" t="str">
            <v>ACL2010-1</v>
          </cell>
          <cell r="BR83" t="str">
            <v>1Chambre</v>
          </cell>
          <cell r="BS83" t="str">
            <v>1studio</v>
          </cell>
          <cell r="BT83" t="str">
            <v>11CC</v>
          </cell>
          <cell r="BU83" t="str">
            <v>12CC</v>
          </cell>
          <cell r="BV83" t="str">
            <v>13CC</v>
          </cell>
          <cell r="BW83" t="str">
            <v>14CC</v>
          </cell>
          <cell r="BX83" t="str">
            <v>15CC</v>
          </cell>
          <cell r="BY83" t="str">
            <v>COOP-1</v>
          </cell>
          <cell r="BZ83" t="str">
            <v>COOP-1</v>
          </cell>
          <cell r="CA83" t="str">
            <v xml:space="preserve"> </v>
          </cell>
          <cell r="CB83" t="str">
            <v xml:space="preserve"> </v>
          </cell>
          <cell r="CC83" t="str">
            <v>COOP</v>
          </cell>
          <cell r="CD83" t="str">
            <v>20091COOP</v>
          </cell>
          <cell r="CE83" t="str">
            <v>COOP-1</v>
          </cell>
          <cell r="CF83" t="str">
            <v>2007AHM</v>
          </cell>
          <cell r="CG83" t="str">
            <v>2007AHM</v>
          </cell>
          <cell r="CH83" t="str">
            <v>AHM-1</v>
          </cell>
          <cell r="CI83" t="str">
            <v>AHM-1</v>
          </cell>
          <cell r="CJ83" t="str">
            <v>20091AHM</v>
          </cell>
          <cell r="CK83" t="str">
            <v>AHM</v>
          </cell>
          <cell r="CL83" t="str">
            <v>AHM-1</v>
          </cell>
          <cell r="CM83" t="str">
            <v>20091AHM2010</v>
          </cell>
          <cell r="CN83" t="str">
            <v>C1</v>
          </cell>
          <cell r="CO83" t="str">
            <v>C1</v>
          </cell>
          <cell r="CP83" t="str">
            <v>C1</v>
          </cell>
          <cell r="CQ83" t="str">
            <v>20091C</v>
          </cell>
          <cell r="CR83" t="str">
            <v>C</v>
          </cell>
          <cell r="CS83" t="str">
            <v>20091C2010</v>
          </cell>
          <cell r="CT83" t="str">
            <v>2010</v>
          </cell>
          <cell r="CU83" t="str">
            <v xml:space="preserve"> </v>
          </cell>
          <cell r="CV83" t="str">
            <v>2010-07</v>
          </cell>
          <cell r="CW83" t="str">
            <v>2011-08</v>
          </cell>
          <cell r="CX83" t="str">
            <v>OCLe Plateau-Mont-Royal</v>
          </cell>
          <cell r="CY83" t="str">
            <v>AHMOC</v>
          </cell>
          <cell r="CZ83" t="str">
            <v>AHMOCLe Plateau-Mont-Royal</v>
          </cell>
          <cell r="DA83" t="str">
            <v>AHMLe Plateau-Mont-Royal</v>
          </cell>
          <cell r="DB83" t="str">
            <v>AHMLe Plateau-Mont-Royal</v>
          </cell>
          <cell r="DC83" t="str">
            <v>Le Plateau-Mont-Royal</v>
          </cell>
          <cell r="DD83" t="str">
            <v>1Le Plateau-Mont-Royal</v>
          </cell>
          <cell r="DE83" t="str">
            <v>CLe Plateau-Mont-Royal</v>
          </cell>
          <cell r="DF83">
            <v>0</v>
          </cell>
          <cell r="DG83" t="str">
            <v>1OC</v>
          </cell>
          <cell r="DH83" t="str">
            <v>ACL1OC</v>
          </cell>
          <cell r="DI83" t="str">
            <v xml:space="preserve"> </v>
          </cell>
          <cell r="DJ83" t="str">
            <v xml:space="preserve"> </v>
          </cell>
          <cell r="DK83" t="str">
            <v>2011ACL</v>
          </cell>
          <cell r="DL83" t="str">
            <v xml:space="preserve"> </v>
          </cell>
          <cell r="DM83" t="str">
            <v>2008ACLOC</v>
          </cell>
          <cell r="DO83" t="str">
            <v>2011oc</v>
          </cell>
          <cell r="DP83" t="str">
            <v>ACL2011oc2010ed</v>
          </cell>
          <cell r="DQ83" t="str">
            <v>2010ed</v>
          </cell>
          <cell r="DR83" t="str">
            <v>2009ec</v>
          </cell>
          <cell r="DS83" t="str">
            <v>2009ap</v>
          </cell>
          <cell r="DT83" t="str">
            <v>2010ed</v>
          </cell>
          <cell r="DU83" t="str">
            <v>2009ec</v>
          </cell>
          <cell r="DV83" t="str">
            <v>1OC</v>
          </cell>
          <cell r="DW83" t="str">
            <v>20101OC</v>
          </cell>
          <cell r="DX83" t="str">
            <v>2010</v>
          </cell>
          <cell r="DY83" t="str">
            <v>2009</v>
          </cell>
          <cell r="DZ83" t="str">
            <v>ACLED 2010 from ec 2009</v>
          </cell>
          <cell r="EA83" t="str">
            <v>ACLOC 2006 from ED 2006</v>
          </cell>
          <cell r="EB83" t="str">
            <v>2009ec1Chambre</v>
          </cell>
          <cell r="EC83">
            <v>286</v>
          </cell>
          <cell r="ED83">
            <v>289</v>
          </cell>
          <cell r="EE83">
            <v>234</v>
          </cell>
          <cell r="EF83">
            <v>1</v>
          </cell>
          <cell r="EG83">
            <v>-31</v>
          </cell>
          <cell r="EH83">
            <v>-32</v>
          </cell>
          <cell r="EI83">
            <v>423</v>
          </cell>
          <cell r="EJ83">
            <v>30</v>
          </cell>
          <cell r="EK83" t="str">
            <v>2009</v>
          </cell>
          <cell r="EL83">
            <v>0</v>
          </cell>
          <cell r="EM83" t="str">
            <v>ACL</v>
          </cell>
          <cell r="EN83" t="str">
            <v>2010AHM</v>
          </cell>
          <cell r="EO83" t="str">
            <v>1Chambre</v>
          </cell>
          <cell r="EP83" t="str">
            <v>1Studio</v>
          </cell>
          <cell r="EQ83" t="str">
            <v>11CC</v>
          </cell>
          <cell r="ER83" t="str">
            <v>12CC</v>
          </cell>
          <cell r="ES83" t="str">
            <v>13CC</v>
          </cell>
          <cell r="ET83" t="str">
            <v>14CC</v>
          </cell>
          <cell r="EU83" t="str">
            <v>15CC</v>
          </cell>
          <cell r="EV83" t="str">
            <v>1Chambre</v>
          </cell>
          <cell r="EW83" t="str">
            <v>1studio</v>
          </cell>
          <cell r="EX83" t="str">
            <v>11CC</v>
          </cell>
          <cell r="EY83" t="str">
            <v>12CC</v>
          </cell>
          <cell r="EZ83" t="str">
            <v>13CC</v>
          </cell>
          <cell r="FA83" t="str">
            <v>14CC</v>
          </cell>
          <cell r="FB83" t="str">
            <v>15CC</v>
          </cell>
          <cell r="FC83" t="str">
            <v>COOP-1</v>
          </cell>
          <cell r="FD83" t="str">
            <v>AHM-1</v>
          </cell>
          <cell r="FE83" t="str">
            <v>C1</v>
          </cell>
          <cell r="FF83">
            <v>235</v>
          </cell>
          <cell r="FG83" t="str">
            <v>CMOC</v>
          </cell>
          <cell r="FH83">
            <v>391</v>
          </cell>
          <cell r="FI83" t="str">
            <v xml:space="preserve"> </v>
          </cell>
          <cell r="FJ83" t="str">
            <v>ACL</v>
          </cell>
          <cell r="FK83" t="str">
            <v>ACLCOOP</v>
          </cell>
          <cell r="FL83" t="str">
            <v>ACL1</v>
          </cell>
          <cell r="FM83" t="str">
            <v>ACLC</v>
          </cell>
          <cell r="FN83" t="str">
            <v>ACLCOOP</v>
          </cell>
          <cell r="FO83" t="str">
            <v xml:space="preserve"> </v>
          </cell>
          <cell r="FP83" t="str">
            <v xml:space="preserve"> </v>
          </cell>
          <cell r="FQ83" t="str">
            <v>ACLCOOP1C</v>
          </cell>
          <cell r="FR83" t="str">
            <v xml:space="preserve"> 1C</v>
          </cell>
          <cell r="FS83" t="str">
            <v xml:space="preserve"> 1C</v>
          </cell>
          <cell r="FT83" t="str">
            <v>ACL12010</v>
          </cell>
          <cell r="FU83" t="str">
            <v>1Le Plateau-Mont-Royal</v>
          </cell>
        </row>
        <row r="84">
          <cell r="C84" t="str">
            <v>ACL-5334</v>
          </cell>
          <cell r="D84" t="str">
            <v>930079187</v>
          </cell>
          <cell r="E84" t="str">
            <v>UN RAYON DE SOLEIL À MONTRÉAL-NORD</v>
          </cell>
          <cell r="F84" t="str">
            <v>12167 Boul. Rolland (MTN)</v>
          </cell>
          <cell r="G84">
            <v>30</v>
          </cell>
          <cell r="H84" t="str">
            <v>3</v>
          </cell>
          <cell r="I84">
            <v>0</v>
          </cell>
          <cell r="J84">
            <v>0</v>
          </cell>
          <cell r="K84" t="str">
            <v>X</v>
          </cell>
          <cell r="L84" t="str">
            <v>BSQ</v>
          </cell>
          <cell r="M84" t="str">
            <v>C</v>
          </cell>
          <cell r="N84" t="str">
            <v>2009</v>
          </cell>
          <cell r="O84" t="str">
            <v>DA</v>
          </cell>
          <cell r="P84" t="str">
            <v>OC</v>
          </cell>
          <cell r="Q84" t="str">
            <v>U13GOUF</v>
          </cell>
          <cell r="R84" t="str">
            <v>U11LABD</v>
          </cell>
          <cell r="S84">
            <v>0</v>
          </cell>
          <cell r="T84">
            <v>39399</v>
          </cell>
          <cell r="U84">
            <v>39847</v>
          </cell>
          <cell r="V84">
            <v>39875</v>
          </cell>
          <cell r="W84">
            <v>40071</v>
          </cell>
          <cell r="X84">
            <v>40071</v>
          </cell>
          <cell r="Y84">
            <v>40101</v>
          </cell>
          <cell r="Z84">
            <v>40483</v>
          </cell>
          <cell r="AA84">
            <v>40483</v>
          </cell>
          <cell r="AB84" t="str">
            <v>O15L</v>
          </cell>
          <cell r="AC84">
            <v>0</v>
          </cell>
          <cell r="AD84">
            <v>3</v>
          </cell>
          <cell r="AE84">
            <v>3</v>
          </cell>
          <cell r="AF84">
            <v>24</v>
          </cell>
          <cell r="AG84">
            <v>0</v>
          </cell>
          <cell r="AH84">
            <v>0</v>
          </cell>
          <cell r="AI84">
            <v>0</v>
          </cell>
          <cell r="AJ84" t="str">
            <v>OBNL</v>
          </cell>
          <cell r="AK84" t="str">
            <v>OBNL</v>
          </cell>
          <cell r="AL84">
            <v>40101</v>
          </cell>
          <cell r="AM84" t="str">
            <v>26-50</v>
          </cell>
          <cell r="AN84">
            <v>300</v>
          </cell>
          <cell r="AO84">
            <v>40483</v>
          </cell>
          <cell r="AP84">
            <v>40513</v>
          </cell>
          <cell r="AQ84" t="str">
            <v>ACL-5334</v>
          </cell>
          <cell r="AR84" t="str">
            <v>ACLOC</v>
          </cell>
          <cell r="AS84" t="str">
            <v>ACL2009-3</v>
          </cell>
          <cell r="AT84" t="str">
            <v>3Chambre</v>
          </cell>
          <cell r="AU84" t="str">
            <v>3studio</v>
          </cell>
          <cell r="AV84" t="str">
            <v>31CC</v>
          </cell>
          <cell r="AW84" t="str">
            <v>32CC</v>
          </cell>
          <cell r="AX84" t="str">
            <v>33CC</v>
          </cell>
          <cell r="AY84" t="str">
            <v>34CC</v>
          </cell>
          <cell r="AZ84" t="str">
            <v>35CC</v>
          </cell>
          <cell r="BA84" t="str">
            <v>3Chambre</v>
          </cell>
          <cell r="BB84" t="str">
            <v>3studio</v>
          </cell>
          <cell r="BC84" t="str">
            <v>31CC</v>
          </cell>
          <cell r="BD84" t="str">
            <v>32CC</v>
          </cell>
          <cell r="BE84" t="str">
            <v>33CC</v>
          </cell>
          <cell r="BF84" t="str">
            <v>34CC</v>
          </cell>
          <cell r="BG84" t="str">
            <v>35CC</v>
          </cell>
          <cell r="BH84" t="str">
            <v>engagé</v>
          </cell>
          <cell r="BI84" t="str">
            <v>20093chambre</v>
          </cell>
          <cell r="BJ84" t="str">
            <v>20093studio</v>
          </cell>
          <cell r="BK84" t="str">
            <v>200931cc</v>
          </cell>
          <cell r="BL84" t="str">
            <v>200932cc</v>
          </cell>
          <cell r="BM84" t="str">
            <v>200933cc</v>
          </cell>
          <cell r="BN84" t="str">
            <v>200934cc</v>
          </cell>
          <cell r="BO84" t="str">
            <v>200935cc</v>
          </cell>
          <cell r="BP84" t="str">
            <v>2009</v>
          </cell>
          <cell r="BQ84" t="str">
            <v>ACL2009-3</v>
          </cell>
          <cell r="BR84" t="str">
            <v>3Chambre</v>
          </cell>
          <cell r="BS84" t="str">
            <v>3studio</v>
          </cell>
          <cell r="BT84" t="str">
            <v>31CC</v>
          </cell>
          <cell r="BU84" t="str">
            <v>32CC</v>
          </cell>
          <cell r="BV84" t="str">
            <v>33CC</v>
          </cell>
          <cell r="BW84" t="str">
            <v>34CC</v>
          </cell>
          <cell r="BX84" t="str">
            <v>35CC</v>
          </cell>
          <cell r="BY84" t="str">
            <v>OBNL-3</v>
          </cell>
          <cell r="BZ84" t="str">
            <v>OBNL-3</v>
          </cell>
          <cell r="CA84" t="str">
            <v xml:space="preserve"> </v>
          </cell>
          <cell r="CB84" t="str">
            <v xml:space="preserve"> </v>
          </cell>
          <cell r="CC84" t="str">
            <v>OBNL</v>
          </cell>
          <cell r="CD84" t="str">
            <v>20093OBNL</v>
          </cell>
          <cell r="CE84" t="str">
            <v>OBNL-3</v>
          </cell>
          <cell r="CF84" t="str">
            <v>2007BSQ</v>
          </cell>
          <cell r="CG84" t="str">
            <v>2007BSQ</v>
          </cell>
          <cell r="CH84" t="str">
            <v>BSQ-3</v>
          </cell>
          <cell r="CI84" t="str">
            <v>BSQ-3</v>
          </cell>
          <cell r="CJ84" t="str">
            <v>20093BSQ</v>
          </cell>
          <cell r="CK84" t="str">
            <v>BSQ</v>
          </cell>
          <cell r="CL84" t="str">
            <v>BSQ-3</v>
          </cell>
          <cell r="CM84" t="str">
            <v>20093BSQ2009</v>
          </cell>
          <cell r="CN84" t="str">
            <v>C3</v>
          </cell>
          <cell r="CO84" t="str">
            <v>C3</v>
          </cell>
          <cell r="CP84" t="str">
            <v>C3</v>
          </cell>
          <cell r="CQ84" t="str">
            <v>20093C</v>
          </cell>
          <cell r="CR84" t="str">
            <v>C</v>
          </cell>
          <cell r="CS84" t="str">
            <v>20093C2009</v>
          </cell>
          <cell r="CT84" t="str">
            <v>2009</v>
          </cell>
          <cell r="CU84" t="str">
            <v xml:space="preserve"> </v>
          </cell>
          <cell r="CV84" t="str">
            <v>2009-09</v>
          </cell>
          <cell r="CW84" t="str">
            <v>2010-11</v>
          </cell>
          <cell r="CX84" t="str">
            <v>OCMontréal-Nord</v>
          </cell>
          <cell r="CY84" t="str">
            <v>BSQOC</v>
          </cell>
          <cell r="CZ84" t="str">
            <v>BSQOCMontréal-Nord</v>
          </cell>
          <cell r="DA84" t="str">
            <v>BSQMontréal-Nord</v>
          </cell>
          <cell r="DB84" t="str">
            <v>BSQMontréal-Nord</v>
          </cell>
          <cell r="DC84" t="str">
            <v>Montréal-Nord</v>
          </cell>
          <cell r="DD84" t="str">
            <v>3Montréal-Nord</v>
          </cell>
          <cell r="DE84" t="str">
            <v>CMontréal-Nord</v>
          </cell>
          <cell r="DF84">
            <v>0</v>
          </cell>
          <cell r="DG84" t="str">
            <v>3OC</v>
          </cell>
          <cell r="DH84" t="str">
            <v>ACL3OC</v>
          </cell>
          <cell r="DI84" t="str">
            <v xml:space="preserve"> </v>
          </cell>
          <cell r="DJ84" t="str">
            <v xml:space="preserve"> </v>
          </cell>
          <cell r="DK84" t="str">
            <v>2010ACL</v>
          </cell>
          <cell r="DL84" t="str">
            <v xml:space="preserve"> </v>
          </cell>
          <cell r="DM84" t="str">
            <v>2007ACLOC</v>
          </cell>
          <cell r="DO84" t="str">
            <v>2010oc</v>
          </cell>
          <cell r="DP84" t="str">
            <v>ACL2010oc2009ed</v>
          </cell>
          <cell r="DQ84" t="str">
            <v>2009ed</v>
          </cell>
          <cell r="DR84" t="str">
            <v>2009ec</v>
          </cell>
          <cell r="DS84" t="str">
            <v>2009ap</v>
          </cell>
          <cell r="DT84" t="str">
            <v>2009ed</v>
          </cell>
          <cell r="DU84" t="str">
            <v xml:space="preserve"> </v>
          </cell>
          <cell r="DV84" t="str">
            <v>3OC</v>
          </cell>
          <cell r="DW84" t="str">
            <v>20093OC</v>
          </cell>
          <cell r="DX84" t="str">
            <v>2009</v>
          </cell>
          <cell r="DY84" t="str">
            <v>2009</v>
          </cell>
          <cell r="DZ84" t="str">
            <v>ACLED 2009 from ec 2009</v>
          </cell>
          <cell r="EA84" t="str">
            <v>ACLOC 2006 from ED 2006</v>
          </cell>
          <cell r="EB84" t="str">
            <v>2009ec3Chambre</v>
          </cell>
          <cell r="EC84">
            <v>448</v>
          </cell>
          <cell r="ED84">
            <v>28</v>
          </cell>
          <cell r="EE84">
            <v>196</v>
          </cell>
          <cell r="EF84">
            <v>0</v>
          </cell>
          <cell r="EG84">
            <v>30</v>
          </cell>
          <cell r="EH84">
            <v>30</v>
          </cell>
          <cell r="EI84">
            <v>382</v>
          </cell>
          <cell r="EJ84">
            <v>30</v>
          </cell>
          <cell r="EK84" t="str">
            <v>2009</v>
          </cell>
          <cell r="EL84">
            <v>0</v>
          </cell>
          <cell r="EM84" t="str">
            <v>ACL</v>
          </cell>
          <cell r="EN84" t="str">
            <v>2009BSQ</v>
          </cell>
          <cell r="EO84" t="str">
            <v>3Chambre</v>
          </cell>
          <cell r="EP84" t="str">
            <v>3Studio</v>
          </cell>
          <cell r="EQ84" t="str">
            <v>31CC</v>
          </cell>
          <cell r="ER84" t="str">
            <v>32CC</v>
          </cell>
          <cell r="ES84" t="str">
            <v>33CC</v>
          </cell>
          <cell r="ET84" t="str">
            <v>34CC</v>
          </cell>
          <cell r="EU84" t="str">
            <v>35CC</v>
          </cell>
          <cell r="EV84" t="str">
            <v>3Chambre</v>
          </cell>
          <cell r="EW84" t="str">
            <v>3studio</v>
          </cell>
          <cell r="EX84" t="str">
            <v>31CC</v>
          </cell>
          <cell r="EY84" t="str">
            <v>32CC</v>
          </cell>
          <cell r="EZ84" t="str">
            <v>33CC</v>
          </cell>
          <cell r="FA84" t="str">
            <v>34CC</v>
          </cell>
          <cell r="FB84" t="str">
            <v>35CC</v>
          </cell>
          <cell r="FC84" t="str">
            <v>OBNL-3</v>
          </cell>
          <cell r="FD84" t="str">
            <v>BSQ-3</v>
          </cell>
          <cell r="FE84" t="str">
            <v>C3</v>
          </cell>
          <cell r="FF84">
            <v>196</v>
          </cell>
          <cell r="FG84" t="str">
            <v>OC</v>
          </cell>
          <cell r="FH84">
            <v>412</v>
          </cell>
          <cell r="FI84" t="str">
            <v xml:space="preserve"> </v>
          </cell>
          <cell r="FJ84" t="str">
            <v>ACL</v>
          </cell>
          <cell r="FK84" t="str">
            <v>ACLOBNL</v>
          </cell>
          <cell r="FL84" t="str">
            <v>ACL3</v>
          </cell>
          <cell r="FM84" t="str">
            <v>ACLC</v>
          </cell>
          <cell r="FN84" t="str">
            <v>ACLOBNL</v>
          </cell>
          <cell r="FO84" t="str">
            <v xml:space="preserve"> </v>
          </cell>
          <cell r="FP84" t="str">
            <v xml:space="preserve"> </v>
          </cell>
          <cell r="FQ84" t="str">
            <v>ACLOBNL3C</v>
          </cell>
          <cell r="FR84" t="str">
            <v xml:space="preserve"> 3C</v>
          </cell>
          <cell r="FS84" t="str">
            <v xml:space="preserve"> 3C</v>
          </cell>
          <cell r="FT84" t="str">
            <v>ACL32009</v>
          </cell>
          <cell r="FU84" t="str">
            <v>3Montréal-Nord</v>
          </cell>
        </row>
        <row r="85">
          <cell r="C85" t="str">
            <v>ACL-5336</v>
          </cell>
          <cell r="D85" t="str">
            <v>930084410</v>
          </cell>
          <cell r="E85" t="str">
            <v>MA MAISON MON TOIT</v>
          </cell>
          <cell r="F85" t="str">
            <v>(4590) Boul. Décarie</v>
          </cell>
          <cell r="G85">
            <v>29</v>
          </cell>
          <cell r="H85" t="str">
            <v>3</v>
          </cell>
          <cell r="I85" t="str">
            <v>X</v>
          </cell>
          <cell r="J85">
            <v>0</v>
          </cell>
          <cell r="K85">
            <v>0</v>
          </cell>
          <cell r="L85" t="str">
            <v>CDH</v>
          </cell>
          <cell r="M85" t="str">
            <v>C</v>
          </cell>
          <cell r="N85" t="str">
            <v>2009</v>
          </cell>
          <cell r="O85" t="str">
            <v>DA</v>
          </cell>
          <cell r="P85" t="str">
            <v>OC</v>
          </cell>
          <cell r="Q85" t="str">
            <v>U34LACR</v>
          </cell>
          <cell r="R85" t="str">
            <v>U47MALY</v>
          </cell>
          <cell r="S85">
            <v>0</v>
          </cell>
          <cell r="T85">
            <v>39434</v>
          </cell>
          <cell r="U85">
            <v>39434</v>
          </cell>
          <cell r="V85">
            <v>39434</v>
          </cell>
          <cell r="W85">
            <v>40241</v>
          </cell>
          <cell r="X85">
            <v>40291</v>
          </cell>
          <cell r="Y85">
            <v>40315</v>
          </cell>
          <cell r="Z85">
            <v>40739</v>
          </cell>
          <cell r="AA85">
            <v>40787</v>
          </cell>
          <cell r="AB85" t="str">
            <v>O15L</v>
          </cell>
          <cell r="AC85">
            <v>0</v>
          </cell>
          <cell r="AD85">
            <v>0</v>
          </cell>
          <cell r="AE85">
            <v>24</v>
          </cell>
          <cell r="AF85">
            <v>5</v>
          </cell>
          <cell r="AG85">
            <v>0</v>
          </cell>
          <cell r="AH85">
            <v>0</v>
          </cell>
          <cell r="AI85">
            <v>0</v>
          </cell>
          <cell r="AJ85" t="str">
            <v>OBNL</v>
          </cell>
          <cell r="AK85" t="str">
            <v>OBNL</v>
          </cell>
          <cell r="AL85">
            <v>40315</v>
          </cell>
          <cell r="AM85" t="str">
            <v>26-50</v>
          </cell>
          <cell r="AN85">
            <v>300</v>
          </cell>
          <cell r="AO85">
            <v>40739</v>
          </cell>
          <cell r="AP85">
            <v>40769</v>
          </cell>
          <cell r="AQ85" t="str">
            <v>ACL-5336</v>
          </cell>
          <cell r="AR85" t="str">
            <v>ACLOC</v>
          </cell>
          <cell r="AS85" t="str">
            <v>ACL2009-3</v>
          </cell>
          <cell r="AT85" t="str">
            <v>3Chambre</v>
          </cell>
          <cell r="AU85" t="str">
            <v>3studio</v>
          </cell>
          <cell r="AV85" t="str">
            <v>31CC</v>
          </cell>
          <cell r="AW85" t="str">
            <v>32CC</v>
          </cell>
          <cell r="AX85" t="str">
            <v>33CC</v>
          </cell>
          <cell r="AY85" t="str">
            <v>34CC</v>
          </cell>
          <cell r="AZ85" t="str">
            <v>35CC</v>
          </cell>
          <cell r="BA85" t="str">
            <v>3Chambre</v>
          </cell>
          <cell r="BB85" t="str">
            <v>3studio</v>
          </cell>
          <cell r="BC85" t="str">
            <v>31CC</v>
          </cell>
          <cell r="BD85" t="str">
            <v>32CC</v>
          </cell>
          <cell r="BE85" t="str">
            <v>33CC</v>
          </cell>
          <cell r="BF85" t="str">
            <v>34CC</v>
          </cell>
          <cell r="BG85" t="str">
            <v>35CC</v>
          </cell>
          <cell r="BH85" t="str">
            <v>engagé</v>
          </cell>
          <cell r="BI85" t="str">
            <v>20073chambre</v>
          </cell>
          <cell r="BJ85" t="str">
            <v>20073studio</v>
          </cell>
          <cell r="BK85" t="str">
            <v>200731cc</v>
          </cell>
          <cell r="BL85" t="str">
            <v>200732cc</v>
          </cell>
          <cell r="BM85" t="str">
            <v>200733cc</v>
          </cell>
          <cell r="BN85" t="str">
            <v>200734cc</v>
          </cell>
          <cell r="BO85" t="str">
            <v>200735cc</v>
          </cell>
          <cell r="BP85" t="str">
            <v>2009</v>
          </cell>
          <cell r="BQ85" t="str">
            <v>ACL2009-3</v>
          </cell>
          <cell r="BR85" t="str">
            <v>3Chambre</v>
          </cell>
          <cell r="BS85" t="str">
            <v>3studio</v>
          </cell>
          <cell r="BT85" t="str">
            <v>31CC</v>
          </cell>
          <cell r="BU85" t="str">
            <v>32CC</v>
          </cell>
          <cell r="BV85" t="str">
            <v>33CC</v>
          </cell>
          <cell r="BW85" t="str">
            <v>34CC</v>
          </cell>
          <cell r="BX85" t="str">
            <v>35CC</v>
          </cell>
          <cell r="BY85" t="str">
            <v>OBNL-3</v>
          </cell>
          <cell r="BZ85" t="str">
            <v>OBNL-3</v>
          </cell>
          <cell r="CA85" t="str">
            <v xml:space="preserve"> </v>
          </cell>
          <cell r="CB85" t="str">
            <v xml:space="preserve"> </v>
          </cell>
          <cell r="CC85" t="str">
            <v>OBNL</v>
          </cell>
          <cell r="CD85" t="str">
            <v>20073OBNL</v>
          </cell>
          <cell r="CE85" t="str">
            <v>OBNL-3</v>
          </cell>
          <cell r="CF85" t="str">
            <v>2007CDH</v>
          </cell>
          <cell r="CG85" t="str">
            <v>2007CDH</v>
          </cell>
          <cell r="CH85" t="str">
            <v>CDH-3</v>
          </cell>
          <cell r="CI85" t="str">
            <v>CDH-3</v>
          </cell>
          <cell r="CJ85" t="str">
            <v>20073CDH</v>
          </cell>
          <cell r="CK85" t="str">
            <v>CDH</v>
          </cell>
          <cell r="CL85" t="str">
            <v>CDH-3</v>
          </cell>
          <cell r="CM85" t="str">
            <v>20073CDH2010</v>
          </cell>
          <cell r="CN85" t="str">
            <v>C3</v>
          </cell>
          <cell r="CO85" t="str">
            <v>C3</v>
          </cell>
          <cell r="CP85" t="str">
            <v>C3</v>
          </cell>
          <cell r="CQ85" t="str">
            <v>20073C</v>
          </cell>
          <cell r="CR85" t="str">
            <v>C</v>
          </cell>
          <cell r="CS85" t="str">
            <v>20073C2010</v>
          </cell>
          <cell r="CT85" t="str">
            <v>2010</v>
          </cell>
          <cell r="CU85" t="str">
            <v xml:space="preserve"> </v>
          </cell>
          <cell r="CV85" t="str">
            <v>2010-04</v>
          </cell>
          <cell r="CW85" t="str">
            <v>2011-07</v>
          </cell>
          <cell r="CX85" t="str">
            <v>OCCôte-des-Neiges — Notre-Dame-de-Grâce</v>
          </cell>
          <cell r="CY85" t="str">
            <v>CDHOC</v>
          </cell>
          <cell r="CZ85" t="str">
            <v>CDHOCCôte-des-Neiges — Notre-Dame-de-Grâce</v>
          </cell>
          <cell r="DA85" t="str">
            <v>CDHCôte-des-Neiges — Notre-Dame-de-Grâce</v>
          </cell>
          <cell r="DB85" t="str">
            <v>CDHCôte-des-Neiges — Notre-Dame-de-Grâce</v>
          </cell>
          <cell r="DC85" t="str">
            <v>Côte-des-Neiges — Notre-Dame-de-Grâce</v>
          </cell>
          <cell r="DD85" t="str">
            <v>3Côte-des-Neiges — Notre-Dame-de-Grâce</v>
          </cell>
          <cell r="DE85" t="str">
            <v>CCôte-des-Neiges — Notre-Dame-de-Grâce</v>
          </cell>
          <cell r="DF85">
            <v>0</v>
          </cell>
          <cell r="DG85" t="str">
            <v>3OC</v>
          </cell>
          <cell r="DH85" t="str">
            <v>ACL3OC</v>
          </cell>
          <cell r="DI85" t="str">
            <v xml:space="preserve"> </v>
          </cell>
          <cell r="DJ85" t="str">
            <v xml:space="preserve"> </v>
          </cell>
          <cell r="DK85" t="str">
            <v>2011ACL</v>
          </cell>
          <cell r="DL85" t="str">
            <v xml:space="preserve"> </v>
          </cell>
          <cell r="DM85" t="str">
            <v>2007ACLOC</v>
          </cell>
          <cell r="DO85" t="str">
            <v>2011oc</v>
          </cell>
          <cell r="DP85" t="str">
            <v>ACL2011oc2010ed</v>
          </cell>
          <cell r="DQ85" t="str">
            <v>2010ed</v>
          </cell>
          <cell r="DR85" t="str">
            <v>2007ec</v>
          </cell>
          <cell r="DS85" t="str">
            <v>2007ap</v>
          </cell>
          <cell r="DT85" t="str">
            <v>2010ed</v>
          </cell>
          <cell r="DU85" t="str">
            <v>2007ec</v>
          </cell>
          <cell r="DV85" t="str">
            <v>3OC</v>
          </cell>
          <cell r="DW85" t="str">
            <v>20103OC</v>
          </cell>
          <cell r="DX85" t="str">
            <v>2010</v>
          </cell>
          <cell r="DY85" t="str">
            <v>2007</v>
          </cell>
          <cell r="DZ85" t="str">
            <v>ACLED 2010 from ec 2007</v>
          </cell>
          <cell r="EA85" t="str">
            <v>ACLOC 2006 from ED 2006</v>
          </cell>
          <cell r="EB85" t="str">
            <v>2007ec3Chambre</v>
          </cell>
          <cell r="EC85">
            <v>0</v>
          </cell>
          <cell r="ED85">
            <v>0</v>
          </cell>
          <cell r="EE85">
            <v>807</v>
          </cell>
          <cell r="EF85">
            <v>50</v>
          </cell>
          <cell r="EG85">
            <v>74</v>
          </cell>
          <cell r="EH85">
            <v>24</v>
          </cell>
          <cell r="EI85">
            <v>424</v>
          </cell>
          <cell r="EJ85">
            <v>30</v>
          </cell>
          <cell r="EK85" t="str">
            <v>2007</v>
          </cell>
          <cell r="EL85">
            <v>0</v>
          </cell>
          <cell r="EM85" t="str">
            <v>ACL</v>
          </cell>
          <cell r="EN85" t="str">
            <v>2010CDH</v>
          </cell>
          <cell r="EO85" t="str">
            <v>3Chambre</v>
          </cell>
          <cell r="EP85" t="str">
            <v>3Studio</v>
          </cell>
          <cell r="EQ85" t="str">
            <v>31CC</v>
          </cell>
          <cell r="ER85" t="str">
            <v>32CC</v>
          </cell>
          <cell r="ES85" t="str">
            <v>33CC</v>
          </cell>
          <cell r="ET85" t="str">
            <v>34CC</v>
          </cell>
          <cell r="EU85" t="str">
            <v>35CC</v>
          </cell>
          <cell r="EV85" t="str">
            <v>3Chambre</v>
          </cell>
          <cell r="EW85" t="str">
            <v>3studio</v>
          </cell>
          <cell r="EX85" t="str">
            <v>31CC</v>
          </cell>
          <cell r="EY85" t="str">
            <v>32CC</v>
          </cell>
          <cell r="EZ85" t="str">
            <v>33CC</v>
          </cell>
          <cell r="FA85" t="str">
            <v>34CC</v>
          </cell>
          <cell r="FB85" t="str">
            <v>35CC</v>
          </cell>
          <cell r="FC85" t="str">
            <v>OBNL-3</v>
          </cell>
          <cell r="FD85" t="str">
            <v>CDH-3</v>
          </cell>
          <cell r="FE85" t="str">
            <v>C3</v>
          </cell>
          <cell r="FF85">
            <v>857</v>
          </cell>
          <cell r="FG85" t="str">
            <v>OC</v>
          </cell>
          <cell r="FH85">
            <v>448</v>
          </cell>
          <cell r="FI85" t="str">
            <v xml:space="preserve"> </v>
          </cell>
          <cell r="FJ85" t="str">
            <v>ACL</v>
          </cell>
          <cell r="FK85" t="str">
            <v>ACLOBNL</v>
          </cell>
          <cell r="FL85" t="str">
            <v>ACL3</v>
          </cell>
          <cell r="FM85" t="str">
            <v>ACLC</v>
          </cell>
          <cell r="FN85" t="str">
            <v>ACLOBNL</v>
          </cell>
          <cell r="FO85" t="str">
            <v xml:space="preserve"> </v>
          </cell>
          <cell r="FP85" t="str">
            <v xml:space="preserve"> </v>
          </cell>
          <cell r="FQ85" t="str">
            <v>ACLOBNL3C</v>
          </cell>
          <cell r="FR85" t="str">
            <v xml:space="preserve"> 3C</v>
          </cell>
          <cell r="FS85" t="str">
            <v xml:space="preserve"> 3C</v>
          </cell>
          <cell r="FT85" t="str">
            <v>ACL32009</v>
          </cell>
          <cell r="FU85" t="str">
            <v>3Côte-des-Neiges — Notre-Dame-de-Grâce</v>
          </cell>
        </row>
        <row r="86">
          <cell r="C86" t="str">
            <v>ACL-5337</v>
          </cell>
          <cell r="D86" t="str">
            <v>930084409</v>
          </cell>
          <cell r="E86" t="str">
            <v>CAP ST-BARNABÉ PHASE II</v>
          </cell>
          <cell r="F86" t="str">
            <v>550 Rue Viau</v>
          </cell>
          <cell r="G86">
            <v>15</v>
          </cell>
          <cell r="H86" t="str">
            <v>3</v>
          </cell>
          <cell r="I86">
            <v>0</v>
          </cell>
          <cell r="J86">
            <v>0</v>
          </cell>
          <cell r="K86">
            <v>0</v>
          </cell>
          <cell r="L86" t="str">
            <v>AHM</v>
          </cell>
          <cell r="M86" t="str">
            <v>T</v>
          </cell>
          <cell r="N86" t="str">
            <v>2010</v>
          </cell>
          <cell r="O86" t="str">
            <v>DA</v>
          </cell>
          <cell r="P86" t="str">
            <v>OC</v>
          </cell>
          <cell r="Q86" t="str">
            <v>U07BOIJ</v>
          </cell>
          <cell r="R86" t="str">
            <v>U11LEDS</v>
          </cell>
          <cell r="S86">
            <v>0</v>
          </cell>
          <cell r="T86">
            <v>39874</v>
          </cell>
          <cell r="U86">
            <v>39877</v>
          </cell>
          <cell r="V86">
            <v>39989</v>
          </cell>
          <cell r="W86">
            <v>40126</v>
          </cell>
          <cell r="X86">
            <v>40127</v>
          </cell>
          <cell r="Y86">
            <v>40245</v>
          </cell>
          <cell r="Z86">
            <v>40335</v>
          </cell>
          <cell r="AA86">
            <v>40360</v>
          </cell>
          <cell r="AB86" t="str">
            <v>O15L</v>
          </cell>
          <cell r="AC86">
            <v>15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 t="str">
            <v>OBNL</v>
          </cell>
          <cell r="AK86" t="str">
            <v>OBNL</v>
          </cell>
          <cell r="AL86">
            <v>40245</v>
          </cell>
          <cell r="AM86" t="str">
            <v>1-25</v>
          </cell>
          <cell r="AN86">
            <v>240</v>
          </cell>
          <cell r="AO86">
            <v>40335</v>
          </cell>
          <cell r="AP86">
            <v>40365</v>
          </cell>
          <cell r="AQ86" t="str">
            <v>ACL-5337</v>
          </cell>
          <cell r="AR86" t="str">
            <v>ACLOC</v>
          </cell>
          <cell r="AS86" t="str">
            <v>ACL2010-3</v>
          </cell>
          <cell r="AT86" t="str">
            <v>3Chambre</v>
          </cell>
          <cell r="AU86" t="str">
            <v>3studio</v>
          </cell>
          <cell r="AV86" t="str">
            <v>31CC</v>
          </cell>
          <cell r="AW86" t="str">
            <v>32CC</v>
          </cell>
          <cell r="AX86" t="str">
            <v>33CC</v>
          </cell>
          <cell r="AY86" t="str">
            <v>34CC</v>
          </cell>
          <cell r="AZ86" t="str">
            <v>35CC</v>
          </cell>
          <cell r="BA86" t="str">
            <v>3Chambre</v>
          </cell>
          <cell r="BB86" t="str">
            <v>3studio</v>
          </cell>
          <cell r="BC86" t="str">
            <v>31CC</v>
          </cell>
          <cell r="BD86" t="str">
            <v>32CC</v>
          </cell>
          <cell r="BE86" t="str">
            <v>33CC</v>
          </cell>
          <cell r="BF86" t="str">
            <v>34CC</v>
          </cell>
          <cell r="BG86" t="str">
            <v>35CC</v>
          </cell>
          <cell r="BH86" t="str">
            <v>engagé</v>
          </cell>
          <cell r="BI86" t="str">
            <v>20093chambre</v>
          </cell>
          <cell r="BJ86" t="str">
            <v>20093studio</v>
          </cell>
          <cell r="BK86" t="str">
            <v>200931cc</v>
          </cell>
          <cell r="BL86" t="str">
            <v>200932cc</v>
          </cell>
          <cell r="BM86" t="str">
            <v>200933cc</v>
          </cell>
          <cell r="BN86" t="str">
            <v>200934cc</v>
          </cell>
          <cell r="BO86" t="str">
            <v>200935cc</v>
          </cell>
          <cell r="BP86" t="str">
            <v>2010</v>
          </cell>
          <cell r="BQ86" t="str">
            <v>ACL2010-3</v>
          </cell>
          <cell r="BR86" t="str">
            <v>3Chambre</v>
          </cell>
          <cell r="BS86" t="str">
            <v>3studio</v>
          </cell>
          <cell r="BT86" t="str">
            <v>31CC</v>
          </cell>
          <cell r="BU86" t="str">
            <v>32CC</v>
          </cell>
          <cell r="BV86" t="str">
            <v>33CC</v>
          </cell>
          <cell r="BW86" t="str">
            <v>34CC</v>
          </cell>
          <cell r="BX86" t="str">
            <v>35CC</v>
          </cell>
          <cell r="BY86" t="str">
            <v>OBNL-3</v>
          </cell>
          <cell r="BZ86" t="str">
            <v>OBNL-3</v>
          </cell>
          <cell r="CA86" t="str">
            <v xml:space="preserve"> </v>
          </cell>
          <cell r="CB86" t="str">
            <v xml:space="preserve"> </v>
          </cell>
          <cell r="CC86" t="str">
            <v>OBNL</v>
          </cell>
          <cell r="CD86" t="str">
            <v>20093OBNL</v>
          </cell>
          <cell r="CE86" t="str">
            <v>OBNL-3</v>
          </cell>
          <cell r="CF86" t="str">
            <v>2007AHM</v>
          </cell>
          <cell r="CG86" t="str">
            <v>2007AHM</v>
          </cell>
          <cell r="CH86" t="str">
            <v>AHM-3</v>
          </cell>
          <cell r="CI86" t="str">
            <v>AHM-3</v>
          </cell>
          <cell r="CJ86" t="str">
            <v>20093AHM</v>
          </cell>
          <cell r="CK86" t="str">
            <v>AHM</v>
          </cell>
          <cell r="CL86" t="str">
            <v>AHM-3</v>
          </cell>
          <cell r="CM86" t="str">
            <v>20093AHM2009</v>
          </cell>
          <cell r="CN86" t="str">
            <v>T3</v>
          </cell>
          <cell r="CO86" t="str">
            <v>T3</v>
          </cell>
          <cell r="CP86" t="str">
            <v>T3</v>
          </cell>
          <cell r="CQ86" t="str">
            <v>20093T</v>
          </cell>
          <cell r="CR86" t="str">
            <v>T</v>
          </cell>
          <cell r="CS86" t="str">
            <v>20093T2009</v>
          </cell>
          <cell r="CT86" t="str">
            <v>2009</v>
          </cell>
          <cell r="CU86" t="str">
            <v xml:space="preserve"> </v>
          </cell>
          <cell r="CV86" t="str">
            <v>2009-11</v>
          </cell>
          <cell r="CW86" t="str">
            <v>2010-06</v>
          </cell>
          <cell r="CX86" t="str">
            <v>OCMercier — Hochelaga-Maisonneuve</v>
          </cell>
          <cell r="CY86" t="str">
            <v>AHMOC</v>
          </cell>
          <cell r="CZ86" t="str">
            <v>AHMOCMercier — Hochelaga-Maisonneuve</v>
          </cell>
          <cell r="DA86" t="str">
            <v>AHMMercier — Hochelaga-Maisonneuve</v>
          </cell>
          <cell r="DB86" t="str">
            <v>AHMMercier — Hochelaga-Maisonneuve</v>
          </cell>
          <cell r="DC86" t="str">
            <v>Mercier — Hochelaga-Maisonneuve</v>
          </cell>
          <cell r="DD86" t="str">
            <v>3Mercier — Hochelaga-Maisonneuve</v>
          </cell>
          <cell r="DE86" t="str">
            <v>TMercier — Hochelaga-Maisonneuve</v>
          </cell>
          <cell r="DF86">
            <v>0</v>
          </cell>
          <cell r="DG86" t="str">
            <v>3OC</v>
          </cell>
          <cell r="DH86" t="str">
            <v>ACL3OC</v>
          </cell>
          <cell r="DI86" t="str">
            <v xml:space="preserve"> </v>
          </cell>
          <cell r="DJ86" t="str">
            <v xml:space="preserve"> </v>
          </cell>
          <cell r="DK86" t="str">
            <v>2010ACL</v>
          </cell>
          <cell r="DL86" t="str">
            <v xml:space="preserve"> </v>
          </cell>
          <cell r="DM86" t="str">
            <v>2009ACLOC</v>
          </cell>
          <cell r="DO86" t="str">
            <v>2010oc</v>
          </cell>
          <cell r="DP86" t="str">
            <v>ACL2010oc2009ed</v>
          </cell>
          <cell r="DQ86" t="str">
            <v>2009ed</v>
          </cell>
          <cell r="DR86" t="str">
            <v>2009ec</v>
          </cell>
          <cell r="DS86" t="str">
            <v>2009ap</v>
          </cell>
          <cell r="DT86" t="str">
            <v>2009ed</v>
          </cell>
          <cell r="DU86" t="str">
            <v xml:space="preserve"> </v>
          </cell>
          <cell r="DV86" t="str">
            <v>3OC</v>
          </cell>
          <cell r="DW86" t="str">
            <v>20093OC</v>
          </cell>
          <cell r="DX86" t="str">
            <v>2009</v>
          </cell>
          <cell r="DY86" t="str">
            <v>2009</v>
          </cell>
          <cell r="DZ86" t="str">
            <v>ACLED 2009 from ec 2009</v>
          </cell>
          <cell r="EA86" t="str">
            <v>ACLOC 2006 from ED 2006</v>
          </cell>
          <cell r="EB86" t="str">
            <v>2009ec3Chambre</v>
          </cell>
          <cell r="EC86">
            <v>3</v>
          </cell>
          <cell r="ED86">
            <v>112</v>
          </cell>
          <cell r="EE86">
            <v>137</v>
          </cell>
          <cell r="EF86">
            <v>1</v>
          </cell>
          <cell r="EG86">
            <v>119</v>
          </cell>
          <cell r="EH86">
            <v>118</v>
          </cell>
          <cell r="EI86">
            <v>90</v>
          </cell>
          <cell r="EJ86">
            <v>30</v>
          </cell>
          <cell r="EK86" t="str">
            <v>2009</v>
          </cell>
          <cell r="EL86">
            <v>0</v>
          </cell>
          <cell r="EM86" t="str">
            <v>ACL</v>
          </cell>
          <cell r="EN86" t="str">
            <v>2009AHM</v>
          </cell>
          <cell r="EO86" t="str">
            <v>3Chambre</v>
          </cell>
          <cell r="EP86" t="str">
            <v>3Studio</v>
          </cell>
          <cell r="EQ86" t="str">
            <v>31CC</v>
          </cell>
          <cell r="ER86" t="str">
            <v>32CC</v>
          </cell>
          <cell r="ES86" t="str">
            <v>33CC</v>
          </cell>
          <cell r="ET86" t="str">
            <v>34CC</v>
          </cell>
          <cell r="EU86" t="str">
            <v>35CC</v>
          </cell>
          <cell r="EV86" t="str">
            <v>3Chambre</v>
          </cell>
          <cell r="EW86" t="str">
            <v>3studio</v>
          </cell>
          <cell r="EX86" t="str">
            <v>31CC</v>
          </cell>
          <cell r="EY86" t="str">
            <v>32CC</v>
          </cell>
          <cell r="EZ86" t="str">
            <v>33CC</v>
          </cell>
          <cell r="FA86" t="str">
            <v>34CC</v>
          </cell>
          <cell r="FB86" t="str">
            <v>35CC</v>
          </cell>
          <cell r="FC86" t="str">
            <v>OBNL-3</v>
          </cell>
          <cell r="FD86" t="str">
            <v>AHM-3</v>
          </cell>
          <cell r="FE86" t="str">
            <v>T3</v>
          </cell>
          <cell r="FF86">
            <v>138</v>
          </cell>
          <cell r="FG86" t="str">
            <v>OC</v>
          </cell>
          <cell r="FH86">
            <v>208</v>
          </cell>
          <cell r="FI86" t="str">
            <v xml:space="preserve"> </v>
          </cell>
          <cell r="FJ86" t="str">
            <v>ACL</v>
          </cell>
          <cell r="FK86" t="str">
            <v>ACLOBNL</v>
          </cell>
          <cell r="FL86" t="str">
            <v>ACL3</v>
          </cell>
          <cell r="FM86" t="str">
            <v>ACLT</v>
          </cell>
          <cell r="FN86" t="str">
            <v>ACLOBNL</v>
          </cell>
          <cell r="FO86" t="str">
            <v xml:space="preserve"> </v>
          </cell>
          <cell r="FP86" t="str">
            <v xml:space="preserve"> </v>
          </cell>
          <cell r="FQ86" t="str">
            <v>ACLOBNL3T</v>
          </cell>
          <cell r="FR86" t="str">
            <v xml:space="preserve"> 3T</v>
          </cell>
          <cell r="FS86" t="str">
            <v xml:space="preserve"> 3T</v>
          </cell>
          <cell r="FT86" t="str">
            <v>ACL32010</v>
          </cell>
          <cell r="FU86" t="str">
            <v>3Mercier — Hochelaga-Maisonneuve</v>
          </cell>
        </row>
        <row r="87">
          <cell r="C87" t="str">
            <v>ACL-5341</v>
          </cell>
          <cell r="D87" t="str">
            <v>930084387</v>
          </cell>
          <cell r="E87" t="str">
            <v>RESIDENCE DE L'ACADEMIE PHASE VI</v>
          </cell>
          <cell r="F87" t="str">
            <v>2414-2432 Av. du Mont-Royal Est</v>
          </cell>
          <cell r="G87">
            <v>24</v>
          </cell>
          <cell r="H87" t="str">
            <v>3</v>
          </cell>
          <cell r="I87">
            <v>0</v>
          </cell>
          <cell r="J87">
            <v>0</v>
          </cell>
          <cell r="K87">
            <v>0</v>
          </cell>
          <cell r="L87" t="str">
            <v>AHM</v>
          </cell>
          <cell r="M87" t="str">
            <v>C</v>
          </cell>
          <cell r="N87" t="str">
            <v>2010</v>
          </cell>
          <cell r="O87" t="str">
            <v>DA</v>
          </cell>
          <cell r="P87" t="str">
            <v>OC</v>
          </cell>
          <cell r="Q87" t="str">
            <v>U13GOUF</v>
          </cell>
          <cell r="R87" t="str">
            <v>U11LABD</v>
          </cell>
          <cell r="S87">
            <v>0</v>
          </cell>
          <cell r="T87">
            <v>39870</v>
          </cell>
          <cell r="U87">
            <v>39874</v>
          </cell>
          <cell r="V87">
            <v>39923</v>
          </cell>
          <cell r="W87">
            <v>40126</v>
          </cell>
          <cell r="X87">
            <v>40127</v>
          </cell>
          <cell r="Y87">
            <v>40132</v>
          </cell>
          <cell r="Z87">
            <v>40530</v>
          </cell>
          <cell r="AA87">
            <v>40575</v>
          </cell>
          <cell r="AB87" t="str">
            <v>O15L</v>
          </cell>
          <cell r="AC87">
            <v>0</v>
          </cell>
          <cell r="AD87">
            <v>24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 t="str">
            <v>OBNL</v>
          </cell>
          <cell r="AK87" t="str">
            <v>OBNL</v>
          </cell>
          <cell r="AL87">
            <v>40132</v>
          </cell>
          <cell r="AM87" t="str">
            <v>1-25</v>
          </cell>
          <cell r="AN87">
            <v>240</v>
          </cell>
          <cell r="AO87">
            <v>40530</v>
          </cell>
          <cell r="AP87">
            <v>40560</v>
          </cell>
          <cell r="AQ87" t="str">
            <v>ACL-5341</v>
          </cell>
          <cell r="AR87" t="str">
            <v>ACLOC</v>
          </cell>
          <cell r="AS87" t="str">
            <v>ACL2010-3</v>
          </cell>
          <cell r="AT87" t="str">
            <v>3Chambre</v>
          </cell>
          <cell r="AU87" t="str">
            <v>3studio</v>
          </cell>
          <cell r="AV87" t="str">
            <v>31CC</v>
          </cell>
          <cell r="AW87" t="str">
            <v>32CC</v>
          </cell>
          <cell r="AX87" t="str">
            <v>33CC</v>
          </cell>
          <cell r="AY87" t="str">
            <v>34CC</v>
          </cell>
          <cell r="AZ87" t="str">
            <v>35CC</v>
          </cell>
          <cell r="BA87" t="str">
            <v>3Chambre</v>
          </cell>
          <cell r="BB87" t="str">
            <v>3studio</v>
          </cell>
          <cell r="BC87" t="str">
            <v>31CC</v>
          </cell>
          <cell r="BD87" t="str">
            <v>32CC</v>
          </cell>
          <cell r="BE87" t="str">
            <v>33CC</v>
          </cell>
          <cell r="BF87" t="str">
            <v>34CC</v>
          </cell>
          <cell r="BG87" t="str">
            <v>35CC</v>
          </cell>
          <cell r="BH87" t="str">
            <v>engagé</v>
          </cell>
          <cell r="BI87" t="str">
            <v>20093chambre</v>
          </cell>
          <cell r="BJ87" t="str">
            <v>20093studio</v>
          </cell>
          <cell r="BK87" t="str">
            <v>200931cc</v>
          </cell>
          <cell r="BL87" t="str">
            <v>200932cc</v>
          </cell>
          <cell r="BM87" t="str">
            <v>200933cc</v>
          </cell>
          <cell r="BN87" t="str">
            <v>200934cc</v>
          </cell>
          <cell r="BO87" t="str">
            <v>200935cc</v>
          </cell>
          <cell r="BP87" t="str">
            <v>2010</v>
          </cell>
          <cell r="BQ87" t="str">
            <v>ACL2010-3</v>
          </cell>
          <cell r="BR87" t="str">
            <v>3Chambre</v>
          </cell>
          <cell r="BS87" t="str">
            <v>3studio</v>
          </cell>
          <cell r="BT87" t="str">
            <v>31CC</v>
          </cell>
          <cell r="BU87" t="str">
            <v>32CC</v>
          </cell>
          <cell r="BV87" t="str">
            <v>33CC</v>
          </cell>
          <cell r="BW87" t="str">
            <v>34CC</v>
          </cell>
          <cell r="BX87" t="str">
            <v>35CC</v>
          </cell>
          <cell r="BY87" t="str">
            <v>OBNL-3</v>
          </cell>
          <cell r="BZ87" t="str">
            <v>OBNL-3</v>
          </cell>
          <cell r="CA87" t="str">
            <v xml:space="preserve"> </v>
          </cell>
          <cell r="CB87" t="str">
            <v xml:space="preserve"> </v>
          </cell>
          <cell r="CC87" t="str">
            <v>OBNL</v>
          </cell>
          <cell r="CD87" t="str">
            <v>20093OBNL</v>
          </cell>
          <cell r="CE87" t="str">
            <v>OBNL-3</v>
          </cell>
          <cell r="CF87" t="str">
            <v>2007AHM</v>
          </cell>
          <cell r="CG87" t="str">
            <v>2007AHM</v>
          </cell>
          <cell r="CH87" t="str">
            <v>AHM-3</v>
          </cell>
          <cell r="CI87" t="str">
            <v>AHM-3</v>
          </cell>
          <cell r="CJ87" t="str">
            <v>20093AHM</v>
          </cell>
          <cell r="CK87" t="str">
            <v>AHM</v>
          </cell>
          <cell r="CL87" t="str">
            <v>AHM-3</v>
          </cell>
          <cell r="CM87" t="str">
            <v>20093AHM2009</v>
          </cell>
          <cell r="CN87" t="str">
            <v>C3</v>
          </cell>
          <cell r="CO87" t="str">
            <v>C3</v>
          </cell>
          <cell r="CP87" t="str">
            <v>C3</v>
          </cell>
          <cell r="CQ87" t="str">
            <v>20093C</v>
          </cell>
          <cell r="CR87" t="str">
            <v>C</v>
          </cell>
          <cell r="CS87" t="str">
            <v>20093C2009</v>
          </cell>
          <cell r="CT87" t="str">
            <v>2009</v>
          </cell>
          <cell r="CU87" t="str">
            <v xml:space="preserve"> </v>
          </cell>
          <cell r="CV87" t="str">
            <v>2009-11</v>
          </cell>
          <cell r="CW87" t="str">
            <v>2010-12</v>
          </cell>
          <cell r="CX87" t="str">
            <v>OCLe Plateau-Mont-Royal</v>
          </cell>
          <cell r="CY87" t="str">
            <v>AHMOC</v>
          </cell>
          <cell r="CZ87" t="str">
            <v>AHMOCLe Plateau-Mont-Royal</v>
          </cell>
          <cell r="DA87" t="str">
            <v>AHMLe Plateau-Mont-Royal</v>
          </cell>
          <cell r="DB87" t="str">
            <v>AHMLe Plateau-Mont-Royal</v>
          </cell>
          <cell r="DC87" t="str">
            <v>Le Plateau-Mont-Royal</v>
          </cell>
          <cell r="DD87" t="str">
            <v>3Le Plateau-Mont-Royal</v>
          </cell>
          <cell r="DE87" t="str">
            <v>CLe Plateau-Mont-Royal</v>
          </cell>
          <cell r="DF87">
            <v>0</v>
          </cell>
          <cell r="DG87" t="str">
            <v>3OC</v>
          </cell>
          <cell r="DH87" t="str">
            <v>ACL3OC</v>
          </cell>
          <cell r="DI87" t="str">
            <v xml:space="preserve"> </v>
          </cell>
          <cell r="DJ87" t="str">
            <v xml:space="preserve"> </v>
          </cell>
          <cell r="DK87" t="str">
            <v>2010ACL</v>
          </cell>
          <cell r="DL87" t="str">
            <v xml:space="preserve"> </v>
          </cell>
          <cell r="DM87" t="str">
            <v>2009ACLOC</v>
          </cell>
          <cell r="DO87" t="str">
            <v>2010oc</v>
          </cell>
          <cell r="DP87" t="str">
            <v>ACL2010oc2009ed</v>
          </cell>
          <cell r="DQ87" t="str">
            <v>2009ed</v>
          </cell>
          <cell r="DR87" t="str">
            <v>2009ec</v>
          </cell>
          <cell r="DS87" t="str">
            <v>2009ap</v>
          </cell>
          <cell r="DT87" t="str">
            <v>2009ed</v>
          </cell>
          <cell r="DU87" t="str">
            <v xml:space="preserve"> </v>
          </cell>
          <cell r="DV87" t="str">
            <v>3OC</v>
          </cell>
          <cell r="DW87" t="str">
            <v>20093OC</v>
          </cell>
          <cell r="DX87" t="str">
            <v>2009</v>
          </cell>
          <cell r="DY87" t="str">
            <v>2009</v>
          </cell>
          <cell r="DZ87" t="str">
            <v>ACLED 2009 from ec 2009</v>
          </cell>
          <cell r="EA87" t="str">
            <v>ACLOC 2006 from ED 2006</v>
          </cell>
          <cell r="EB87" t="str">
            <v>2009ec3Chambre</v>
          </cell>
          <cell r="EC87">
            <v>4</v>
          </cell>
          <cell r="ED87">
            <v>49</v>
          </cell>
          <cell r="EE87">
            <v>203</v>
          </cell>
          <cell r="EF87">
            <v>1</v>
          </cell>
          <cell r="EG87">
            <v>6</v>
          </cell>
          <cell r="EH87">
            <v>5</v>
          </cell>
          <cell r="EI87">
            <v>398</v>
          </cell>
          <cell r="EJ87">
            <v>30</v>
          </cell>
          <cell r="EK87" t="str">
            <v>2009</v>
          </cell>
          <cell r="EL87">
            <v>0</v>
          </cell>
          <cell r="EM87" t="str">
            <v>ACL</v>
          </cell>
          <cell r="EN87" t="str">
            <v>2009AHM</v>
          </cell>
          <cell r="EO87" t="str">
            <v>3Chambre</v>
          </cell>
          <cell r="EP87" t="str">
            <v>3Studio</v>
          </cell>
          <cell r="EQ87" t="str">
            <v>31CC</v>
          </cell>
          <cell r="ER87" t="str">
            <v>32CC</v>
          </cell>
          <cell r="ES87" t="str">
            <v>33CC</v>
          </cell>
          <cell r="ET87" t="str">
            <v>34CC</v>
          </cell>
          <cell r="EU87" t="str">
            <v>35CC</v>
          </cell>
          <cell r="EV87" t="str">
            <v>3Chambre</v>
          </cell>
          <cell r="EW87" t="str">
            <v>3studio</v>
          </cell>
          <cell r="EX87" t="str">
            <v>31CC</v>
          </cell>
          <cell r="EY87" t="str">
            <v>32CC</v>
          </cell>
          <cell r="EZ87" t="str">
            <v>33CC</v>
          </cell>
          <cell r="FA87" t="str">
            <v>34CC</v>
          </cell>
          <cell r="FB87" t="str">
            <v>35CC</v>
          </cell>
          <cell r="FC87" t="str">
            <v>OBNL-3</v>
          </cell>
          <cell r="FD87" t="str">
            <v>AHM-3</v>
          </cell>
          <cell r="FE87" t="str">
            <v>C3</v>
          </cell>
          <cell r="FF87">
            <v>204</v>
          </cell>
          <cell r="FG87" t="str">
            <v>OC</v>
          </cell>
          <cell r="FH87">
            <v>403</v>
          </cell>
          <cell r="FI87" t="str">
            <v xml:space="preserve"> </v>
          </cell>
          <cell r="FJ87" t="str">
            <v>ACL</v>
          </cell>
          <cell r="FK87" t="str">
            <v>ACLOBNL</v>
          </cell>
          <cell r="FL87" t="str">
            <v>ACL3</v>
          </cell>
          <cell r="FM87" t="str">
            <v>ACLC</v>
          </cell>
          <cell r="FN87" t="str">
            <v>ACLOBNL</v>
          </cell>
          <cell r="FO87" t="str">
            <v xml:space="preserve"> </v>
          </cell>
          <cell r="FP87" t="str">
            <v xml:space="preserve"> </v>
          </cell>
          <cell r="FQ87" t="str">
            <v>ACLOBNL3C</v>
          </cell>
          <cell r="FR87" t="str">
            <v xml:space="preserve"> 3C</v>
          </cell>
          <cell r="FS87" t="str">
            <v xml:space="preserve"> 3C</v>
          </cell>
          <cell r="FT87" t="str">
            <v>ACL32010</v>
          </cell>
          <cell r="FU87" t="str">
            <v>3Le Plateau-Mont-Royal</v>
          </cell>
        </row>
        <row r="88">
          <cell r="C88" t="str">
            <v>ACL-5342</v>
          </cell>
          <cell r="D88" t="str">
            <v>930084174</v>
          </cell>
          <cell r="E88" t="str">
            <v>GERECOMM PHASE-2</v>
          </cell>
          <cell r="F88" t="str">
            <v>6351 Rue Villeneuve (MTN)</v>
          </cell>
          <cell r="G88">
            <v>27</v>
          </cell>
          <cell r="H88" t="str">
            <v>1</v>
          </cell>
          <cell r="I88">
            <v>0</v>
          </cell>
          <cell r="J88">
            <v>0</v>
          </cell>
          <cell r="K88">
            <v>0</v>
          </cell>
          <cell r="L88" t="str">
            <v>CDH</v>
          </cell>
          <cell r="M88" t="str">
            <v>R</v>
          </cell>
          <cell r="N88" t="str">
            <v>2006</v>
          </cell>
          <cell r="O88" t="str">
            <v>DA</v>
          </cell>
          <cell r="P88" t="str">
            <v>OC</v>
          </cell>
          <cell r="Q88" t="str">
            <v>U34VIEC</v>
          </cell>
          <cell r="R88" t="str">
            <v>U11LEDS</v>
          </cell>
          <cell r="S88">
            <v>0</v>
          </cell>
          <cell r="T88">
            <v>39848</v>
          </cell>
          <cell r="U88">
            <v>39883</v>
          </cell>
          <cell r="V88">
            <v>40003</v>
          </cell>
          <cell r="W88">
            <v>40088</v>
          </cell>
          <cell r="X88">
            <v>40092</v>
          </cell>
          <cell r="Y88">
            <v>40147</v>
          </cell>
          <cell r="Z88">
            <v>40375</v>
          </cell>
          <cell r="AA88">
            <v>40513</v>
          </cell>
          <cell r="AB88" t="str">
            <v>O15L</v>
          </cell>
          <cell r="AC88">
            <v>0</v>
          </cell>
          <cell r="AD88">
            <v>0</v>
          </cell>
          <cell r="AE88">
            <v>4</v>
          </cell>
          <cell r="AF88">
            <v>13</v>
          </cell>
          <cell r="AG88">
            <v>7</v>
          </cell>
          <cell r="AH88">
            <v>1</v>
          </cell>
          <cell r="AI88">
            <v>2</v>
          </cell>
          <cell r="AJ88" t="str">
            <v>OBNL</v>
          </cell>
          <cell r="AK88" t="str">
            <v>OBNL</v>
          </cell>
          <cell r="AL88">
            <v>40147</v>
          </cell>
          <cell r="AM88" t="str">
            <v>26-50</v>
          </cell>
          <cell r="AN88">
            <v>300</v>
          </cell>
          <cell r="AO88">
            <v>40375</v>
          </cell>
          <cell r="AP88">
            <v>40405</v>
          </cell>
          <cell r="AQ88" t="str">
            <v>ACL-5342</v>
          </cell>
          <cell r="AR88" t="str">
            <v>ACLOC</v>
          </cell>
          <cell r="AS88" t="str">
            <v>ACL2006-1</v>
          </cell>
          <cell r="AT88" t="str">
            <v>1Chambre</v>
          </cell>
          <cell r="AU88" t="str">
            <v>1studio</v>
          </cell>
          <cell r="AV88" t="str">
            <v>11CC</v>
          </cell>
          <cell r="AW88" t="str">
            <v>12CC</v>
          </cell>
          <cell r="AX88" t="str">
            <v>13CC</v>
          </cell>
          <cell r="AY88" t="str">
            <v>14CC</v>
          </cell>
          <cell r="AZ88" t="str">
            <v>15CC</v>
          </cell>
          <cell r="BA88" t="str">
            <v>1Chambre</v>
          </cell>
          <cell r="BB88" t="str">
            <v>1studio</v>
          </cell>
          <cell r="BC88" t="str">
            <v>11CC</v>
          </cell>
          <cell r="BD88" t="str">
            <v>12CC</v>
          </cell>
          <cell r="BE88" t="str">
            <v>13CC</v>
          </cell>
          <cell r="BF88" t="str">
            <v>14CC</v>
          </cell>
          <cell r="BG88" t="str">
            <v>15CC</v>
          </cell>
          <cell r="BH88" t="str">
            <v>engagé</v>
          </cell>
          <cell r="BI88" t="str">
            <v>20091chambre</v>
          </cell>
          <cell r="BJ88" t="str">
            <v>20091studio</v>
          </cell>
          <cell r="BK88" t="str">
            <v>200911cc</v>
          </cell>
          <cell r="BL88" t="str">
            <v>200912cc</v>
          </cell>
          <cell r="BM88" t="str">
            <v>200913cc</v>
          </cell>
          <cell r="BN88" t="str">
            <v>200914cc</v>
          </cell>
          <cell r="BO88" t="str">
            <v>200915cc</v>
          </cell>
          <cell r="BP88" t="str">
            <v>2006</v>
          </cell>
          <cell r="BQ88" t="str">
            <v>ACL2006-1</v>
          </cell>
          <cell r="BR88" t="str">
            <v>1Chambre</v>
          </cell>
          <cell r="BS88" t="str">
            <v>1studio</v>
          </cell>
          <cell r="BT88" t="str">
            <v>11CC</v>
          </cell>
          <cell r="BU88" t="str">
            <v>12CC</v>
          </cell>
          <cell r="BV88" t="str">
            <v>13CC</v>
          </cell>
          <cell r="BW88" t="str">
            <v>14CC</v>
          </cell>
          <cell r="BX88" t="str">
            <v>15CC</v>
          </cell>
          <cell r="BY88" t="str">
            <v>OBNL-1</v>
          </cell>
          <cell r="BZ88" t="str">
            <v>OBNL-1</v>
          </cell>
          <cell r="CA88" t="str">
            <v xml:space="preserve"> </v>
          </cell>
          <cell r="CB88" t="str">
            <v xml:space="preserve"> </v>
          </cell>
          <cell r="CC88" t="str">
            <v>OBNL</v>
          </cell>
          <cell r="CD88" t="str">
            <v>20091OBNL</v>
          </cell>
          <cell r="CE88" t="str">
            <v>OBNL-1</v>
          </cell>
          <cell r="CF88" t="str">
            <v>2007CDH</v>
          </cell>
          <cell r="CG88" t="str">
            <v>2007CDH</v>
          </cell>
          <cell r="CH88" t="str">
            <v>CDH-1</v>
          </cell>
          <cell r="CI88" t="str">
            <v>CDH-1</v>
          </cell>
          <cell r="CJ88" t="str">
            <v>20091CDH</v>
          </cell>
          <cell r="CK88" t="str">
            <v>CDH</v>
          </cell>
          <cell r="CL88" t="str">
            <v>CDH-1</v>
          </cell>
          <cell r="CM88" t="str">
            <v>20091CDH2009</v>
          </cell>
          <cell r="CN88" t="str">
            <v>R1</v>
          </cell>
          <cell r="CO88" t="str">
            <v>R1</v>
          </cell>
          <cell r="CP88" t="str">
            <v>R1</v>
          </cell>
          <cell r="CQ88" t="str">
            <v>20091R</v>
          </cell>
          <cell r="CR88" t="str">
            <v>R</v>
          </cell>
          <cell r="CS88" t="str">
            <v>20091R2009</v>
          </cell>
          <cell r="CT88" t="str">
            <v>2009</v>
          </cell>
          <cell r="CU88" t="str">
            <v xml:space="preserve"> </v>
          </cell>
          <cell r="CV88" t="str">
            <v>2009-10</v>
          </cell>
          <cell r="CW88" t="str">
            <v>2010-07</v>
          </cell>
          <cell r="CX88" t="str">
            <v>OCMontréal-Nord</v>
          </cell>
          <cell r="CY88" t="str">
            <v>CDHOC</v>
          </cell>
          <cell r="CZ88" t="str">
            <v>CDHOCMontréal-Nord</v>
          </cell>
          <cell r="DA88" t="str">
            <v>CDHMontréal-Nord</v>
          </cell>
          <cell r="DB88" t="str">
            <v>CDHMontréal-Nord</v>
          </cell>
          <cell r="DC88" t="str">
            <v>Montréal-Nord</v>
          </cell>
          <cell r="DD88" t="str">
            <v>1Montréal-Nord</v>
          </cell>
          <cell r="DE88" t="str">
            <v>RMontréal-Nord</v>
          </cell>
          <cell r="DF88">
            <v>0</v>
          </cell>
          <cell r="DG88" t="str">
            <v>1OC</v>
          </cell>
          <cell r="DH88" t="str">
            <v>ACL1OC</v>
          </cell>
          <cell r="DI88" t="str">
            <v xml:space="preserve"> </v>
          </cell>
          <cell r="DJ88" t="str">
            <v xml:space="preserve"> </v>
          </cell>
          <cell r="DK88" t="str">
            <v>2010ACL</v>
          </cell>
          <cell r="DL88" t="str">
            <v xml:space="preserve"> </v>
          </cell>
          <cell r="DM88" t="str">
            <v>2009ACLOC</v>
          </cell>
          <cell r="DO88" t="str">
            <v>2010oc</v>
          </cell>
          <cell r="DP88" t="str">
            <v>ACL2010oc2009ed</v>
          </cell>
          <cell r="DQ88" t="str">
            <v>2009ed</v>
          </cell>
          <cell r="DR88" t="str">
            <v>2009ec</v>
          </cell>
          <cell r="DS88" t="str">
            <v>2009ap</v>
          </cell>
          <cell r="DT88" t="str">
            <v>2009ed</v>
          </cell>
          <cell r="DU88" t="str">
            <v xml:space="preserve"> </v>
          </cell>
          <cell r="DV88" t="str">
            <v>1OC</v>
          </cell>
          <cell r="DW88" t="str">
            <v>20091OC</v>
          </cell>
          <cell r="DX88" t="str">
            <v>2009</v>
          </cell>
          <cell r="DY88" t="str">
            <v>2009</v>
          </cell>
          <cell r="DZ88" t="str">
            <v>ACLED 2009 from ec 2009</v>
          </cell>
          <cell r="EA88" t="str">
            <v>ACLOC 2006 from ED 2006</v>
          </cell>
          <cell r="EB88" t="str">
            <v>2009ec1Chambre</v>
          </cell>
          <cell r="EC88">
            <v>35</v>
          </cell>
          <cell r="ED88">
            <v>120</v>
          </cell>
          <cell r="EE88">
            <v>85</v>
          </cell>
          <cell r="EF88">
            <v>4</v>
          </cell>
          <cell r="EG88">
            <v>59</v>
          </cell>
          <cell r="EH88">
            <v>55</v>
          </cell>
          <cell r="EI88">
            <v>228</v>
          </cell>
          <cell r="EJ88">
            <v>30</v>
          </cell>
          <cell r="EK88" t="str">
            <v>2009</v>
          </cell>
          <cell r="EL88">
            <v>0</v>
          </cell>
          <cell r="EM88" t="str">
            <v>ACL</v>
          </cell>
          <cell r="EN88" t="str">
            <v>2009CDH</v>
          </cell>
          <cell r="EO88" t="str">
            <v>1Chambre</v>
          </cell>
          <cell r="EP88" t="str">
            <v>1Studio</v>
          </cell>
          <cell r="EQ88" t="str">
            <v>11CC</v>
          </cell>
          <cell r="ER88" t="str">
            <v>12CC</v>
          </cell>
          <cell r="ES88" t="str">
            <v>13CC</v>
          </cell>
          <cell r="ET88" t="str">
            <v>14CC</v>
          </cell>
          <cell r="EU88" t="str">
            <v>15CC</v>
          </cell>
          <cell r="EV88" t="str">
            <v>1Chambre</v>
          </cell>
          <cell r="EW88" t="str">
            <v>1studio</v>
          </cell>
          <cell r="EX88" t="str">
            <v>11CC</v>
          </cell>
          <cell r="EY88" t="str">
            <v>12CC</v>
          </cell>
          <cell r="EZ88" t="str">
            <v>13CC</v>
          </cell>
          <cell r="FA88" t="str">
            <v>14CC</v>
          </cell>
          <cell r="FB88" t="str">
            <v>15CC</v>
          </cell>
          <cell r="FC88" t="str">
            <v>OBNL-1</v>
          </cell>
          <cell r="FD88" t="str">
            <v>CDH-1</v>
          </cell>
          <cell r="FE88" t="str">
            <v>R1</v>
          </cell>
          <cell r="FF88">
            <v>89</v>
          </cell>
          <cell r="FG88" t="str">
            <v>OC</v>
          </cell>
          <cell r="FH88">
            <v>283</v>
          </cell>
          <cell r="FI88" t="str">
            <v xml:space="preserve"> </v>
          </cell>
          <cell r="FJ88" t="str">
            <v>ACL</v>
          </cell>
          <cell r="FK88" t="str">
            <v>ACLOBNL</v>
          </cell>
          <cell r="FL88" t="str">
            <v>ACL1</v>
          </cell>
          <cell r="FM88" t="str">
            <v>ACLR</v>
          </cell>
          <cell r="FN88" t="str">
            <v>ACLOBNL</v>
          </cell>
          <cell r="FO88" t="str">
            <v xml:space="preserve"> </v>
          </cell>
          <cell r="FP88" t="str">
            <v xml:space="preserve"> </v>
          </cell>
          <cell r="FQ88" t="str">
            <v>ACLOBNL1R</v>
          </cell>
          <cell r="FR88" t="str">
            <v xml:space="preserve"> 1R</v>
          </cell>
          <cell r="FS88" t="str">
            <v xml:space="preserve"> 1R</v>
          </cell>
          <cell r="FT88" t="str">
            <v>ACL12006</v>
          </cell>
          <cell r="FU88" t="str">
            <v>1Montréal-Nord</v>
          </cell>
        </row>
        <row r="89">
          <cell r="C89" t="str">
            <v>ACL-5343</v>
          </cell>
          <cell r="D89" t="str">
            <v>930083360</v>
          </cell>
          <cell r="E89" t="str">
            <v>HAPOPEX - VÉZINA</v>
          </cell>
          <cell r="F89" t="str">
            <v>4837-4855 Rue Vézina</v>
          </cell>
          <cell r="G89">
            <v>68</v>
          </cell>
          <cell r="H89" t="str">
            <v>1</v>
          </cell>
          <cell r="I89">
            <v>0</v>
          </cell>
          <cell r="J89">
            <v>0</v>
          </cell>
          <cell r="K89">
            <v>0</v>
          </cell>
          <cell r="L89" t="str">
            <v>CDH</v>
          </cell>
          <cell r="M89" t="str">
            <v>T</v>
          </cell>
          <cell r="N89" t="str">
            <v>2008</v>
          </cell>
          <cell r="O89" t="str">
            <v>DA</v>
          </cell>
          <cell r="P89" t="str">
            <v>OC</v>
          </cell>
          <cell r="Q89" t="str">
            <v>U07BOIJ</v>
          </cell>
          <cell r="R89" t="str">
            <v>U11LABD</v>
          </cell>
          <cell r="S89">
            <v>0</v>
          </cell>
          <cell r="T89">
            <v>39749</v>
          </cell>
          <cell r="U89">
            <v>39883</v>
          </cell>
          <cell r="V89">
            <v>40010</v>
          </cell>
          <cell r="W89">
            <v>40154</v>
          </cell>
          <cell r="X89">
            <v>40165</v>
          </cell>
          <cell r="Y89">
            <v>40252</v>
          </cell>
          <cell r="Z89">
            <v>40709</v>
          </cell>
          <cell r="AA89">
            <v>40787</v>
          </cell>
          <cell r="AB89" t="str">
            <v>O15L</v>
          </cell>
          <cell r="AC89">
            <v>0</v>
          </cell>
          <cell r="AD89">
            <v>0</v>
          </cell>
          <cell r="AE89">
            <v>20</v>
          </cell>
          <cell r="AF89">
            <v>32</v>
          </cell>
          <cell r="AG89">
            <v>16</v>
          </cell>
          <cell r="AH89">
            <v>0</v>
          </cell>
          <cell r="AI89">
            <v>0</v>
          </cell>
          <cell r="AJ89" t="str">
            <v>OBNL</v>
          </cell>
          <cell r="AK89" t="str">
            <v>OBNL</v>
          </cell>
          <cell r="AL89">
            <v>40252</v>
          </cell>
          <cell r="AM89" t="str">
            <v>51-80</v>
          </cell>
          <cell r="AN89">
            <v>330</v>
          </cell>
          <cell r="AO89">
            <v>40709</v>
          </cell>
          <cell r="AP89">
            <v>40739</v>
          </cell>
          <cell r="AQ89" t="str">
            <v>ACL-5343</v>
          </cell>
          <cell r="AR89" t="str">
            <v>ACLOC</v>
          </cell>
          <cell r="AS89" t="str">
            <v>ACL2008-1</v>
          </cell>
          <cell r="AT89" t="str">
            <v>1Chambre</v>
          </cell>
          <cell r="AU89" t="str">
            <v>1studio</v>
          </cell>
          <cell r="AV89" t="str">
            <v>11CC</v>
          </cell>
          <cell r="AW89" t="str">
            <v>12CC</v>
          </cell>
          <cell r="AX89" t="str">
            <v>13CC</v>
          </cell>
          <cell r="AY89" t="str">
            <v>14CC</v>
          </cell>
          <cell r="AZ89" t="str">
            <v>15CC</v>
          </cell>
          <cell r="BA89" t="str">
            <v>1Chambre</v>
          </cell>
          <cell r="BB89" t="str">
            <v>1studio</v>
          </cell>
          <cell r="BC89" t="str">
            <v>11CC</v>
          </cell>
          <cell r="BD89" t="str">
            <v>12CC</v>
          </cell>
          <cell r="BE89" t="str">
            <v>13CC</v>
          </cell>
          <cell r="BF89" t="str">
            <v>14CC</v>
          </cell>
          <cell r="BG89" t="str">
            <v>15CC</v>
          </cell>
          <cell r="BH89" t="str">
            <v>engagé</v>
          </cell>
          <cell r="BI89" t="str">
            <v>20091chambre</v>
          </cell>
          <cell r="BJ89" t="str">
            <v>20091studio</v>
          </cell>
          <cell r="BK89" t="str">
            <v>200911cc</v>
          </cell>
          <cell r="BL89" t="str">
            <v>200912cc</v>
          </cell>
          <cell r="BM89" t="str">
            <v>200913cc</v>
          </cell>
          <cell r="BN89" t="str">
            <v>200914cc</v>
          </cell>
          <cell r="BO89" t="str">
            <v>200915cc</v>
          </cell>
          <cell r="BP89" t="str">
            <v>2008</v>
          </cell>
          <cell r="BQ89" t="str">
            <v>ACL2008-1</v>
          </cell>
          <cell r="BR89" t="str">
            <v>1Chambre</v>
          </cell>
          <cell r="BS89" t="str">
            <v>1studio</v>
          </cell>
          <cell r="BT89" t="str">
            <v>11CC</v>
          </cell>
          <cell r="BU89" t="str">
            <v>12CC</v>
          </cell>
          <cell r="BV89" t="str">
            <v>13CC</v>
          </cell>
          <cell r="BW89" t="str">
            <v>14CC</v>
          </cell>
          <cell r="BX89" t="str">
            <v>15CC</v>
          </cell>
          <cell r="BY89" t="str">
            <v>OBNL-1</v>
          </cell>
          <cell r="BZ89" t="str">
            <v>OBNL-1</v>
          </cell>
          <cell r="CA89" t="str">
            <v xml:space="preserve"> </v>
          </cell>
          <cell r="CB89" t="str">
            <v xml:space="preserve"> </v>
          </cell>
          <cell r="CC89" t="str">
            <v>OBNL</v>
          </cell>
          <cell r="CD89" t="str">
            <v>20091OBNL</v>
          </cell>
          <cell r="CE89" t="str">
            <v>OBNL-1</v>
          </cell>
          <cell r="CF89" t="str">
            <v>2007CDH</v>
          </cell>
          <cell r="CG89" t="str">
            <v>2007CDH</v>
          </cell>
          <cell r="CH89" t="str">
            <v>CDH-1</v>
          </cell>
          <cell r="CI89" t="str">
            <v>CDH-1</v>
          </cell>
          <cell r="CJ89" t="str">
            <v>20091CDH</v>
          </cell>
          <cell r="CK89" t="str">
            <v>CDH</v>
          </cell>
          <cell r="CL89" t="str">
            <v>CDH-1</v>
          </cell>
          <cell r="CM89" t="str">
            <v>20091CDH2009</v>
          </cell>
          <cell r="CN89" t="str">
            <v>T1</v>
          </cell>
          <cell r="CO89" t="str">
            <v>T1</v>
          </cell>
          <cell r="CP89" t="str">
            <v>T1</v>
          </cell>
          <cell r="CQ89" t="str">
            <v>20091T</v>
          </cell>
          <cell r="CR89" t="str">
            <v>T</v>
          </cell>
          <cell r="CS89" t="str">
            <v>20091T2009</v>
          </cell>
          <cell r="CT89" t="str">
            <v>2009</v>
          </cell>
          <cell r="CU89" t="str">
            <v xml:space="preserve"> </v>
          </cell>
          <cell r="CV89" t="str">
            <v>2009-12</v>
          </cell>
          <cell r="CW89" t="str">
            <v>2011-06</v>
          </cell>
          <cell r="CX89" t="str">
            <v>OCCôte-des-Neiges — Notre-Dame-de-Grâce</v>
          </cell>
          <cell r="CY89" t="str">
            <v>CDHOC</v>
          </cell>
          <cell r="CZ89" t="str">
            <v>CDHOCCôte-des-Neiges — Notre-Dame-de-Grâce</v>
          </cell>
          <cell r="DA89" t="str">
            <v>CDHCôte-des-Neiges — Notre-Dame-de-Grâce</v>
          </cell>
          <cell r="DB89" t="str">
            <v>CDHCôte-des-Neiges — Notre-Dame-de-Grâce</v>
          </cell>
          <cell r="DC89" t="str">
            <v>Côte-des-Neiges — Notre-Dame-de-Grâce</v>
          </cell>
          <cell r="DD89" t="str">
            <v>1Côte-des-Neiges — Notre-Dame-de-Grâce</v>
          </cell>
          <cell r="DE89" t="str">
            <v>TCôte-des-Neiges — Notre-Dame-de-Grâce</v>
          </cell>
          <cell r="DF89">
            <v>0</v>
          </cell>
          <cell r="DG89" t="str">
            <v>1OC</v>
          </cell>
          <cell r="DH89" t="str">
            <v>ACL1OC</v>
          </cell>
          <cell r="DI89" t="str">
            <v xml:space="preserve"> </v>
          </cell>
          <cell r="DJ89" t="str">
            <v xml:space="preserve"> </v>
          </cell>
          <cell r="DK89" t="str">
            <v>2011ACL</v>
          </cell>
          <cell r="DL89" t="str">
            <v xml:space="preserve"> </v>
          </cell>
          <cell r="DM89" t="str">
            <v>2008ACLOC</v>
          </cell>
          <cell r="DO89" t="str">
            <v>2011oc</v>
          </cell>
          <cell r="DP89" t="str">
            <v>ACL2011oc2009ed</v>
          </cell>
          <cell r="DQ89" t="str">
            <v>2009ed</v>
          </cell>
          <cell r="DR89" t="str">
            <v>2009ec</v>
          </cell>
          <cell r="DS89" t="str">
            <v>2009ap</v>
          </cell>
          <cell r="DT89" t="str">
            <v>2009ed</v>
          </cell>
          <cell r="DU89" t="str">
            <v xml:space="preserve"> </v>
          </cell>
          <cell r="DV89" t="str">
            <v>1OC</v>
          </cell>
          <cell r="DW89" t="str">
            <v>20091OC</v>
          </cell>
          <cell r="DX89" t="str">
            <v>2009</v>
          </cell>
          <cell r="DY89" t="str">
            <v>2009</v>
          </cell>
          <cell r="DZ89" t="str">
            <v>ACLED 2009 from ec 2009</v>
          </cell>
          <cell r="EA89" t="str">
            <v>ACLOC 2006 from ED 2006</v>
          </cell>
          <cell r="EB89" t="str">
            <v>2009ec1Chambre</v>
          </cell>
          <cell r="EC89">
            <v>134</v>
          </cell>
          <cell r="ED89">
            <v>127</v>
          </cell>
          <cell r="EE89">
            <v>144</v>
          </cell>
          <cell r="EF89">
            <v>11</v>
          </cell>
          <cell r="EG89">
            <v>98</v>
          </cell>
          <cell r="EH89">
            <v>87</v>
          </cell>
          <cell r="EI89">
            <v>457</v>
          </cell>
          <cell r="EJ89">
            <v>30</v>
          </cell>
          <cell r="EK89" t="str">
            <v>2009</v>
          </cell>
          <cell r="EL89">
            <v>0</v>
          </cell>
          <cell r="EM89" t="str">
            <v>ACL</v>
          </cell>
          <cell r="EN89" t="str">
            <v>2009CDH</v>
          </cell>
          <cell r="EO89" t="str">
            <v>1Chambre</v>
          </cell>
          <cell r="EP89" t="str">
            <v>1Studio</v>
          </cell>
          <cell r="EQ89" t="str">
            <v>11CC</v>
          </cell>
          <cell r="ER89" t="str">
            <v>12CC</v>
          </cell>
          <cell r="ES89" t="str">
            <v>13CC</v>
          </cell>
          <cell r="ET89" t="str">
            <v>14CC</v>
          </cell>
          <cell r="EU89" t="str">
            <v>15CC</v>
          </cell>
          <cell r="EV89" t="str">
            <v>1Chambre</v>
          </cell>
          <cell r="EW89" t="str">
            <v>1studio</v>
          </cell>
          <cell r="EX89" t="str">
            <v>11CC</v>
          </cell>
          <cell r="EY89" t="str">
            <v>12CC</v>
          </cell>
          <cell r="EZ89" t="str">
            <v>13CC</v>
          </cell>
          <cell r="FA89" t="str">
            <v>14CC</v>
          </cell>
          <cell r="FB89" t="str">
            <v>15CC</v>
          </cell>
          <cell r="FC89" t="str">
            <v>OBNL-1</v>
          </cell>
          <cell r="FD89" t="str">
            <v>CDH-1</v>
          </cell>
          <cell r="FE89" t="str">
            <v>T1</v>
          </cell>
          <cell r="FF89">
            <v>155</v>
          </cell>
          <cell r="FG89" t="str">
            <v>OC</v>
          </cell>
          <cell r="FH89">
            <v>544</v>
          </cell>
          <cell r="FI89" t="str">
            <v xml:space="preserve"> </v>
          </cell>
          <cell r="FJ89" t="str">
            <v>ACL</v>
          </cell>
          <cell r="FK89" t="str">
            <v>ACLOBNL</v>
          </cell>
          <cell r="FL89" t="str">
            <v>ACL1</v>
          </cell>
          <cell r="FM89" t="str">
            <v>ACLT</v>
          </cell>
          <cell r="FN89" t="str">
            <v>ACLOBNL</v>
          </cell>
          <cell r="FO89" t="str">
            <v xml:space="preserve"> </v>
          </cell>
          <cell r="FP89" t="str">
            <v xml:space="preserve"> </v>
          </cell>
          <cell r="FQ89" t="str">
            <v>ACLOBNL1T</v>
          </cell>
          <cell r="FR89" t="str">
            <v xml:space="preserve"> 1T</v>
          </cell>
          <cell r="FS89" t="str">
            <v xml:space="preserve"> 1T</v>
          </cell>
          <cell r="FT89" t="str">
            <v>ACL12008</v>
          </cell>
          <cell r="FU89" t="str">
            <v>1Côte-des-Neiges — Notre-Dame-de-Grâce</v>
          </cell>
        </row>
        <row r="90">
          <cell r="C90" t="str">
            <v>ACL-5347</v>
          </cell>
          <cell r="D90" t="str">
            <v>930084173</v>
          </cell>
          <cell r="E90" t="str">
            <v>GÉRÉCOMM INC. PHASE-3</v>
          </cell>
          <cell r="F90" t="str">
            <v>6141 Rue Villeneuve (MTN)</v>
          </cell>
          <cell r="G90">
            <v>60</v>
          </cell>
          <cell r="H90" t="str">
            <v>1</v>
          </cell>
          <cell r="I90">
            <v>0</v>
          </cell>
          <cell r="J90">
            <v>0</v>
          </cell>
          <cell r="K90">
            <v>0</v>
          </cell>
          <cell r="L90" t="str">
            <v>CDH</v>
          </cell>
          <cell r="M90" t="str">
            <v>R</v>
          </cell>
          <cell r="N90" t="str">
            <v>2009</v>
          </cell>
          <cell r="O90" t="str">
            <v>DA</v>
          </cell>
          <cell r="P90" t="str">
            <v>OC</v>
          </cell>
          <cell r="Q90" t="str">
            <v>U34LACR</v>
          </cell>
          <cell r="R90" t="str">
            <v>U11LABD</v>
          </cell>
          <cell r="S90">
            <v>0</v>
          </cell>
          <cell r="T90">
            <v>39870</v>
          </cell>
          <cell r="U90">
            <v>39993</v>
          </cell>
          <cell r="V90">
            <v>40107</v>
          </cell>
          <cell r="W90">
            <v>40207</v>
          </cell>
          <cell r="X90">
            <v>40211</v>
          </cell>
          <cell r="Y90">
            <v>40297</v>
          </cell>
          <cell r="Z90">
            <v>40983</v>
          </cell>
          <cell r="AA90">
            <v>41061</v>
          </cell>
          <cell r="AB90" t="str">
            <v>O15L</v>
          </cell>
          <cell r="AC90">
            <v>0</v>
          </cell>
          <cell r="AD90">
            <v>0</v>
          </cell>
          <cell r="AE90">
            <v>4</v>
          </cell>
          <cell r="AF90">
            <v>32</v>
          </cell>
          <cell r="AG90">
            <v>24</v>
          </cell>
          <cell r="AH90">
            <v>0</v>
          </cell>
          <cell r="AI90">
            <v>0</v>
          </cell>
          <cell r="AJ90" t="str">
            <v>OBNL</v>
          </cell>
          <cell r="AK90" t="str">
            <v>OBNL</v>
          </cell>
          <cell r="AL90">
            <v>40297</v>
          </cell>
          <cell r="AM90" t="str">
            <v>51-80</v>
          </cell>
          <cell r="AN90">
            <v>330</v>
          </cell>
          <cell r="AO90">
            <v>40983</v>
          </cell>
          <cell r="AP90">
            <v>41013</v>
          </cell>
          <cell r="AQ90" t="str">
            <v>ACL-5347</v>
          </cell>
          <cell r="AR90" t="str">
            <v>ACLOC</v>
          </cell>
          <cell r="AS90" t="str">
            <v>ACL2009-1</v>
          </cell>
          <cell r="AT90" t="str">
            <v>1Chambre</v>
          </cell>
          <cell r="AU90" t="str">
            <v>1studio</v>
          </cell>
          <cell r="AV90" t="str">
            <v>11CC</v>
          </cell>
          <cell r="AW90" t="str">
            <v>12CC</v>
          </cell>
          <cell r="AX90" t="str">
            <v>13CC</v>
          </cell>
          <cell r="AY90" t="str">
            <v>14CC</v>
          </cell>
          <cell r="AZ90" t="str">
            <v>15CC</v>
          </cell>
          <cell r="BA90" t="str">
            <v>1Chambre</v>
          </cell>
          <cell r="BB90" t="str">
            <v>1studio</v>
          </cell>
          <cell r="BC90" t="str">
            <v>11CC</v>
          </cell>
          <cell r="BD90" t="str">
            <v>12CC</v>
          </cell>
          <cell r="BE90" t="str">
            <v>13CC</v>
          </cell>
          <cell r="BF90" t="str">
            <v>14CC</v>
          </cell>
          <cell r="BG90" t="str">
            <v>15CC</v>
          </cell>
          <cell r="BH90" t="str">
            <v>engagé</v>
          </cell>
          <cell r="BI90" t="str">
            <v>20091chambre</v>
          </cell>
          <cell r="BJ90" t="str">
            <v>20091studio</v>
          </cell>
          <cell r="BK90" t="str">
            <v>200911cc</v>
          </cell>
          <cell r="BL90" t="str">
            <v>200912cc</v>
          </cell>
          <cell r="BM90" t="str">
            <v>200913cc</v>
          </cell>
          <cell r="BN90" t="str">
            <v>200914cc</v>
          </cell>
          <cell r="BO90" t="str">
            <v>200915cc</v>
          </cell>
          <cell r="BP90" t="str">
            <v>2009</v>
          </cell>
          <cell r="BQ90" t="str">
            <v>ACL2009-1</v>
          </cell>
          <cell r="BR90" t="str">
            <v>1Chambre</v>
          </cell>
          <cell r="BS90" t="str">
            <v>1studio</v>
          </cell>
          <cell r="BT90" t="str">
            <v>11CC</v>
          </cell>
          <cell r="BU90" t="str">
            <v>12CC</v>
          </cell>
          <cell r="BV90" t="str">
            <v>13CC</v>
          </cell>
          <cell r="BW90" t="str">
            <v>14CC</v>
          </cell>
          <cell r="BX90" t="str">
            <v>15CC</v>
          </cell>
          <cell r="BY90" t="str">
            <v>OBNL-1</v>
          </cell>
          <cell r="BZ90" t="str">
            <v>OBNL-1</v>
          </cell>
          <cell r="CA90" t="str">
            <v xml:space="preserve"> </v>
          </cell>
          <cell r="CB90" t="str">
            <v xml:space="preserve"> </v>
          </cell>
          <cell r="CC90" t="str">
            <v>OBNL</v>
          </cell>
          <cell r="CD90" t="str">
            <v>20091OBNL</v>
          </cell>
          <cell r="CE90" t="str">
            <v>OBNL-1</v>
          </cell>
          <cell r="CF90" t="str">
            <v>2007CDH</v>
          </cell>
          <cell r="CG90" t="str">
            <v>2007CDH</v>
          </cell>
          <cell r="CH90" t="str">
            <v>CDH-1</v>
          </cell>
          <cell r="CI90" t="str">
            <v>CDH-1</v>
          </cell>
          <cell r="CJ90" t="str">
            <v>20091CDH</v>
          </cell>
          <cell r="CK90" t="str">
            <v>CDH</v>
          </cell>
          <cell r="CL90" t="str">
            <v>CDH-1</v>
          </cell>
          <cell r="CM90" t="str">
            <v>20091CDH2010</v>
          </cell>
          <cell r="CN90" t="str">
            <v>R1</v>
          </cell>
          <cell r="CO90" t="str">
            <v>R1</v>
          </cell>
          <cell r="CP90" t="str">
            <v>R1</v>
          </cell>
          <cell r="CQ90" t="str">
            <v>20091R</v>
          </cell>
          <cell r="CR90" t="str">
            <v>R</v>
          </cell>
          <cell r="CS90" t="str">
            <v>20091R2010</v>
          </cell>
          <cell r="CT90" t="str">
            <v>2010</v>
          </cell>
          <cell r="CU90" t="str">
            <v xml:space="preserve"> </v>
          </cell>
          <cell r="CV90" t="str">
            <v>2010-02</v>
          </cell>
          <cell r="CW90" t="str">
            <v>2012-03</v>
          </cell>
          <cell r="CX90" t="str">
            <v>OCMontréal-Nord</v>
          </cell>
          <cell r="CY90" t="str">
            <v>CDHOC</v>
          </cell>
          <cell r="CZ90" t="str">
            <v>CDHOCMontréal-Nord</v>
          </cell>
          <cell r="DA90" t="str">
            <v>CDHMontréal-Nord</v>
          </cell>
          <cell r="DB90" t="str">
            <v>CDHMontréal-Nord</v>
          </cell>
          <cell r="DC90" t="str">
            <v>Montréal-Nord</v>
          </cell>
          <cell r="DD90" t="str">
            <v>1Montréal-Nord</v>
          </cell>
          <cell r="DE90" t="str">
            <v>RMontréal-Nord</v>
          </cell>
          <cell r="DF90">
            <v>0</v>
          </cell>
          <cell r="DG90" t="str">
            <v>1OC</v>
          </cell>
          <cell r="DH90" t="str">
            <v>ACL1OC</v>
          </cell>
          <cell r="DI90" t="str">
            <v xml:space="preserve"> </v>
          </cell>
          <cell r="DJ90" t="str">
            <v xml:space="preserve"> </v>
          </cell>
          <cell r="DK90" t="str">
            <v>2012ACL</v>
          </cell>
          <cell r="DL90" t="str">
            <v xml:space="preserve"> </v>
          </cell>
          <cell r="DM90" t="str">
            <v>2009ACLOC</v>
          </cell>
          <cell r="DO90" t="str">
            <v>2012oc</v>
          </cell>
          <cell r="DP90" t="str">
            <v>ACL2012oc2010ed</v>
          </cell>
          <cell r="DQ90" t="str">
            <v>2010ed</v>
          </cell>
          <cell r="DR90" t="str">
            <v>2009ec</v>
          </cell>
          <cell r="DS90" t="str">
            <v>2009ap</v>
          </cell>
          <cell r="DT90" t="str">
            <v>2010ed</v>
          </cell>
          <cell r="DU90" t="str">
            <v>2009ec</v>
          </cell>
          <cell r="DV90" t="str">
            <v>1OC</v>
          </cell>
          <cell r="DW90" t="str">
            <v>20101OC</v>
          </cell>
          <cell r="DX90" t="str">
            <v>2010</v>
          </cell>
          <cell r="DY90" t="str">
            <v>2009</v>
          </cell>
          <cell r="DZ90" t="str">
            <v>ACLED 2010 from ec 2009</v>
          </cell>
          <cell r="EA90" t="str">
            <v>ACLOC 2006 from ED 2006</v>
          </cell>
          <cell r="EB90" t="str">
            <v>2009ec1Chambre</v>
          </cell>
          <cell r="EC90">
            <v>123</v>
          </cell>
          <cell r="ED90">
            <v>114</v>
          </cell>
          <cell r="EE90">
            <v>100</v>
          </cell>
          <cell r="EF90">
            <v>4</v>
          </cell>
          <cell r="EG90">
            <v>90</v>
          </cell>
          <cell r="EH90">
            <v>86</v>
          </cell>
          <cell r="EI90">
            <v>686</v>
          </cell>
          <cell r="EJ90">
            <v>30</v>
          </cell>
          <cell r="EK90" t="str">
            <v>2009</v>
          </cell>
          <cell r="EL90">
            <v>0</v>
          </cell>
          <cell r="EM90" t="str">
            <v>ACL</v>
          </cell>
          <cell r="EN90" t="str">
            <v>2010CDH</v>
          </cell>
          <cell r="EO90" t="str">
            <v>1Chambre</v>
          </cell>
          <cell r="EP90" t="str">
            <v>1Studio</v>
          </cell>
          <cell r="EQ90" t="str">
            <v>11CC</v>
          </cell>
          <cell r="ER90" t="str">
            <v>12CC</v>
          </cell>
          <cell r="ES90" t="str">
            <v>13CC</v>
          </cell>
          <cell r="ET90" t="str">
            <v>14CC</v>
          </cell>
          <cell r="EU90" t="str">
            <v>15CC</v>
          </cell>
          <cell r="EV90" t="str">
            <v>1Chambre</v>
          </cell>
          <cell r="EW90" t="str">
            <v>1studio</v>
          </cell>
          <cell r="EX90" t="str">
            <v>11CC</v>
          </cell>
          <cell r="EY90" t="str">
            <v>12CC</v>
          </cell>
          <cell r="EZ90" t="str">
            <v>13CC</v>
          </cell>
          <cell r="FA90" t="str">
            <v>14CC</v>
          </cell>
          <cell r="FB90" t="str">
            <v>15CC</v>
          </cell>
          <cell r="FC90" t="str">
            <v>OBNL-1</v>
          </cell>
          <cell r="FD90" t="str">
            <v>CDH-1</v>
          </cell>
          <cell r="FE90" t="str">
            <v>R1</v>
          </cell>
          <cell r="FF90">
            <v>104</v>
          </cell>
          <cell r="FG90" t="str">
            <v>OC</v>
          </cell>
          <cell r="FH90">
            <v>772</v>
          </cell>
          <cell r="FI90" t="str">
            <v xml:space="preserve"> </v>
          </cell>
          <cell r="FJ90" t="str">
            <v>ACL</v>
          </cell>
          <cell r="FK90" t="str">
            <v>ACLOBNL</v>
          </cell>
          <cell r="FL90" t="str">
            <v>ACL1</v>
          </cell>
          <cell r="FM90" t="str">
            <v>ACLR</v>
          </cell>
          <cell r="FN90" t="str">
            <v>ACLOBNL</v>
          </cell>
          <cell r="FO90" t="str">
            <v xml:space="preserve"> </v>
          </cell>
          <cell r="FP90" t="str">
            <v xml:space="preserve"> </v>
          </cell>
          <cell r="FQ90" t="str">
            <v>ACLOBNL1R</v>
          </cell>
          <cell r="FR90" t="str">
            <v xml:space="preserve"> 1R</v>
          </cell>
          <cell r="FS90" t="str">
            <v xml:space="preserve"> 1R</v>
          </cell>
          <cell r="FT90" t="str">
            <v>ACL12009</v>
          </cell>
          <cell r="FU90" t="str">
            <v>1Montréal-Nord</v>
          </cell>
        </row>
        <row r="91">
          <cell r="C91" t="str">
            <v>ACL-5348</v>
          </cell>
          <cell r="D91" t="str">
            <v>930085702</v>
          </cell>
          <cell r="E91" t="str">
            <v>CARREFOUR COMM. DE ROSEMONT ENTRE-GENS</v>
          </cell>
          <cell r="F91" t="str">
            <v>6525 21e Avenue</v>
          </cell>
          <cell r="G91">
            <v>5</v>
          </cell>
          <cell r="H91" t="str">
            <v>3</v>
          </cell>
          <cell r="I91">
            <v>0</v>
          </cell>
          <cell r="J91">
            <v>0</v>
          </cell>
          <cell r="K91">
            <v>0</v>
          </cell>
          <cell r="L91" t="str">
            <v>BSQ</v>
          </cell>
          <cell r="M91" t="str">
            <v>T</v>
          </cell>
          <cell r="N91" t="str">
            <v>2007</v>
          </cell>
          <cell r="O91" t="str">
            <v>DA</v>
          </cell>
          <cell r="P91" t="str">
            <v>OC</v>
          </cell>
          <cell r="Q91" t="str">
            <v>U07THID</v>
          </cell>
          <cell r="R91" t="str">
            <v>U11TRGI</v>
          </cell>
          <cell r="S91">
            <v>0</v>
          </cell>
          <cell r="T91">
            <v>39993</v>
          </cell>
          <cell r="U91">
            <v>40010</v>
          </cell>
          <cell r="V91">
            <v>40053</v>
          </cell>
          <cell r="W91">
            <v>40164</v>
          </cell>
          <cell r="X91">
            <v>40168</v>
          </cell>
          <cell r="Y91">
            <v>40252</v>
          </cell>
          <cell r="Z91">
            <v>40329</v>
          </cell>
          <cell r="AA91">
            <v>40360</v>
          </cell>
          <cell r="AB91" t="str">
            <v>O15L</v>
          </cell>
          <cell r="AC91">
            <v>0</v>
          </cell>
          <cell r="AD91">
            <v>0</v>
          </cell>
          <cell r="AE91">
            <v>5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 t="str">
            <v>OBNL</v>
          </cell>
          <cell r="AK91" t="str">
            <v>OBNL</v>
          </cell>
          <cell r="AL91">
            <v>40252</v>
          </cell>
          <cell r="AM91" t="str">
            <v>1-25</v>
          </cell>
          <cell r="AN91">
            <v>240</v>
          </cell>
          <cell r="AO91">
            <v>40329</v>
          </cell>
          <cell r="AP91">
            <v>40359</v>
          </cell>
          <cell r="AQ91" t="str">
            <v>ACL-5348</v>
          </cell>
          <cell r="AR91" t="str">
            <v>ACLOC</v>
          </cell>
          <cell r="AS91" t="str">
            <v>ACL2007-3</v>
          </cell>
          <cell r="AT91" t="str">
            <v>3Chambre</v>
          </cell>
          <cell r="AU91" t="str">
            <v>3studio</v>
          </cell>
          <cell r="AV91" t="str">
            <v>31CC</v>
          </cell>
          <cell r="AW91" t="str">
            <v>32CC</v>
          </cell>
          <cell r="AX91" t="str">
            <v>33CC</v>
          </cell>
          <cell r="AY91" t="str">
            <v>34CC</v>
          </cell>
          <cell r="AZ91" t="str">
            <v>35CC</v>
          </cell>
          <cell r="BA91" t="str">
            <v>3Chambre</v>
          </cell>
          <cell r="BB91" t="str">
            <v>3studio</v>
          </cell>
          <cell r="BC91" t="str">
            <v>31CC</v>
          </cell>
          <cell r="BD91" t="str">
            <v>32CC</v>
          </cell>
          <cell r="BE91" t="str">
            <v>33CC</v>
          </cell>
          <cell r="BF91" t="str">
            <v>34CC</v>
          </cell>
          <cell r="BG91" t="str">
            <v>35CC</v>
          </cell>
          <cell r="BH91" t="str">
            <v>engagé</v>
          </cell>
          <cell r="BI91" t="str">
            <v>20093chambre</v>
          </cell>
          <cell r="BJ91" t="str">
            <v>20093studio</v>
          </cell>
          <cell r="BK91" t="str">
            <v>200931cc</v>
          </cell>
          <cell r="BL91" t="str">
            <v>200932cc</v>
          </cell>
          <cell r="BM91" t="str">
            <v>200933cc</v>
          </cell>
          <cell r="BN91" t="str">
            <v>200934cc</v>
          </cell>
          <cell r="BO91" t="str">
            <v>200935cc</v>
          </cell>
          <cell r="BP91" t="str">
            <v>2007</v>
          </cell>
          <cell r="BQ91" t="str">
            <v>ACL2007-3</v>
          </cell>
          <cell r="BR91" t="str">
            <v>3Chambre</v>
          </cell>
          <cell r="BS91" t="str">
            <v>3studio</v>
          </cell>
          <cell r="BT91" t="str">
            <v>31CC</v>
          </cell>
          <cell r="BU91" t="str">
            <v>32CC</v>
          </cell>
          <cell r="BV91" t="str">
            <v>33CC</v>
          </cell>
          <cell r="BW91" t="str">
            <v>34CC</v>
          </cell>
          <cell r="BX91" t="str">
            <v>35CC</v>
          </cell>
          <cell r="BY91" t="str">
            <v>OBNL-3</v>
          </cell>
          <cell r="BZ91" t="str">
            <v>OBNL-3</v>
          </cell>
          <cell r="CA91" t="str">
            <v xml:space="preserve"> </v>
          </cell>
          <cell r="CB91" t="str">
            <v xml:space="preserve"> </v>
          </cell>
          <cell r="CC91" t="str">
            <v>OBNL</v>
          </cell>
          <cell r="CD91" t="str">
            <v>20093OBNL</v>
          </cell>
          <cell r="CE91" t="str">
            <v>OBNL-3</v>
          </cell>
          <cell r="CF91" t="str">
            <v>2007BSQ</v>
          </cell>
          <cell r="CG91" t="str">
            <v>2007BSQ</v>
          </cell>
          <cell r="CH91" t="str">
            <v>BSQ-3</v>
          </cell>
          <cell r="CI91" t="str">
            <v>BSQ-3</v>
          </cell>
          <cell r="CJ91" t="str">
            <v>20093BSQ</v>
          </cell>
          <cell r="CK91" t="str">
            <v>BSQ</v>
          </cell>
          <cell r="CL91" t="str">
            <v>BSQ-3</v>
          </cell>
          <cell r="CM91" t="e">
            <v>#REF!</v>
          </cell>
          <cell r="CN91" t="str">
            <v>T3</v>
          </cell>
          <cell r="CO91" t="str">
            <v>T3</v>
          </cell>
          <cell r="CP91" t="str">
            <v>T3</v>
          </cell>
          <cell r="CQ91" t="str">
            <v>20093T</v>
          </cell>
          <cell r="CR91" t="str">
            <v>T</v>
          </cell>
          <cell r="CS91" t="e">
            <v>#REF!</v>
          </cell>
          <cell r="CT91" t="str">
            <v>2009</v>
          </cell>
          <cell r="CU91" t="str">
            <v xml:space="preserve"> </v>
          </cell>
          <cell r="CV91" t="str">
            <v>2009-12</v>
          </cell>
          <cell r="CW91" t="str">
            <v>2010-05</v>
          </cell>
          <cell r="CX91" t="str">
            <v>OCRosemont — La Petite-Patrie</v>
          </cell>
          <cell r="CY91" t="str">
            <v>BSQOC</v>
          </cell>
          <cell r="CZ91" t="str">
            <v>BSQOCRosemont — La Petite-Patrie</v>
          </cell>
          <cell r="DA91" t="str">
            <v>BSQRosemont — La Petite-Patrie</v>
          </cell>
          <cell r="DB91" t="str">
            <v>BSQRosemont — La Petite-Patrie</v>
          </cell>
          <cell r="DC91" t="str">
            <v>Rosemont — La Petite-Patrie</v>
          </cell>
          <cell r="DD91" t="str">
            <v>3Rosemont — La Petite-Patrie</v>
          </cell>
          <cell r="DE91" t="str">
            <v>TRosemont — La Petite-Patrie</v>
          </cell>
          <cell r="DF91">
            <v>0</v>
          </cell>
          <cell r="DG91" t="str">
            <v>3OC</v>
          </cell>
          <cell r="DH91" t="str">
            <v>ACL3OC</v>
          </cell>
          <cell r="DI91" t="str">
            <v xml:space="preserve"> </v>
          </cell>
          <cell r="DJ91" t="str">
            <v xml:space="preserve"> </v>
          </cell>
          <cell r="DK91" t="str">
            <v>2010ACL</v>
          </cell>
          <cell r="DL91" t="str">
            <v xml:space="preserve"> </v>
          </cell>
          <cell r="DM91" t="str">
            <v>2009ACLOC</v>
          </cell>
          <cell r="DO91" t="str">
            <v>2010oc</v>
          </cell>
          <cell r="DP91" t="str">
            <v>ACL2010oc2009ed</v>
          </cell>
          <cell r="DQ91" t="str">
            <v>2009ed</v>
          </cell>
          <cell r="DR91" t="str">
            <v>2009ec</v>
          </cell>
          <cell r="DS91" t="str">
            <v>2009ap</v>
          </cell>
          <cell r="DT91" t="str">
            <v>2009ed</v>
          </cell>
          <cell r="DU91" t="str">
            <v xml:space="preserve"> </v>
          </cell>
          <cell r="DV91" t="str">
            <v>3OC</v>
          </cell>
          <cell r="DW91" t="str">
            <v>20093OC</v>
          </cell>
          <cell r="DX91" t="str">
            <v>2009</v>
          </cell>
          <cell r="DY91" t="str">
            <v>2009</v>
          </cell>
          <cell r="DZ91" t="str">
            <v>ACLED 2009 from ec 2009</v>
          </cell>
          <cell r="EA91" t="str">
            <v>ACLOC 2006 from ED 2006</v>
          </cell>
          <cell r="EB91" t="str">
            <v>2009ec3Chambre</v>
          </cell>
          <cell r="EC91">
            <v>17</v>
          </cell>
          <cell r="ED91">
            <v>43</v>
          </cell>
          <cell r="EE91">
            <v>111</v>
          </cell>
          <cell r="EF91">
            <v>4</v>
          </cell>
          <cell r="EG91">
            <v>88</v>
          </cell>
          <cell r="EH91">
            <v>84</v>
          </cell>
          <cell r="EI91">
            <v>77</v>
          </cell>
          <cell r="EJ91">
            <v>30</v>
          </cell>
          <cell r="EK91" t="str">
            <v>2009</v>
          </cell>
          <cell r="EL91">
            <v>0</v>
          </cell>
          <cell r="EM91" t="str">
            <v>ACL</v>
          </cell>
          <cell r="EN91" t="str">
            <v>2009BSQ</v>
          </cell>
          <cell r="EO91" t="str">
            <v>3Chambre</v>
          </cell>
          <cell r="EP91" t="str">
            <v>3Studio</v>
          </cell>
          <cell r="EQ91" t="str">
            <v>31CC</v>
          </cell>
          <cell r="ER91" t="str">
            <v>32CC</v>
          </cell>
          <cell r="ES91" t="str">
            <v>33CC</v>
          </cell>
          <cell r="ET91" t="str">
            <v>34CC</v>
          </cell>
          <cell r="EU91" t="str">
            <v>35CC</v>
          </cell>
          <cell r="EV91" t="str">
            <v>3Chambre</v>
          </cell>
          <cell r="EW91" t="str">
            <v>3studio</v>
          </cell>
          <cell r="EX91" t="str">
            <v>31CC</v>
          </cell>
          <cell r="EY91" t="str">
            <v>32CC</v>
          </cell>
          <cell r="EZ91" t="str">
            <v>33CC</v>
          </cell>
          <cell r="FA91" t="str">
            <v>34CC</v>
          </cell>
          <cell r="FB91" t="str">
            <v>35CC</v>
          </cell>
          <cell r="FC91" t="str">
            <v>OBNL-3</v>
          </cell>
          <cell r="FD91" t="str">
            <v>BSQ-3</v>
          </cell>
          <cell r="FE91" t="str">
            <v>T3</v>
          </cell>
          <cell r="FF91">
            <v>115</v>
          </cell>
          <cell r="FG91" t="str">
            <v>OC</v>
          </cell>
          <cell r="FH91">
            <v>161</v>
          </cell>
          <cell r="FI91" t="str">
            <v xml:space="preserve"> </v>
          </cell>
          <cell r="FJ91" t="str">
            <v>ACL</v>
          </cell>
          <cell r="FK91" t="str">
            <v>ACLOBNL</v>
          </cell>
          <cell r="FL91" t="str">
            <v>ACL3</v>
          </cell>
          <cell r="FM91" t="str">
            <v>ACLT</v>
          </cell>
          <cell r="FN91" t="str">
            <v>ACLOBNL</v>
          </cell>
          <cell r="FO91" t="str">
            <v xml:space="preserve"> </v>
          </cell>
          <cell r="FP91" t="str">
            <v xml:space="preserve"> </v>
          </cell>
          <cell r="FQ91" t="str">
            <v>ACLOBNL3T</v>
          </cell>
          <cell r="FR91" t="str">
            <v xml:space="preserve"> 3T</v>
          </cell>
          <cell r="FS91" t="str">
            <v xml:space="preserve"> 3T</v>
          </cell>
          <cell r="FT91" t="str">
            <v>ACL32007</v>
          </cell>
          <cell r="FU91" t="str">
            <v>3Rosemont — La Petite-Patrie</v>
          </cell>
        </row>
        <row r="92">
          <cell r="C92" t="str">
            <v>ACL-5351</v>
          </cell>
          <cell r="D92" t="str">
            <v>930085854</v>
          </cell>
          <cell r="E92" t="str">
            <v>SHAPEM - PELLETIER PHASE 4</v>
          </cell>
          <cell r="F92" t="str">
            <v>11340 Av. Pelletier (MTN)</v>
          </cell>
          <cell r="G92">
            <v>24</v>
          </cell>
          <cell r="H92" t="str">
            <v>1</v>
          </cell>
          <cell r="I92">
            <v>0</v>
          </cell>
          <cell r="J92">
            <v>0</v>
          </cell>
          <cell r="K92">
            <v>0</v>
          </cell>
          <cell r="L92" t="str">
            <v>BSQ</v>
          </cell>
          <cell r="M92" t="str">
            <v>R</v>
          </cell>
          <cell r="N92" t="str">
            <v>2009</v>
          </cell>
          <cell r="O92" t="str">
            <v>DA</v>
          </cell>
          <cell r="P92" t="str">
            <v>OC</v>
          </cell>
          <cell r="Q92" t="str">
            <v>U13GOUF</v>
          </cell>
          <cell r="R92" t="str">
            <v>U11LABD</v>
          </cell>
          <cell r="S92">
            <v>0</v>
          </cell>
          <cell r="T92">
            <v>0</v>
          </cell>
          <cell r="U92">
            <v>40008</v>
          </cell>
          <cell r="V92">
            <v>40127</v>
          </cell>
          <cell r="W92">
            <v>40368</v>
          </cell>
          <cell r="X92">
            <v>40368</v>
          </cell>
          <cell r="Y92">
            <v>40399</v>
          </cell>
          <cell r="Z92">
            <v>40739</v>
          </cell>
          <cell r="AA92">
            <v>40725</v>
          </cell>
          <cell r="AB92" t="str">
            <v>O15L</v>
          </cell>
          <cell r="AC92">
            <v>0</v>
          </cell>
          <cell r="AD92">
            <v>0</v>
          </cell>
          <cell r="AE92">
            <v>0</v>
          </cell>
          <cell r="AF92">
            <v>13</v>
          </cell>
          <cell r="AG92">
            <v>0</v>
          </cell>
          <cell r="AH92">
            <v>10</v>
          </cell>
          <cell r="AI92">
            <v>1</v>
          </cell>
          <cell r="AJ92" t="str">
            <v>OBNL</v>
          </cell>
          <cell r="AK92" t="str">
            <v>OBNL</v>
          </cell>
          <cell r="AL92">
            <v>40399</v>
          </cell>
          <cell r="AM92" t="str">
            <v>1-25</v>
          </cell>
          <cell r="AN92">
            <v>240</v>
          </cell>
          <cell r="AO92">
            <v>40739</v>
          </cell>
          <cell r="AP92">
            <v>40769</v>
          </cell>
          <cell r="AQ92" t="str">
            <v>ACL-5351</v>
          </cell>
          <cell r="AR92" t="str">
            <v>ACLOC</v>
          </cell>
          <cell r="AS92" t="str">
            <v>ACL2009-1</v>
          </cell>
          <cell r="AT92" t="str">
            <v>1Chambre</v>
          </cell>
          <cell r="AU92" t="str">
            <v>1studio</v>
          </cell>
          <cell r="AV92" t="str">
            <v>11CC</v>
          </cell>
          <cell r="AW92" t="str">
            <v>12CC</v>
          </cell>
          <cell r="AX92" t="str">
            <v>13CC</v>
          </cell>
          <cell r="AY92" t="str">
            <v>14CC</v>
          </cell>
          <cell r="AZ92" t="str">
            <v>15CC</v>
          </cell>
          <cell r="BA92" t="str">
            <v>1Chambre</v>
          </cell>
          <cell r="BB92" t="str">
            <v>1studio</v>
          </cell>
          <cell r="BC92" t="str">
            <v>11CC</v>
          </cell>
          <cell r="BD92" t="str">
            <v>12CC</v>
          </cell>
          <cell r="BE92" t="str">
            <v>13CC</v>
          </cell>
          <cell r="BF92" t="str">
            <v>14CC</v>
          </cell>
          <cell r="BG92" t="str">
            <v>15CC</v>
          </cell>
          <cell r="BH92" t="str">
            <v>engagé</v>
          </cell>
          <cell r="BI92" t="str">
            <v>20091chambre</v>
          </cell>
          <cell r="BJ92" t="str">
            <v>20091studio</v>
          </cell>
          <cell r="BK92" t="str">
            <v>200911cc</v>
          </cell>
          <cell r="BL92" t="str">
            <v>200912cc</v>
          </cell>
          <cell r="BM92" t="str">
            <v>200913cc</v>
          </cell>
          <cell r="BN92" t="str">
            <v>200914cc</v>
          </cell>
          <cell r="BO92" t="str">
            <v>200915cc</v>
          </cell>
          <cell r="BP92" t="str">
            <v>2009</v>
          </cell>
          <cell r="BQ92" t="str">
            <v>ACL2009-1</v>
          </cell>
          <cell r="BR92" t="str">
            <v>1Chambre</v>
          </cell>
          <cell r="BS92" t="str">
            <v>1studio</v>
          </cell>
          <cell r="BT92" t="str">
            <v>11CC</v>
          </cell>
          <cell r="BU92" t="str">
            <v>12CC</v>
          </cell>
          <cell r="BV92" t="str">
            <v>13CC</v>
          </cell>
          <cell r="BW92" t="str">
            <v>14CC</v>
          </cell>
          <cell r="BX92" t="str">
            <v>15CC</v>
          </cell>
          <cell r="BY92" t="str">
            <v>OBNL-1</v>
          </cell>
          <cell r="BZ92" t="str">
            <v>OBNL-1</v>
          </cell>
          <cell r="CA92" t="str">
            <v xml:space="preserve"> </v>
          </cell>
          <cell r="CB92" t="str">
            <v xml:space="preserve"> </v>
          </cell>
          <cell r="CC92" t="str">
            <v>OBNL</v>
          </cell>
          <cell r="CD92" t="str">
            <v>20091OBNL</v>
          </cell>
          <cell r="CE92" t="str">
            <v>OBNL-1</v>
          </cell>
          <cell r="CF92" t="str">
            <v>2007BSQ</v>
          </cell>
          <cell r="CG92" t="str">
            <v>2007BSQ</v>
          </cell>
          <cell r="CH92" t="str">
            <v>BSQ-1</v>
          </cell>
          <cell r="CI92" t="str">
            <v>BSQ-1</v>
          </cell>
          <cell r="CJ92" t="str">
            <v>20091BSQ</v>
          </cell>
          <cell r="CK92" t="str">
            <v>BSQ</v>
          </cell>
          <cell r="CL92" t="str">
            <v>BSQ-1</v>
          </cell>
          <cell r="CM92" t="str">
            <v>20091BSQ2010</v>
          </cell>
          <cell r="CN92" t="str">
            <v>R1</v>
          </cell>
          <cell r="CO92" t="str">
            <v>R1</v>
          </cell>
          <cell r="CP92" t="str">
            <v>R1</v>
          </cell>
          <cell r="CQ92" t="str">
            <v>20091R</v>
          </cell>
          <cell r="CR92" t="str">
            <v>R</v>
          </cell>
          <cell r="CS92" t="str">
            <v>20091R2010</v>
          </cell>
          <cell r="CT92" t="str">
            <v>2010</v>
          </cell>
          <cell r="CU92" t="str">
            <v xml:space="preserve"> </v>
          </cell>
          <cell r="CV92" t="str">
            <v>2010-07</v>
          </cell>
          <cell r="CW92" t="str">
            <v>2011-07</v>
          </cell>
          <cell r="CX92" t="str">
            <v>OCMontréal-Nord</v>
          </cell>
          <cell r="CY92" t="str">
            <v>BSQOC</v>
          </cell>
          <cell r="CZ92" t="str">
            <v>BSQOCMontréal-Nord</v>
          </cell>
          <cell r="DA92" t="str">
            <v>BSQMontréal-Nord</v>
          </cell>
          <cell r="DB92" t="str">
            <v>BSQMontréal-Nord</v>
          </cell>
          <cell r="DC92" t="str">
            <v>Montréal-Nord</v>
          </cell>
          <cell r="DD92" t="str">
            <v>1Montréal-Nord</v>
          </cell>
          <cell r="DE92" t="str">
            <v>RMontréal-Nord</v>
          </cell>
          <cell r="DF92">
            <v>0</v>
          </cell>
          <cell r="DG92" t="str">
            <v>1OC</v>
          </cell>
          <cell r="DH92" t="str">
            <v>ACL1OC</v>
          </cell>
          <cell r="DI92" t="str">
            <v xml:space="preserve"> </v>
          </cell>
          <cell r="DJ92" t="str">
            <v xml:space="preserve"> </v>
          </cell>
          <cell r="DK92" t="str">
            <v>2011ACL</v>
          </cell>
          <cell r="DL92" t="str">
            <v xml:space="preserve"> </v>
          </cell>
          <cell r="DM92" t="str">
            <v>1900ACLOC</v>
          </cell>
          <cell r="DO92" t="str">
            <v>2011oc</v>
          </cell>
          <cell r="DP92" t="str">
            <v>ACL2011oc2010ed</v>
          </cell>
          <cell r="DQ92" t="str">
            <v>2010ed</v>
          </cell>
          <cell r="DR92" t="str">
            <v>2009ec</v>
          </cell>
          <cell r="DS92" t="str">
            <v>2009ap</v>
          </cell>
          <cell r="DT92" t="str">
            <v>2010ed</v>
          </cell>
          <cell r="DU92" t="str">
            <v>2009ec</v>
          </cell>
          <cell r="DV92" t="str">
            <v>1OC</v>
          </cell>
          <cell r="DW92" t="str">
            <v>20101OC</v>
          </cell>
          <cell r="DX92" t="str">
            <v>2010</v>
          </cell>
          <cell r="DY92" t="str">
            <v>2009</v>
          </cell>
          <cell r="DZ92" t="str">
            <v>ACLED 2010 from ec 2009</v>
          </cell>
          <cell r="EA92" t="str">
            <v>ACLOC 2006 from ED 2006</v>
          </cell>
          <cell r="EB92" t="str">
            <v>2009ec1Chambre</v>
          </cell>
          <cell r="EC92">
            <v>40008</v>
          </cell>
          <cell r="ED92">
            <v>119</v>
          </cell>
          <cell r="EE92">
            <v>241</v>
          </cell>
          <cell r="EF92">
            <v>0</v>
          </cell>
          <cell r="EG92">
            <v>31</v>
          </cell>
          <cell r="EH92">
            <v>31</v>
          </cell>
          <cell r="EI92">
            <v>340</v>
          </cell>
          <cell r="EJ92">
            <v>30</v>
          </cell>
          <cell r="EK92" t="str">
            <v>2009</v>
          </cell>
          <cell r="EL92">
            <v>0</v>
          </cell>
          <cell r="EM92" t="str">
            <v>ACL</v>
          </cell>
          <cell r="EN92" t="str">
            <v>2010BSQ</v>
          </cell>
          <cell r="EO92" t="str">
            <v>1Chambre</v>
          </cell>
          <cell r="EP92" t="str">
            <v>1Studio</v>
          </cell>
          <cell r="EQ92" t="str">
            <v>11CC</v>
          </cell>
          <cell r="ER92" t="str">
            <v>12CC</v>
          </cell>
          <cell r="ES92" t="str">
            <v>13CC</v>
          </cell>
          <cell r="ET92" t="str">
            <v>14CC</v>
          </cell>
          <cell r="EU92" t="str">
            <v>15CC</v>
          </cell>
          <cell r="EV92" t="str">
            <v>1Chambre</v>
          </cell>
          <cell r="EW92" t="str">
            <v>1studio</v>
          </cell>
          <cell r="EX92" t="str">
            <v>11CC</v>
          </cell>
          <cell r="EY92" t="str">
            <v>12CC</v>
          </cell>
          <cell r="EZ92" t="str">
            <v>13CC</v>
          </cell>
          <cell r="FA92" t="str">
            <v>14CC</v>
          </cell>
          <cell r="FB92" t="str">
            <v>15CC</v>
          </cell>
          <cell r="FC92" t="str">
            <v>OBNL-1</v>
          </cell>
          <cell r="FD92" t="str">
            <v>BSQ-1</v>
          </cell>
          <cell r="FE92" t="str">
            <v>R1</v>
          </cell>
          <cell r="FF92">
            <v>241</v>
          </cell>
          <cell r="FG92" t="str">
            <v>OC</v>
          </cell>
          <cell r="FH92">
            <v>371</v>
          </cell>
          <cell r="FI92" t="str">
            <v xml:space="preserve"> </v>
          </cell>
          <cell r="FJ92" t="str">
            <v>ACL</v>
          </cell>
          <cell r="FK92" t="str">
            <v>ACLOBNL</v>
          </cell>
          <cell r="FL92" t="str">
            <v>ACL1</v>
          </cell>
          <cell r="FM92" t="str">
            <v>ACLR</v>
          </cell>
          <cell r="FN92" t="str">
            <v>ACLOBNL</v>
          </cell>
          <cell r="FO92" t="str">
            <v xml:space="preserve"> </v>
          </cell>
          <cell r="FP92" t="str">
            <v xml:space="preserve"> </v>
          </cell>
          <cell r="FQ92" t="str">
            <v>ACLOBNL1R</v>
          </cell>
          <cell r="FR92" t="str">
            <v xml:space="preserve"> 1R</v>
          </cell>
          <cell r="FS92" t="str">
            <v xml:space="preserve"> 1R</v>
          </cell>
          <cell r="FT92" t="str">
            <v>ACL12009</v>
          </cell>
          <cell r="FU92" t="str">
            <v>1Montréal-Nord</v>
          </cell>
        </row>
        <row r="93">
          <cell r="C93" t="str">
            <v>ACL-5352</v>
          </cell>
          <cell r="D93" t="str">
            <v>930085855</v>
          </cell>
          <cell r="E93" t="str">
            <v>SHAPEM - LAPIERRE</v>
          </cell>
          <cell r="F93" t="str">
            <v>11952 Av. Lapierre (MTN)</v>
          </cell>
          <cell r="G93">
            <v>41</v>
          </cell>
          <cell r="H93" t="str">
            <v>1</v>
          </cell>
          <cell r="I93">
            <v>0</v>
          </cell>
          <cell r="J93">
            <v>0</v>
          </cell>
          <cell r="K93">
            <v>0</v>
          </cell>
          <cell r="L93" t="str">
            <v>BSQ</v>
          </cell>
          <cell r="M93" t="str">
            <v>R</v>
          </cell>
          <cell r="N93" t="str">
            <v>2009</v>
          </cell>
          <cell r="O93" t="str">
            <v>DA</v>
          </cell>
          <cell r="P93" t="str">
            <v>OC</v>
          </cell>
          <cell r="Q93" t="str">
            <v>U13GOUF</v>
          </cell>
          <cell r="R93" t="str">
            <v>U11LEDS</v>
          </cell>
          <cell r="S93">
            <v>0</v>
          </cell>
          <cell r="T93">
            <v>0</v>
          </cell>
          <cell r="U93">
            <v>40003</v>
          </cell>
          <cell r="V93">
            <v>40108</v>
          </cell>
          <cell r="W93">
            <v>40331</v>
          </cell>
          <cell r="X93">
            <v>40332</v>
          </cell>
          <cell r="Y93">
            <v>40373</v>
          </cell>
          <cell r="Z93">
            <v>40575</v>
          </cell>
          <cell r="AA93">
            <v>40634</v>
          </cell>
          <cell r="AB93" t="str">
            <v>O15L</v>
          </cell>
          <cell r="AC93">
            <v>0</v>
          </cell>
          <cell r="AD93">
            <v>0</v>
          </cell>
          <cell r="AE93">
            <v>4</v>
          </cell>
          <cell r="AF93">
            <v>17</v>
          </cell>
          <cell r="AG93">
            <v>14</v>
          </cell>
          <cell r="AH93">
            <v>2</v>
          </cell>
          <cell r="AI93">
            <v>4</v>
          </cell>
          <cell r="AJ93" t="str">
            <v>OBNL</v>
          </cell>
          <cell r="AK93" t="str">
            <v>OBNL</v>
          </cell>
          <cell r="AL93">
            <v>40373</v>
          </cell>
          <cell r="AM93" t="str">
            <v>26-50</v>
          </cell>
          <cell r="AN93">
            <v>300</v>
          </cell>
          <cell r="AO93">
            <v>40575</v>
          </cell>
          <cell r="AP93">
            <v>40605</v>
          </cell>
          <cell r="AQ93" t="str">
            <v>ACL-5352</v>
          </cell>
          <cell r="AR93" t="str">
            <v>ACLOC</v>
          </cell>
          <cell r="AS93" t="str">
            <v>ACL2009-1</v>
          </cell>
          <cell r="AT93" t="str">
            <v>1Chambre</v>
          </cell>
          <cell r="AU93" t="str">
            <v>1studio</v>
          </cell>
          <cell r="AV93" t="str">
            <v>11CC</v>
          </cell>
          <cell r="AW93" t="str">
            <v>12CC</v>
          </cell>
          <cell r="AX93" t="str">
            <v>13CC</v>
          </cell>
          <cell r="AY93" t="str">
            <v>14CC</v>
          </cell>
          <cell r="AZ93" t="str">
            <v>15CC</v>
          </cell>
          <cell r="BA93" t="str">
            <v>1Chambre</v>
          </cell>
          <cell r="BB93" t="str">
            <v>1studio</v>
          </cell>
          <cell r="BC93" t="str">
            <v>11CC</v>
          </cell>
          <cell r="BD93" t="str">
            <v>12CC</v>
          </cell>
          <cell r="BE93" t="str">
            <v>13CC</v>
          </cell>
          <cell r="BF93" t="str">
            <v>14CC</v>
          </cell>
          <cell r="BG93" t="str">
            <v>15CC</v>
          </cell>
          <cell r="BH93" t="str">
            <v>engagé</v>
          </cell>
          <cell r="BI93" t="str">
            <v>20091chambre</v>
          </cell>
          <cell r="BJ93" t="str">
            <v>20091studio</v>
          </cell>
          <cell r="BK93" t="str">
            <v>200911cc</v>
          </cell>
          <cell r="BL93" t="str">
            <v>200912cc</v>
          </cell>
          <cell r="BM93" t="str">
            <v>200913cc</v>
          </cell>
          <cell r="BN93" t="str">
            <v>200914cc</v>
          </cell>
          <cell r="BO93" t="str">
            <v>200915cc</v>
          </cell>
          <cell r="BP93" t="str">
            <v>2009</v>
          </cell>
          <cell r="BQ93" t="str">
            <v>ACL2009-1</v>
          </cell>
          <cell r="BR93" t="str">
            <v>1Chambre</v>
          </cell>
          <cell r="BS93" t="str">
            <v>1studio</v>
          </cell>
          <cell r="BT93" t="str">
            <v>11CC</v>
          </cell>
          <cell r="BU93" t="str">
            <v>12CC</v>
          </cell>
          <cell r="BV93" t="str">
            <v>13CC</v>
          </cell>
          <cell r="BW93" t="str">
            <v>14CC</v>
          </cell>
          <cell r="BX93" t="str">
            <v>15CC</v>
          </cell>
          <cell r="BY93" t="str">
            <v>OBNL-1</v>
          </cell>
          <cell r="BZ93" t="str">
            <v>OBNL-1</v>
          </cell>
          <cell r="CA93" t="str">
            <v xml:space="preserve"> </v>
          </cell>
          <cell r="CB93" t="str">
            <v xml:space="preserve"> </v>
          </cell>
          <cell r="CC93" t="str">
            <v>OBNL</v>
          </cell>
          <cell r="CD93" t="str">
            <v>20091OBNL</v>
          </cell>
          <cell r="CE93" t="str">
            <v>OBNL-1</v>
          </cell>
          <cell r="CF93" t="str">
            <v>2007BSQ</v>
          </cell>
          <cell r="CG93" t="str">
            <v>2007BSQ</v>
          </cell>
          <cell r="CH93" t="str">
            <v>BSQ-1</v>
          </cell>
          <cell r="CI93" t="str">
            <v>BSQ-1</v>
          </cell>
          <cell r="CJ93" t="str">
            <v>20091BSQ</v>
          </cell>
          <cell r="CK93" t="str">
            <v>BSQ</v>
          </cell>
          <cell r="CL93" t="str">
            <v>BSQ-1</v>
          </cell>
          <cell r="CM93" t="e">
            <v>#REF!</v>
          </cell>
          <cell r="CN93" t="str">
            <v>R1</v>
          </cell>
          <cell r="CO93" t="str">
            <v>R1</v>
          </cell>
          <cell r="CP93" t="str">
            <v>R1</v>
          </cell>
          <cell r="CQ93" t="str">
            <v>20091R</v>
          </cell>
          <cell r="CR93" t="str">
            <v>R</v>
          </cell>
          <cell r="CS93" t="e">
            <v>#REF!</v>
          </cell>
          <cell r="CT93" t="str">
            <v>2010</v>
          </cell>
          <cell r="CU93" t="str">
            <v xml:space="preserve"> </v>
          </cell>
          <cell r="CV93" t="str">
            <v>2010-06</v>
          </cell>
          <cell r="CW93" t="str">
            <v>2011-02</v>
          </cell>
          <cell r="CX93" t="str">
            <v>OCMontréal-Nord</v>
          </cell>
          <cell r="CY93" t="str">
            <v>BSQOC</v>
          </cell>
          <cell r="CZ93" t="str">
            <v>BSQOCMontréal-Nord</v>
          </cell>
          <cell r="DA93" t="str">
            <v>BSQMontréal-Nord</v>
          </cell>
          <cell r="DB93" t="str">
            <v>BSQMontréal-Nord</v>
          </cell>
          <cell r="DC93" t="str">
            <v>Montréal-Nord</v>
          </cell>
          <cell r="DD93" t="str">
            <v>1Montréal-Nord</v>
          </cell>
          <cell r="DE93" t="str">
            <v>RMontréal-Nord</v>
          </cell>
          <cell r="DF93">
            <v>0</v>
          </cell>
          <cell r="DG93" t="str">
            <v>1OC</v>
          </cell>
          <cell r="DH93" t="str">
            <v>ACL1OC</v>
          </cell>
          <cell r="DI93" t="str">
            <v xml:space="preserve"> </v>
          </cell>
          <cell r="DJ93" t="str">
            <v xml:space="preserve"> </v>
          </cell>
          <cell r="DK93" t="str">
            <v>2011ACL</v>
          </cell>
          <cell r="DL93" t="str">
            <v xml:space="preserve"> </v>
          </cell>
          <cell r="DM93" t="str">
            <v>1900ACLOC</v>
          </cell>
          <cell r="DO93" t="str">
            <v>2011oc</v>
          </cell>
          <cell r="DP93" t="str">
            <v>ACL2011oc2010ed</v>
          </cell>
          <cell r="DQ93" t="str">
            <v>2010ed</v>
          </cell>
          <cell r="DR93" t="str">
            <v>2009ec</v>
          </cell>
          <cell r="DS93" t="str">
            <v>2009ap</v>
          </cell>
          <cell r="DT93" t="str">
            <v>2010ed</v>
          </cell>
          <cell r="DU93" t="str">
            <v>2009ec</v>
          </cell>
          <cell r="DV93" t="str">
            <v>1OC</v>
          </cell>
          <cell r="DW93" t="str">
            <v>20101OC</v>
          </cell>
          <cell r="DX93" t="str">
            <v>2010</v>
          </cell>
          <cell r="DY93" t="str">
            <v>2009</v>
          </cell>
          <cell r="DZ93" t="str">
            <v>ACLED 2010 from ec 2009</v>
          </cell>
          <cell r="EA93" t="str">
            <v>ACLOC 2006 from ED 2006</v>
          </cell>
          <cell r="EB93" t="str">
            <v>2009ec1Chambre</v>
          </cell>
          <cell r="EC93">
            <v>40003</v>
          </cell>
          <cell r="ED93">
            <v>105</v>
          </cell>
          <cell r="EE93">
            <v>223</v>
          </cell>
          <cell r="EF93">
            <v>1</v>
          </cell>
          <cell r="EG93">
            <v>42</v>
          </cell>
          <cell r="EH93">
            <v>41</v>
          </cell>
          <cell r="EI93">
            <v>202</v>
          </cell>
          <cell r="EJ93">
            <v>30</v>
          </cell>
          <cell r="EK93" t="str">
            <v>2009</v>
          </cell>
          <cell r="EL93">
            <v>0</v>
          </cell>
          <cell r="EM93" t="str">
            <v>ACL</v>
          </cell>
          <cell r="EN93" t="str">
            <v>2010BSQ</v>
          </cell>
          <cell r="EO93" t="str">
            <v>1Chambre</v>
          </cell>
          <cell r="EP93" t="str">
            <v>1Studio</v>
          </cell>
          <cell r="EQ93" t="str">
            <v>11CC</v>
          </cell>
          <cell r="ER93" t="str">
            <v>12CC</v>
          </cell>
          <cell r="ES93" t="str">
            <v>13CC</v>
          </cell>
          <cell r="ET93" t="str">
            <v>14CC</v>
          </cell>
          <cell r="EU93" t="str">
            <v>15CC</v>
          </cell>
          <cell r="EV93" t="str">
            <v>1Chambre</v>
          </cell>
          <cell r="EW93" t="str">
            <v>1studio</v>
          </cell>
          <cell r="EX93" t="str">
            <v>11CC</v>
          </cell>
          <cell r="EY93" t="str">
            <v>12CC</v>
          </cell>
          <cell r="EZ93" t="str">
            <v>13CC</v>
          </cell>
          <cell r="FA93" t="str">
            <v>14CC</v>
          </cell>
          <cell r="FB93" t="str">
            <v>15CC</v>
          </cell>
          <cell r="FC93" t="str">
            <v>OBNL-1</v>
          </cell>
          <cell r="FD93" t="str">
            <v>BSQ-1</v>
          </cell>
          <cell r="FE93" t="str">
            <v>R1</v>
          </cell>
          <cell r="FF93">
            <v>224</v>
          </cell>
          <cell r="FG93" t="str">
            <v>OC</v>
          </cell>
          <cell r="FH93">
            <v>243</v>
          </cell>
          <cell r="FI93" t="str">
            <v xml:space="preserve"> </v>
          </cell>
          <cell r="FJ93" t="str">
            <v>ACL</v>
          </cell>
          <cell r="FK93" t="str">
            <v>ACLOBNL</v>
          </cell>
          <cell r="FL93" t="str">
            <v>ACL1</v>
          </cell>
          <cell r="FM93" t="str">
            <v>ACLR</v>
          </cell>
          <cell r="FN93" t="str">
            <v>ACLOBNL</v>
          </cell>
          <cell r="FO93" t="str">
            <v xml:space="preserve"> </v>
          </cell>
          <cell r="FP93" t="str">
            <v xml:space="preserve"> </v>
          </cell>
          <cell r="FQ93" t="str">
            <v>ACLOBNL1R</v>
          </cell>
          <cell r="FR93" t="str">
            <v xml:space="preserve"> 1R</v>
          </cell>
          <cell r="FS93" t="str">
            <v xml:space="preserve"> 1R</v>
          </cell>
          <cell r="FT93" t="str">
            <v>ACL12009</v>
          </cell>
          <cell r="FU93" t="str">
            <v>1Montréal-Nord</v>
          </cell>
        </row>
        <row r="94">
          <cell r="C94" t="str">
            <v>ACL-5354</v>
          </cell>
          <cell r="D94" t="str">
            <v>930086368</v>
          </cell>
          <cell r="E94" t="str">
            <v>SOUS LE TOIT DE P.A.L.</v>
          </cell>
          <cell r="F94" t="str">
            <v>4075-4087 Rue de Verdun (VRD)</v>
          </cell>
          <cell r="G94">
            <v>28</v>
          </cell>
          <cell r="H94" t="str">
            <v>3</v>
          </cell>
          <cell r="I94">
            <v>0</v>
          </cell>
          <cell r="J94" t="str">
            <v>CM</v>
          </cell>
          <cell r="K94">
            <v>0</v>
          </cell>
          <cell r="L94" t="str">
            <v>BSQ</v>
          </cell>
          <cell r="M94" t="str">
            <v>T</v>
          </cell>
          <cell r="N94" t="str">
            <v>2009</v>
          </cell>
          <cell r="O94" t="str">
            <v>DA</v>
          </cell>
          <cell r="P94" t="str">
            <v>OC</v>
          </cell>
          <cell r="Q94" t="str">
            <v>U07BOIJ</v>
          </cell>
          <cell r="R94" t="str">
            <v>U47MALY</v>
          </cell>
          <cell r="S94">
            <v>0</v>
          </cell>
          <cell r="T94">
            <v>0</v>
          </cell>
          <cell r="U94">
            <v>40064</v>
          </cell>
          <cell r="V94">
            <v>40280</v>
          </cell>
          <cell r="W94">
            <v>40374</v>
          </cell>
          <cell r="X94">
            <v>40392</v>
          </cell>
          <cell r="Y94">
            <v>40327</v>
          </cell>
          <cell r="Z94">
            <v>40589</v>
          </cell>
          <cell r="AA94">
            <v>40544</v>
          </cell>
          <cell r="AB94" t="str">
            <v>O15L</v>
          </cell>
          <cell r="AC94">
            <v>0</v>
          </cell>
          <cell r="AD94">
            <v>28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 t="str">
            <v>OBNL</v>
          </cell>
          <cell r="AK94" t="str">
            <v>OBNL</v>
          </cell>
          <cell r="AL94">
            <v>40327</v>
          </cell>
          <cell r="AM94" t="str">
            <v>26-50</v>
          </cell>
          <cell r="AN94">
            <v>300</v>
          </cell>
          <cell r="AO94">
            <v>40589</v>
          </cell>
          <cell r="AP94">
            <v>40619</v>
          </cell>
          <cell r="AQ94" t="str">
            <v>ACL-5354</v>
          </cell>
          <cell r="AR94" t="str">
            <v>ACLOC</v>
          </cell>
          <cell r="AS94" t="str">
            <v>ACL2009-3</v>
          </cell>
          <cell r="AT94" t="str">
            <v>3Chambre</v>
          </cell>
          <cell r="AU94" t="str">
            <v>3studio</v>
          </cell>
          <cell r="AV94" t="str">
            <v>31CC</v>
          </cell>
          <cell r="AW94" t="str">
            <v>32CC</v>
          </cell>
          <cell r="AX94" t="str">
            <v>33CC</v>
          </cell>
          <cell r="AY94" t="str">
            <v>34CC</v>
          </cell>
          <cell r="AZ94" t="str">
            <v>35CC</v>
          </cell>
          <cell r="BA94" t="str">
            <v>3Chambre</v>
          </cell>
          <cell r="BB94" t="str">
            <v>3studio</v>
          </cell>
          <cell r="BC94" t="str">
            <v>31CC</v>
          </cell>
          <cell r="BD94" t="str">
            <v>32CC</v>
          </cell>
          <cell r="BE94" t="str">
            <v>33CC</v>
          </cell>
          <cell r="BF94" t="str">
            <v>34CC</v>
          </cell>
          <cell r="BG94" t="str">
            <v>35CC</v>
          </cell>
          <cell r="BH94" t="str">
            <v>engagé</v>
          </cell>
          <cell r="BI94" t="str">
            <v>20103chambre</v>
          </cell>
          <cell r="BJ94" t="str">
            <v>20103studio</v>
          </cell>
          <cell r="BK94" t="str">
            <v>201031cc</v>
          </cell>
          <cell r="BL94" t="str">
            <v>201032cc</v>
          </cell>
          <cell r="BM94" t="str">
            <v>201033cc</v>
          </cell>
          <cell r="BN94" t="str">
            <v>201034cc</v>
          </cell>
          <cell r="BO94" t="str">
            <v>201035cc</v>
          </cell>
          <cell r="BP94" t="str">
            <v>2009</v>
          </cell>
          <cell r="BQ94" t="str">
            <v>ACL2009-3</v>
          </cell>
          <cell r="BR94" t="str">
            <v>3Chambre</v>
          </cell>
          <cell r="BS94" t="str">
            <v>3studio</v>
          </cell>
          <cell r="BT94" t="str">
            <v>31CC</v>
          </cell>
          <cell r="BU94" t="str">
            <v>32CC</v>
          </cell>
          <cell r="BV94" t="str">
            <v>33CC</v>
          </cell>
          <cell r="BW94" t="str">
            <v>34CC</v>
          </cell>
          <cell r="BX94" t="str">
            <v>35CC</v>
          </cell>
          <cell r="BY94" t="str">
            <v>OBNL-3</v>
          </cell>
          <cell r="BZ94" t="str">
            <v>OBNL-3</v>
          </cell>
          <cell r="CA94" t="str">
            <v xml:space="preserve"> </v>
          </cell>
          <cell r="CB94" t="str">
            <v xml:space="preserve"> </v>
          </cell>
          <cell r="CC94" t="str">
            <v>OBNL</v>
          </cell>
          <cell r="CD94" t="str">
            <v>20103OBNL</v>
          </cell>
          <cell r="CE94" t="str">
            <v>OBNL-3</v>
          </cell>
          <cell r="CF94" t="str">
            <v>2007BSQ</v>
          </cell>
          <cell r="CG94" t="str">
            <v>2007BSQ</v>
          </cell>
          <cell r="CH94" t="str">
            <v>BSQ-3</v>
          </cell>
          <cell r="CI94" t="str">
            <v>BSQ-3</v>
          </cell>
          <cell r="CJ94" t="str">
            <v>20103BSQ</v>
          </cell>
          <cell r="CK94" t="str">
            <v>BSQ</v>
          </cell>
          <cell r="CL94" t="str">
            <v>BSQ-3</v>
          </cell>
          <cell r="CM94" t="str">
            <v>20103BSQ2010</v>
          </cell>
          <cell r="CN94" t="str">
            <v>T3</v>
          </cell>
          <cell r="CO94" t="str">
            <v>T3</v>
          </cell>
          <cell r="CP94" t="str">
            <v>T3</v>
          </cell>
          <cell r="CQ94" t="str">
            <v>20103T</v>
          </cell>
          <cell r="CR94" t="str">
            <v>T</v>
          </cell>
          <cell r="CS94" t="str">
            <v>20103T2010</v>
          </cell>
          <cell r="CT94" t="str">
            <v>2010</v>
          </cell>
          <cell r="CU94" t="str">
            <v xml:space="preserve"> </v>
          </cell>
          <cell r="CV94" t="str">
            <v>2010-08</v>
          </cell>
          <cell r="CW94" t="str">
            <v>2011-02</v>
          </cell>
          <cell r="CX94" t="str">
            <v>OCVerdun</v>
          </cell>
          <cell r="CY94" t="str">
            <v>BSQOC</v>
          </cell>
          <cell r="CZ94" t="str">
            <v>BSQOCVerdun</v>
          </cell>
          <cell r="DA94" t="str">
            <v>BSQVerdun</v>
          </cell>
          <cell r="DB94" t="str">
            <v>BSQVerdun</v>
          </cell>
          <cell r="DC94" t="str">
            <v>Verdun</v>
          </cell>
          <cell r="DD94" t="str">
            <v>3Verdun</v>
          </cell>
          <cell r="DE94" t="str">
            <v>TVerdun</v>
          </cell>
          <cell r="DF94">
            <v>0</v>
          </cell>
          <cell r="DG94" t="str">
            <v>3OC</v>
          </cell>
          <cell r="DH94" t="str">
            <v>ACL3OC</v>
          </cell>
          <cell r="DI94" t="str">
            <v xml:space="preserve"> </v>
          </cell>
          <cell r="DJ94" t="str">
            <v xml:space="preserve"> </v>
          </cell>
          <cell r="DK94" t="str">
            <v>2011ACL</v>
          </cell>
          <cell r="DL94" t="str">
            <v xml:space="preserve"> </v>
          </cell>
          <cell r="DM94" t="str">
            <v>1900ACLOC</v>
          </cell>
          <cell r="DO94" t="str">
            <v>2011oc</v>
          </cell>
          <cell r="DP94" t="str">
            <v>ACL2011oc2010ed</v>
          </cell>
          <cell r="DQ94" t="str">
            <v>2010ed</v>
          </cell>
          <cell r="DR94" t="str">
            <v>2010ec</v>
          </cell>
          <cell r="DS94" t="str">
            <v>2009ap</v>
          </cell>
          <cell r="DT94" t="str">
            <v>2010ed</v>
          </cell>
          <cell r="DU94" t="str">
            <v xml:space="preserve"> </v>
          </cell>
          <cell r="DV94" t="str">
            <v>3OC</v>
          </cell>
          <cell r="DW94" t="str">
            <v>20103OC</v>
          </cell>
          <cell r="DX94" t="str">
            <v>2010</v>
          </cell>
          <cell r="DY94" t="str">
            <v>2010</v>
          </cell>
          <cell r="DZ94" t="str">
            <v>ACLED 2010 from ec 2010</v>
          </cell>
          <cell r="EA94" t="str">
            <v>ACLOC 2006 from ED 2006</v>
          </cell>
          <cell r="EB94" t="str">
            <v>2010ec3Chambre</v>
          </cell>
          <cell r="EC94">
            <v>40064</v>
          </cell>
          <cell r="ED94">
            <v>216</v>
          </cell>
          <cell r="EE94">
            <v>94</v>
          </cell>
          <cell r="EF94">
            <v>18</v>
          </cell>
          <cell r="EG94">
            <v>-47</v>
          </cell>
          <cell r="EH94">
            <v>-65</v>
          </cell>
          <cell r="EI94">
            <v>262</v>
          </cell>
          <cell r="EJ94">
            <v>30</v>
          </cell>
          <cell r="EK94" t="str">
            <v>2010</v>
          </cell>
          <cell r="EL94">
            <v>0</v>
          </cell>
          <cell r="EM94" t="str">
            <v>ACL</v>
          </cell>
          <cell r="EN94" t="str">
            <v>2010BSQ</v>
          </cell>
          <cell r="EO94" t="str">
            <v>3Chambre</v>
          </cell>
          <cell r="EP94" t="str">
            <v>3Studio</v>
          </cell>
          <cell r="EQ94" t="str">
            <v>31CC</v>
          </cell>
          <cell r="ER94" t="str">
            <v>32CC</v>
          </cell>
          <cell r="ES94" t="str">
            <v>33CC</v>
          </cell>
          <cell r="ET94" t="str">
            <v>34CC</v>
          </cell>
          <cell r="EU94" t="str">
            <v>35CC</v>
          </cell>
          <cell r="EV94" t="str">
            <v>3Chambre</v>
          </cell>
          <cell r="EW94" t="str">
            <v>3studio</v>
          </cell>
          <cell r="EX94" t="str">
            <v>31CC</v>
          </cell>
          <cell r="EY94" t="str">
            <v>32CC</v>
          </cell>
          <cell r="EZ94" t="str">
            <v>33CC</v>
          </cell>
          <cell r="FA94" t="str">
            <v>34CC</v>
          </cell>
          <cell r="FB94" t="str">
            <v>35CC</v>
          </cell>
          <cell r="FC94" t="str">
            <v>OBNL-3</v>
          </cell>
          <cell r="FD94" t="str">
            <v>BSQ-3</v>
          </cell>
          <cell r="FE94" t="str">
            <v>T3</v>
          </cell>
          <cell r="FF94">
            <v>112</v>
          </cell>
          <cell r="FG94" t="str">
            <v>CMOC</v>
          </cell>
          <cell r="FH94">
            <v>197</v>
          </cell>
          <cell r="FI94" t="str">
            <v xml:space="preserve"> </v>
          </cell>
          <cell r="FJ94" t="str">
            <v>ACL</v>
          </cell>
          <cell r="FK94" t="str">
            <v>ACLOBNL</v>
          </cell>
          <cell r="FL94" t="str">
            <v>ACL3</v>
          </cell>
          <cell r="FM94" t="str">
            <v>ACLT</v>
          </cell>
          <cell r="FN94" t="str">
            <v>ACLOBNL</v>
          </cell>
          <cell r="FO94" t="str">
            <v xml:space="preserve"> </v>
          </cell>
          <cell r="FP94" t="str">
            <v xml:space="preserve"> </v>
          </cell>
          <cell r="FQ94" t="str">
            <v>ACLOBNL3T</v>
          </cell>
          <cell r="FR94" t="str">
            <v xml:space="preserve"> 3T</v>
          </cell>
          <cell r="FS94" t="str">
            <v xml:space="preserve"> 3T</v>
          </cell>
          <cell r="FT94" t="str">
            <v>ACL32009</v>
          </cell>
          <cell r="FU94" t="str">
            <v>3Verdun</v>
          </cell>
        </row>
        <row r="95">
          <cell r="C95" t="str">
            <v>ACL-5356</v>
          </cell>
          <cell r="D95" t="str">
            <v>930086933</v>
          </cell>
          <cell r="E95" t="str">
            <v>LOGEMENTS COMMUNAUTAIRES LASALLE (LCH)</v>
          </cell>
          <cell r="F95" t="str">
            <v>550 33e Avenue (LCH)</v>
          </cell>
          <cell r="G95">
            <v>36</v>
          </cell>
          <cell r="H95" t="str">
            <v>1</v>
          </cell>
          <cell r="I95">
            <v>0</v>
          </cell>
          <cell r="J95">
            <v>0</v>
          </cell>
          <cell r="K95">
            <v>0</v>
          </cell>
          <cell r="L95" t="str">
            <v>ROMEL</v>
          </cell>
          <cell r="M95" t="str">
            <v>C</v>
          </cell>
          <cell r="N95" t="str">
            <v>2010</v>
          </cell>
          <cell r="O95" t="str">
            <v>DA</v>
          </cell>
          <cell r="P95" t="str">
            <v>OC</v>
          </cell>
          <cell r="Q95" t="str">
            <v>U07BOIJ</v>
          </cell>
          <cell r="R95" t="str">
            <v>U11TRGI</v>
          </cell>
          <cell r="S95">
            <v>0</v>
          </cell>
          <cell r="T95">
            <v>0</v>
          </cell>
          <cell r="U95">
            <v>40113</v>
          </cell>
          <cell r="V95">
            <v>40133</v>
          </cell>
          <cell r="W95">
            <v>40436</v>
          </cell>
          <cell r="X95">
            <v>40386</v>
          </cell>
          <cell r="Y95">
            <v>40466</v>
          </cell>
          <cell r="Z95">
            <v>40938</v>
          </cell>
          <cell r="AA95">
            <v>0</v>
          </cell>
          <cell r="AB95" t="str">
            <v>O15L</v>
          </cell>
          <cell r="AC95">
            <v>0</v>
          </cell>
          <cell r="AD95">
            <v>0</v>
          </cell>
          <cell r="AE95">
            <v>14</v>
          </cell>
          <cell r="AF95">
            <v>18</v>
          </cell>
          <cell r="AG95">
            <v>4</v>
          </cell>
          <cell r="AH95">
            <v>0</v>
          </cell>
          <cell r="AI95">
            <v>0</v>
          </cell>
          <cell r="AJ95" t="str">
            <v>OBNL</v>
          </cell>
          <cell r="AK95" t="str">
            <v>OBNL</v>
          </cell>
          <cell r="AL95">
            <v>40466</v>
          </cell>
          <cell r="AM95" t="str">
            <v>26-50</v>
          </cell>
          <cell r="AN95">
            <v>300</v>
          </cell>
          <cell r="AO95">
            <v>40938</v>
          </cell>
          <cell r="AP95">
            <v>40968</v>
          </cell>
          <cell r="AQ95" t="str">
            <v>ACL-5356</v>
          </cell>
          <cell r="AR95" t="str">
            <v>ACLOC</v>
          </cell>
          <cell r="AS95" t="str">
            <v>ACL2010-1</v>
          </cell>
          <cell r="AT95" t="str">
            <v>1Chambre</v>
          </cell>
          <cell r="AU95" t="str">
            <v>1studio</v>
          </cell>
          <cell r="AV95" t="str">
            <v>11CC</v>
          </cell>
          <cell r="AW95" t="str">
            <v>12CC</v>
          </cell>
          <cell r="AX95" t="str">
            <v>13CC</v>
          </cell>
          <cell r="AY95" t="str">
            <v>14CC</v>
          </cell>
          <cell r="AZ95" t="str">
            <v>15CC</v>
          </cell>
          <cell r="BA95" t="str">
            <v>1Chambre</v>
          </cell>
          <cell r="BB95" t="str">
            <v>1studio</v>
          </cell>
          <cell r="BC95" t="str">
            <v>11CC</v>
          </cell>
          <cell r="BD95" t="str">
            <v>12CC</v>
          </cell>
          <cell r="BE95" t="str">
            <v>13CC</v>
          </cell>
          <cell r="BF95" t="str">
            <v>14CC</v>
          </cell>
          <cell r="BG95" t="str">
            <v>15CC</v>
          </cell>
          <cell r="BH95" t="str">
            <v>engagé</v>
          </cell>
          <cell r="BI95" t="str">
            <v>20091chambre</v>
          </cell>
          <cell r="BJ95" t="str">
            <v>20091studio</v>
          </cell>
          <cell r="BK95" t="str">
            <v>200911cc</v>
          </cell>
          <cell r="BL95" t="str">
            <v>200912cc</v>
          </cell>
          <cell r="BM95" t="str">
            <v>200913cc</v>
          </cell>
          <cell r="BN95" t="str">
            <v>200914cc</v>
          </cell>
          <cell r="BO95" t="str">
            <v>200915cc</v>
          </cell>
          <cell r="BP95" t="str">
            <v>2010</v>
          </cell>
          <cell r="BQ95" t="str">
            <v>ACL2010-1</v>
          </cell>
          <cell r="BR95" t="str">
            <v>1Chambre</v>
          </cell>
          <cell r="BS95" t="str">
            <v>1studio</v>
          </cell>
          <cell r="BT95" t="str">
            <v>11CC</v>
          </cell>
          <cell r="BU95" t="str">
            <v>12CC</v>
          </cell>
          <cell r="BV95" t="str">
            <v>13CC</v>
          </cell>
          <cell r="BW95" t="str">
            <v>14CC</v>
          </cell>
          <cell r="BX95" t="str">
            <v>15CC</v>
          </cell>
          <cell r="BY95" t="str">
            <v>OBNL-1</v>
          </cell>
          <cell r="BZ95" t="str">
            <v>OBNL-1</v>
          </cell>
          <cell r="CA95" t="str">
            <v xml:space="preserve"> </v>
          </cell>
          <cell r="CB95" t="str">
            <v xml:space="preserve"> </v>
          </cell>
          <cell r="CC95" t="str">
            <v>OBNL</v>
          </cell>
          <cell r="CD95" t="str">
            <v>20091OBNL</v>
          </cell>
          <cell r="CE95" t="str">
            <v>OBNL-1</v>
          </cell>
          <cell r="CF95" t="str">
            <v>2007ROMEL</v>
          </cell>
          <cell r="CG95" t="str">
            <v>2007ROMEL</v>
          </cell>
          <cell r="CH95" t="str">
            <v>ROMEL-1</v>
          </cell>
          <cell r="CI95" t="str">
            <v>ROMEL-1</v>
          </cell>
          <cell r="CJ95" t="str">
            <v>20091ROMEL</v>
          </cell>
          <cell r="CK95" t="str">
            <v>ROMEL</v>
          </cell>
          <cell r="CL95" t="str">
            <v>ROMEL-1</v>
          </cell>
          <cell r="CM95" t="str">
            <v>20091ROMEL2010</v>
          </cell>
          <cell r="CN95" t="str">
            <v>C1</v>
          </cell>
          <cell r="CO95" t="str">
            <v>C1</v>
          </cell>
          <cell r="CP95" t="str">
            <v>C1</v>
          </cell>
          <cell r="CQ95" t="str">
            <v>20091C</v>
          </cell>
          <cell r="CR95" t="str">
            <v>C</v>
          </cell>
          <cell r="CS95" t="str">
            <v>20091C2010</v>
          </cell>
          <cell r="CT95" t="str">
            <v>2010</v>
          </cell>
          <cell r="CU95" t="str">
            <v xml:space="preserve"> </v>
          </cell>
          <cell r="CV95" t="str">
            <v>2010-07</v>
          </cell>
          <cell r="CW95" t="str">
            <v>2012-01</v>
          </cell>
          <cell r="CX95" t="str">
            <v>OCLachine</v>
          </cell>
          <cell r="CY95" t="str">
            <v>ROMELOC</v>
          </cell>
          <cell r="CZ95" t="str">
            <v>ROMELOCLachine</v>
          </cell>
          <cell r="DA95" t="str">
            <v>ROMELLachine</v>
          </cell>
          <cell r="DB95" t="str">
            <v>ROMELLachine</v>
          </cell>
          <cell r="DC95" t="str">
            <v>Lachine</v>
          </cell>
          <cell r="DD95" t="str">
            <v>1Lachine</v>
          </cell>
          <cell r="DE95" t="str">
            <v>CLachine</v>
          </cell>
          <cell r="DF95">
            <v>0</v>
          </cell>
          <cell r="DG95" t="str">
            <v>1OC</v>
          </cell>
          <cell r="DH95" t="str">
            <v>ACL1OC</v>
          </cell>
          <cell r="DI95" t="str">
            <v xml:space="preserve"> </v>
          </cell>
          <cell r="DJ95" t="str">
            <v xml:space="preserve"> </v>
          </cell>
          <cell r="DK95" t="str">
            <v>2012ACL</v>
          </cell>
          <cell r="DL95" t="str">
            <v xml:space="preserve"> </v>
          </cell>
          <cell r="DM95" t="str">
            <v>1900ACLOC</v>
          </cell>
          <cell r="DO95" t="str">
            <v>2012oc</v>
          </cell>
          <cell r="DP95" t="str">
            <v>ACL2012oc2010ed</v>
          </cell>
          <cell r="DQ95" t="str">
            <v>2010ed</v>
          </cell>
          <cell r="DR95" t="str">
            <v>2009ec</v>
          </cell>
          <cell r="DS95" t="str">
            <v>2009ap</v>
          </cell>
          <cell r="DT95" t="str">
            <v>2010ed</v>
          </cell>
          <cell r="DU95" t="str">
            <v>2009ec</v>
          </cell>
          <cell r="DV95" t="str">
            <v>1OC</v>
          </cell>
          <cell r="DW95" t="e">
            <v>#REF!</v>
          </cell>
          <cell r="DX95" t="str">
            <v>2010</v>
          </cell>
          <cell r="DY95" t="str">
            <v>2009</v>
          </cell>
          <cell r="DZ95" t="str">
            <v>ACLED 2010 from ec 2009</v>
          </cell>
          <cell r="EA95" t="str">
            <v>ACLOC 2006 from ED 2006</v>
          </cell>
          <cell r="EB95" t="str">
            <v>2009ec1Chambre</v>
          </cell>
          <cell r="EC95">
            <v>40113</v>
          </cell>
          <cell r="ED95">
            <v>20</v>
          </cell>
          <cell r="EE95">
            <v>303</v>
          </cell>
          <cell r="EF95">
            <v>-50</v>
          </cell>
          <cell r="EG95">
            <v>30</v>
          </cell>
          <cell r="EH95">
            <v>80</v>
          </cell>
          <cell r="EI95">
            <v>472</v>
          </cell>
          <cell r="EJ95">
            <v>30</v>
          </cell>
          <cell r="EK95" t="str">
            <v>2009</v>
          </cell>
          <cell r="EL95">
            <v>0</v>
          </cell>
          <cell r="EM95" t="str">
            <v>ACL</v>
          </cell>
          <cell r="EN95" t="str">
            <v>2010ROMEL</v>
          </cell>
          <cell r="EO95" t="str">
            <v>1Chambre</v>
          </cell>
          <cell r="EP95" t="str">
            <v>1Studio</v>
          </cell>
          <cell r="EQ95" t="str">
            <v>11CC</v>
          </cell>
          <cell r="ER95" t="str">
            <v>12CC</v>
          </cell>
          <cell r="ES95" t="str">
            <v>13CC</v>
          </cell>
          <cell r="ET95" t="str">
            <v>14CC</v>
          </cell>
          <cell r="EU95" t="str">
            <v>15CC</v>
          </cell>
          <cell r="EV95" t="str">
            <v>1Chambre</v>
          </cell>
          <cell r="EW95" t="str">
            <v>1studio</v>
          </cell>
          <cell r="EX95" t="str">
            <v>11CC</v>
          </cell>
          <cell r="EY95" t="str">
            <v>12CC</v>
          </cell>
          <cell r="EZ95" t="str">
            <v>13CC</v>
          </cell>
          <cell r="FA95" t="str">
            <v>14CC</v>
          </cell>
          <cell r="FB95" t="str">
            <v>15CC</v>
          </cell>
          <cell r="FC95" t="str">
            <v>OBNL-1</v>
          </cell>
          <cell r="FD95" t="str">
            <v>ROMEL-1</v>
          </cell>
          <cell r="FE95" t="str">
            <v>C1</v>
          </cell>
          <cell r="FF95">
            <v>253</v>
          </cell>
          <cell r="FG95" t="str">
            <v>OC</v>
          </cell>
          <cell r="FH95">
            <v>552</v>
          </cell>
          <cell r="FI95" t="str">
            <v xml:space="preserve"> </v>
          </cell>
          <cell r="FJ95" t="str">
            <v>ACL</v>
          </cell>
          <cell r="FK95" t="str">
            <v>ACLOBNL</v>
          </cell>
          <cell r="FL95" t="str">
            <v>ACL1</v>
          </cell>
          <cell r="FM95" t="str">
            <v>ACLC</v>
          </cell>
          <cell r="FN95" t="str">
            <v>ACLOBNL</v>
          </cell>
          <cell r="FO95" t="str">
            <v xml:space="preserve"> </v>
          </cell>
          <cell r="FP95" t="str">
            <v xml:space="preserve"> </v>
          </cell>
          <cell r="FQ95" t="str">
            <v>ACLOBNL1C</v>
          </cell>
          <cell r="FR95" t="str">
            <v xml:space="preserve"> 1C</v>
          </cell>
          <cell r="FS95" t="str">
            <v xml:space="preserve"> 1C</v>
          </cell>
          <cell r="FT95" t="str">
            <v>ACL12010</v>
          </cell>
          <cell r="FU95" t="str">
            <v>1Lachine</v>
          </cell>
        </row>
        <row r="96">
          <cell r="C96" t="str">
            <v>LAQ-6030</v>
          </cell>
          <cell r="D96" t="str">
            <v>930057008</v>
          </cell>
          <cell r="E96" t="str">
            <v>OMHM-LÉA-ROBACK (MADELEINE D'AILLEBOUST)</v>
          </cell>
          <cell r="F96" t="str">
            <v>5520-5530 Av. Jeanne-d'Arc</v>
          </cell>
          <cell r="G96">
            <v>24</v>
          </cell>
          <cell r="H96" t="str">
            <v>1</v>
          </cell>
          <cell r="I96">
            <v>0</v>
          </cell>
          <cell r="J96">
            <v>0</v>
          </cell>
          <cell r="K96">
            <v>0</v>
          </cell>
          <cell r="L96" t="str">
            <v>OMHM</v>
          </cell>
          <cell r="M96" t="str">
            <v>C</v>
          </cell>
          <cell r="N96" t="str">
            <v>2002</v>
          </cell>
          <cell r="O96" t="str">
            <v>DA</v>
          </cell>
          <cell r="P96" t="str">
            <v>OC</v>
          </cell>
          <cell r="Q96" t="str">
            <v>U13GOUF</v>
          </cell>
          <cell r="R96" t="str">
            <v>U11LEDS</v>
          </cell>
          <cell r="S96">
            <v>0</v>
          </cell>
          <cell r="T96">
            <v>0</v>
          </cell>
          <cell r="U96">
            <v>37880</v>
          </cell>
          <cell r="V96">
            <v>38056</v>
          </cell>
          <cell r="W96">
            <v>40088</v>
          </cell>
          <cell r="X96">
            <v>40092</v>
          </cell>
          <cell r="Y96">
            <v>40101</v>
          </cell>
          <cell r="Z96">
            <v>40575</v>
          </cell>
          <cell r="AA96">
            <v>40603</v>
          </cell>
          <cell r="AB96" t="str">
            <v>O15L</v>
          </cell>
          <cell r="AC96">
            <v>0</v>
          </cell>
          <cell r="AD96">
            <v>0</v>
          </cell>
          <cell r="AE96">
            <v>0</v>
          </cell>
          <cell r="AF96">
            <v>16</v>
          </cell>
          <cell r="AG96">
            <v>0</v>
          </cell>
          <cell r="AH96">
            <v>8</v>
          </cell>
          <cell r="AI96">
            <v>0</v>
          </cell>
          <cell r="AJ96" t="str">
            <v>OH</v>
          </cell>
          <cell r="AK96" t="str">
            <v>OH</v>
          </cell>
          <cell r="AL96">
            <v>40101</v>
          </cell>
          <cell r="AM96" t="str">
            <v>1-25</v>
          </cell>
          <cell r="AN96">
            <v>240</v>
          </cell>
          <cell r="AO96">
            <v>40575</v>
          </cell>
          <cell r="AP96">
            <v>40605</v>
          </cell>
          <cell r="AQ96" t="str">
            <v>LAQ-6030</v>
          </cell>
          <cell r="AR96" t="str">
            <v>LAQOC</v>
          </cell>
          <cell r="AS96" t="str">
            <v>LAQ2002-1</v>
          </cell>
          <cell r="AT96" t="str">
            <v>1Chambre</v>
          </cell>
          <cell r="AU96" t="str">
            <v>1studio</v>
          </cell>
          <cell r="AV96" t="str">
            <v>11CC</v>
          </cell>
          <cell r="AW96" t="str">
            <v>12CC</v>
          </cell>
          <cell r="AX96" t="str">
            <v>13CC</v>
          </cell>
          <cell r="AY96" t="str">
            <v>14CC</v>
          </cell>
          <cell r="AZ96" t="str">
            <v>15CC</v>
          </cell>
          <cell r="BA96" t="str">
            <v>1Chambre</v>
          </cell>
          <cell r="BB96" t="str">
            <v>1studio</v>
          </cell>
          <cell r="BC96" t="str">
            <v>11CC</v>
          </cell>
          <cell r="BD96" t="str">
            <v>12CC</v>
          </cell>
          <cell r="BE96" t="str">
            <v>13CC</v>
          </cell>
          <cell r="BF96" t="str">
            <v>14CC</v>
          </cell>
          <cell r="BG96" t="str">
            <v>15CC</v>
          </cell>
          <cell r="BH96" t="str">
            <v>engagé</v>
          </cell>
          <cell r="BI96" t="str">
            <v>20061chambre</v>
          </cell>
          <cell r="BJ96" t="str">
            <v>20061studio</v>
          </cell>
          <cell r="BK96" t="str">
            <v>200611cc</v>
          </cell>
          <cell r="BL96" t="str">
            <v>200612cc</v>
          </cell>
          <cell r="BM96" t="str">
            <v>200613cc</v>
          </cell>
          <cell r="BN96" t="str">
            <v>200614cc</v>
          </cell>
          <cell r="BO96" t="str">
            <v>200615cc</v>
          </cell>
          <cell r="BP96" t="str">
            <v>2002</v>
          </cell>
          <cell r="BQ96" t="str">
            <v>LAQ2002-1</v>
          </cell>
          <cell r="BR96" t="str">
            <v>1Chambre</v>
          </cell>
          <cell r="BS96" t="str">
            <v>1studio</v>
          </cell>
          <cell r="BT96" t="str">
            <v>11CC</v>
          </cell>
          <cell r="BU96" t="str">
            <v>12CC</v>
          </cell>
          <cell r="BV96" t="str">
            <v>13CC</v>
          </cell>
          <cell r="BW96" t="str">
            <v>14CC</v>
          </cell>
          <cell r="BX96" t="str">
            <v>15CC</v>
          </cell>
          <cell r="BY96" t="str">
            <v>OH-1</v>
          </cell>
          <cell r="BZ96" t="str">
            <v>OH-1</v>
          </cell>
          <cell r="CA96" t="str">
            <v xml:space="preserve"> </v>
          </cell>
          <cell r="CB96" t="str">
            <v xml:space="preserve"> </v>
          </cell>
          <cell r="CC96" t="str">
            <v>OH</v>
          </cell>
          <cell r="CD96" t="str">
            <v>20061OH</v>
          </cell>
          <cell r="CE96" t="str">
            <v>OH-1</v>
          </cell>
          <cell r="CF96" t="str">
            <v>2007OMHM</v>
          </cell>
          <cell r="CG96" t="str">
            <v>2007OMHM</v>
          </cell>
          <cell r="CH96" t="str">
            <v>OMHM-1</v>
          </cell>
          <cell r="CI96" t="str">
            <v>OMHM-1</v>
          </cell>
          <cell r="CJ96" t="str">
            <v>20061OMHM</v>
          </cell>
          <cell r="CK96" t="str">
            <v>OMHM</v>
          </cell>
          <cell r="CL96" t="str">
            <v>OMHM-1</v>
          </cell>
          <cell r="CM96" t="e">
            <v>#REF!</v>
          </cell>
          <cell r="CN96" t="str">
            <v>C1</v>
          </cell>
          <cell r="CO96" t="str">
            <v>C1</v>
          </cell>
          <cell r="CP96" t="str">
            <v>C1</v>
          </cell>
          <cell r="CQ96" t="str">
            <v>20061C</v>
          </cell>
          <cell r="CR96" t="str">
            <v>C</v>
          </cell>
          <cell r="CS96" t="e">
            <v>#REF!</v>
          </cell>
          <cell r="CT96" t="str">
            <v>2009</v>
          </cell>
          <cell r="CU96" t="str">
            <v xml:space="preserve"> </v>
          </cell>
          <cell r="CV96" t="str">
            <v>2009-10</v>
          </cell>
          <cell r="CW96" t="str">
            <v>2011-02</v>
          </cell>
          <cell r="CX96" t="str">
            <v>OCRosemont — La Petite-Patrie</v>
          </cell>
          <cell r="CY96" t="str">
            <v>OMHMOC</v>
          </cell>
          <cell r="CZ96" t="str">
            <v>OMHMOCRosemont — La Petite-Patrie</v>
          </cell>
          <cell r="DA96" t="str">
            <v>OMHMRosemont — La Petite-Patrie</v>
          </cell>
          <cell r="DB96" t="str">
            <v>OMHMRosemont — La Petite-Patrie</v>
          </cell>
          <cell r="DC96" t="str">
            <v>Rosemont — La Petite-Patrie</v>
          </cell>
          <cell r="DD96" t="str">
            <v>1Rosemont — La Petite-Patrie</v>
          </cell>
          <cell r="DE96" t="str">
            <v>CRosemont — La Petite-Patrie</v>
          </cell>
          <cell r="DF96">
            <v>0</v>
          </cell>
          <cell r="DG96" t="str">
            <v>1OC</v>
          </cell>
          <cell r="DH96" t="str">
            <v>LAQ1OC</v>
          </cell>
          <cell r="DI96" t="str">
            <v xml:space="preserve"> </v>
          </cell>
          <cell r="DJ96" t="str">
            <v xml:space="preserve"> </v>
          </cell>
          <cell r="DK96" t="str">
            <v>2011LAQ</v>
          </cell>
          <cell r="DL96" t="str">
            <v xml:space="preserve"> </v>
          </cell>
          <cell r="DM96" t="str">
            <v>1900LAQOC</v>
          </cell>
          <cell r="DO96" t="str">
            <v>2011oc</v>
          </cell>
          <cell r="DP96" t="str">
            <v>LAQ2011oc2009ed</v>
          </cell>
          <cell r="DQ96" t="str">
            <v>2009ed</v>
          </cell>
          <cell r="DR96" t="str">
            <v>2004ec</v>
          </cell>
          <cell r="DS96" t="str">
            <v>2003ap</v>
          </cell>
          <cell r="DT96" t="str">
            <v>2009ed</v>
          </cell>
          <cell r="DU96" t="str">
            <v>2004ec</v>
          </cell>
          <cell r="DV96" t="str">
            <v>1OC</v>
          </cell>
          <cell r="DW96" t="str">
            <v>20091OC</v>
          </cell>
          <cell r="DX96" t="str">
            <v>2009</v>
          </cell>
          <cell r="DY96" t="str">
            <v>2006</v>
          </cell>
          <cell r="DZ96" t="str">
            <v>LAQED 2009 from ec 2006</v>
          </cell>
          <cell r="EA96" t="str">
            <v>LAQOC 2006 from ED 2006</v>
          </cell>
          <cell r="EB96" t="str">
            <v>2004ec1Chambre</v>
          </cell>
          <cell r="EC96">
            <v>37880</v>
          </cell>
          <cell r="ED96">
            <v>176</v>
          </cell>
          <cell r="EE96">
            <v>2032</v>
          </cell>
          <cell r="EF96">
            <v>4</v>
          </cell>
          <cell r="EG96">
            <v>13</v>
          </cell>
          <cell r="EH96">
            <v>9</v>
          </cell>
          <cell r="EI96">
            <v>474</v>
          </cell>
          <cell r="EJ96">
            <v>30</v>
          </cell>
          <cell r="EK96" t="str">
            <v>2004</v>
          </cell>
          <cell r="EL96">
            <v>0</v>
          </cell>
          <cell r="EM96" t="str">
            <v>LAQ</v>
          </cell>
          <cell r="EN96" t="str">
            <v>2009OMHM</v>
          </cell>
          <cell r="EO96" t="str">
            <v>1Chambre</v>
          </cell>
          <cell r="EP96" t="str">
            <v>1Studio</v>
          </cell>
          <cell r="EQ96" t="str">
            <v>11CC</v>
          </cell>
          <cell r="ER96" t="str">
            <v>12CC</v>
          </cell>
          <cell r="ES96" t="str">
            <v>13CC</v>
          </cell>
          <cell r="ET96" t="str">
            <v>14CC</v>
          </cell>
          <cell r="EU96" t="str">
            <v>15CC</v>
          </cell>
          <cell r="EV96" t="str">
            <v>1Chambre</v>
          </cell>
          <cell r="EW96" t="str">
            <v>1studio</v>
          </cell>
          <cell r="EX96" t="str">
            <v>11CC</v>
          </cell>
          <cell r="EY96" t="str">
            <v>12CC</v>
          </cell>
          <cell r="EZ96" t="str">
            <v>13CC</v>
          </cell>
          <cell r="FA96" t="str">
            <v>14CC</v>
          </cell>
          <cell r="FB96" t="str">
            <v>15CC</v>
          </cell>
          <cell r="FC96" t="str">
            <v>OH-1</v>
          </cell>
          <cell r="FD96" t="str">
            <v>OMHM-1</v>
          </cell>
          <cell r="FE96" t="str">
            <v>C1</v>
          </cell>
          <cell r="FF96">
            <v>2036</v>
          </cell>
          <cell r="FG96" t="str">
            <v>OC</v>
          </cell>
          <cell r="FH96">
            <v>483</v>
          </cell>
          <cell r="FI96" t="str">
            <v xml:space="preserve"> </v>
          </cell>
          <cell r="FJ96" t="str">
            <v>LAQ</v>
          </cell>
          <cell r="FK96" t="str">
            <v>LAQOH</v>
          </cell>
          <cell r="FL96" t="str">
            <v>LAQ1</v>
          </cell>
          <cell r="FM96" t="str">
            <v>LAQC</v>
          </cell>
          <cell r="FN96" t="str">
            <v>LAQOH</v>
          </cell>
          <cell r="FO96" t="str">
            <v xml:space="preserve"> </v>
          </cell>
          <cell r="FP96" t="str">
            <v xml:space="preserve"> </v>
          </cell>
          <cell r="FQ96" t="str">
            <v>LAQOH1C</v>
          </cell>
          <cell r="FR96" t="str">
            <v xml:space="preserve"> 1C</v>
          </cell>
          <cell r="FS96" t="str">
            <v xml:space="preserve"> 1C</v>
          </cell>
          <cell r="FT96" t="str">
            <v>LAQ12002</v>
          </cell>
          <cell r="FU96" t="str">
            <v>1Rosemont — La Petite-Patrie</v>
          </cell>
        </row>
        <row r="97">
          <cell r="C97" t="str">
            <v>LAQ-6051</v>
          </cell>
          <cell r="D97" t="str">
            <v>930064759</v>
          </cell>
          <cell r="E97" t="str">
            <v>OMHM - RÉSIDENCE ALFREDO-GAGLIARDI</v>
          </cell>
          <cell r="F97" t="str">
            <v>7170-7182 Rue Berri</v>
          </cell>
          <cell r="G97">
            <v>95</v>
          </cell>
          <cell r="H97" t="str">
            <v>2</v>
          </cell>
          <cell r="I97" t="str">
            <v>X</v>
          </cell>
          <cell r="J97">
            <v>0</v>
          </cell>
          <cell r="K97" t="str">
            <v>X</v>
          </cell>
          <cell r="L97" t="str">
            <v>OMHM</v>
          </cell>
          <cell r="M97" t="str">
            <v>C</v>
          </cell>
          <cell r="N97" t="str">
            <v>2002</v>
          </cell>
          <cell r="O97" t="str">
            <v>DA</v>
          </cell>
          <cell r="P97" t="str">
            <v>OC</v>
          </cell>
          <cell r="Q97" t="str">
            <v>U07BEDL</v>
          </cell>
          <cell r="R97" t="str">
            <v>U11LABD</v>
          </cell>
          <cell r="S97">
            <v>37958</v>
          </cell>
          <cell r="T97">
            <v>38062</v>
          </cell>
          <cell r="U97">
            <v>37958</v>
          </cell>
          <cell r="V97">
            <v>38062</v>
          </cell>
          <cell r="W97">
            <v>38855</v>
          </cell>
          <cell r="X97">
            <v>38919</v>
          </cell>
          <cell r="Y97">
            <v>38957</v>
          </cell>
          <cell r="Z97">
            <v>39508</v>
          </cell>
          <cell r="AA97">
            <v>39508</v>
          </cell>
          <cell r="AB97" t="str">
            <v>O15L</v>
          </cell>
          <cell r="AC97">
            <v>0</v>
          </cell>
          <cell r="AD97">
            <v>15</v>
          </cell>
          <cell r="AE97">
            <v>73</v>
          </cell>
          <cell r="AF97">
            <v>7</v>
          </cell>
          <cell r="AG97">
            <v>0</v>
          </cell>
          <cell r="AH97">
            <v>0</v>
          </cell>
          <cell r="AI97">
            <v>0</v>
          </cell>
          <cell r="AJ97" t="str">
            <v>OH</v>
          </cell>
          <cell r="AK97" t="str">
            <v>OH</v>
          </cell>
          <cell r="AL97">
            <v>38957</v>
          </cell>
          <cell r="AM97" t="str">
            <v>81-100</v>
          </cell>
          <cell r="AN97">
            <v>395</v>
          </cell>
          <cell r="AO97">
            <v>39508</v>
          </cell>
          <cell r="AP97">
            <v>39538</v>
          </cell>
          <cell r="AQ97" t="str">
            <v>LAQ-6051</v>
          </cell>
          <cell r="AR97" t="str">
            <v>LAQOC</v>
          </cell>
          <cell r="AS97" t="str">
            <v>LAQ2002-2</v>
          </cell>
          <cell r="AT97" t="str">
            <v>2Chambre</v>
          </cell>
          <cell r="AU97" t="str">
            <v>2studio</v>
          </cell>
          <cell r="AV97" t="str">
            <v>21CC</v>
          </cell>
          <cell r="AW97" t="str">
            <v>22CC</v>
          </cell>
          <cell r="AX97" t="str">
            <v>23CC</v>
          </cell>
          <cell r="AY97" t="str">
            <v>24CC</v>
          </cell>
          <cell r="AZ97" t="str">
            <v>25CC</v>
          </cell>
          <cell r="BA97" t="str">
            <v>2Chambre</v>
          </cell>
          <cell r="BB97" t="str">
            <v>2studio</v>
          </cell>
          <cell r="BC97" t="str">
            <v>21CC</v>
          </cell>
          <cell r="BD97" t="str">
            <v>22CC</v>
          </cell>
          <cell r="BE97" t="str">
            <v>23CC</v>
          </cell>
          <cell r="BF97" t="str">
            <v>24CC</v>
          </cell>
          <cell r="BG97" t="str">
            <v>25CC</v>
          </cell>
          <cell r="BH97" t="str">
            <v>engagé</v>
          </cell>
          <cell r="BI97" t="str">
            <v>20062chambre</v>
          </cell>
          <cell r="BJ97" t="str">
            <v>20062studio</v>
          </cell>
          <cell r="BK97" t="str">
            <v>200621cc</v>
          </cell>
          <cell r="BL97" t="str">
            <v>200622cc</v>
          </cell>
          <cell r="BM97" t="str">
            <v>200623cc</v>
          </cell>
          <cell r="BN97" t="str">
            <v>200624cc</v>
          </cell>
          <cell r="BO97" t="str">
            <v>200625cc</v>
          </cell>
          <cell r="BP97" t="str">
            <v>2002</v>
          </cell>
          <cell r="BQ97" t="str">
            <v>LAQ2002-2</v>
          </cell>
          <cell r="BR97" t="str">
            <v>2Chambre</v>
          </cell>
          <cell r="BS97" t="str">
            <v>2studio</v>
          </cell>
          <cell r="BT97" t="str">
            <v>21CC</v>
          </cell>
          <cell r="BU97" t="str">
            <v>22CC</v>
          </cell>
          <cell r="BV97" t="str">
            <v>23CC</v>
          </cell>
          <cell r="BW97" t="str">
            <v>24CC</v>
          </cell>
          <cell r="BX97" t="str">
            <v>25CC</v>
          </cell>
          <cell r="BY97" t="str">
            <v>OH-2</v>
          </cell>
          <cell r="BZ97" t="str">
            <v>OH-2</v>
          </cell>
          <cell r="CA97" t="str">
            <v xml:space="preserve"> </v>
          </cell>
          <cell r="CB97" t="str">
            <v xml:space="preserve"> </v>
          </cell>
          <cell r="CC97" t="str">
            <v>OH</v>
          </cell>
          <cell r="CD97" t="str">
            <v>20062OH</v>
          </cell>
          <cell r="CE97" t="str">
            <v>OH-2</v>
          </cell>
          <cell r="CF97" t="str">
            <v>2007OMHM</v>
          </cell>
          <cell r="CG97" t="str">
            <v>2007OMHM</v>
          </cell>
          <cell r="CH97" t="str">
            <v>OMHM-2</v>
          </cell>
          <cell r="CI97" t="str">
            <v>OMHM-2</v>
          </cell>
          <cell r="CJ97" t="str">
            <v>20062OMHM</v>
          </cell>
          <cell r="CK97" t="str">
            <v>OMHM</v>
          </cell>
          <cell r="CL97" t="str">
            <v>OMHM-2</v>
          </cell>
          <cell r="CM97" t="str">
            <v>20062OMHM2006</v>
          </cell>
          <cell r="CN97" t="str">
            <v>C2</v>
          </cell>
          <cell r="CO97" t="str">
            <v>C2</v>
          </cell>
          <cell r="CP97" t="str">
            <v>C2</v>
          </cell>
          <cell r="CQ97" t="str">
            <v>20062C</v>
          </cell>
          <cell r="CR97" t="str">
            <v>C</v>
          </cell>
          <cell r="CS97" t="str">
            <v>20062C2006</v>
          </cell>
          <cell r="CT97" t="str">
            <v>2006</v>
          </cell>
          <cell r="CU97" t="str">
            <v xml:space="preserve"> </v>
          </cell>
          <cell r="CV97" t="str">
            <v>2006-07</v>
          </cell>
          <cell r="CW97" t="str">
            <v>2008-03</v>
          </cell>
          <cell r="CX97" t="str">
            <v>OCVilleray — Saint-Michel — Parc-Extension</v>
          </cell>
          <cell r="CY97" t="str">
            <v>OMHMOC</v>
          </cell>
          <cell r="CZ97" t="str">
            <v>OMHMOCVilleray — Saint-Michel — Parc-Extension</v>
          </cell>
          <cell r="DA97" t="str">
            <v>OMHMVilleray — Saint-Michel — Parc-Extension</v>
          </cell>
          <cell r="DB97" t="str">
            <v>OMHMVilleray — Saint-Michel — Parc-Extension</v>
          </cell>
          <cell r="DC97" t="str">
            <v>Villeray — Saint-Michel — Parc-Extension</v>
          </cell>
          <cell r="DD97" t="str">
            <v>2Villeray — Saint-Michel — Parc-Extension</v>
          </cell>
          <cell r="DE97" t="str">
            <v>CVilleray — Saint-Michel — Parc-Extension</v>
          </cell>
          <cell r="DF97">
            <v>0</v>
          </cell>
          <cell r="DG97" t="str">
            <v>2OC</v>
          </cell>
          <cell r="DH97" t="str">
            <v>LAQ2OC</v>
          </cell>
          <cell r="DI97" t="str">
            <v xml:space="preserve"> </v>
          </cell>
          <cell r="DJ97" t="str">
            <v xml:space="preserve"> </v>
          </cell>
          <cell r="DK97" t="str">
            <v>2008LAQ</v>
          </cell>
          <cell r="DL97" t="str">
            <v xml:space="preserve"> </v>
          </cell>
          <cell r="DM97" t="str">
            <v>2004LAQOC</v>
          </cell>
          <cell r="DO97" t="str">
            <v>2008oc</v>
          </cell>
          <cell r="DP97" t="str">
            <v>LAQ2008oc2006ed</v>
          </cell>
          <cell r="DQ97" t="str">
            <v>2006ed</v>
          </cell>
          <cell r="DR97" t="str">
            <v>2004ec</v>
          </cell>
          <cell r="DS97" t="str">
            <v>2003ap</v>
          </cell>
          <cell r="DT97" t="str">
            <v>2006ed</v>
          </cell>
          <cell r="DU97" t="str">
            <v>2004ec</v>
          </cell>
          <cell r="DV97" t="str">
            <v>2OC</v>
          </cell>
          <cell r="DW97" t="str">
            <v>20062OC</v>
          </cell>
          <cell r="DX97" t="str">
            <v>2006</v>
          </cell>
          <cell r="DY97" t="str">
            <v>2006</v>
          </cell>
          <cell r="DZ97" t="str">
            <v>LAQED 2006 from ec 2006</v>
          </cell>
          <cell r="EA97" t="str">
            <v>LAQOC 2006 from ED 2006</v>
          </cell>
          <cell r="EB97" t="str">
            <v>2004ec2Chambre</v>
          </cell>
          <cell r="EC97">
            <v>-104</v>
          </cell>
          <cell r="ED97">
            <v>104</v>
          </cell>
          <cell r="EE97">
            <v>793</v>
          </cell>
          <cell r="EF97">
            <v>64</v>
          </cell>
          <cell r="EG97">
            <v>102</v>
          </cell>
          <cell r="EH97">
            <v>38</v>
          </cell>
          <cell r="EI97">
            <v>551</v>
          </cell>
          <cell r="EJ97">
            <v>30</v>
          </cell>
          <cell r="EK97" t="str">
            <v>2004</v>
          </cell>
          <cell r="EL97">
            <v>0</v>
          </cell>
          <cell r="EM97" t="str">
            <v>LAQ</v>
          </cell>
          <cell r="EN97" t="str">
            <v>2006OMHM</v>
          </cell>
          <cell r="EO97" t="str">
            <v>2Chambre</v>
          </cell>
          <cell r="EP97" t="str">
            <v>2Studio</v>
          </cell>
          <cell r="EQ97" t="str">
            <v>21CC</v>
          </cell>
          <cell r="ER97" t="str">
            <v>22CC</v>
          </cell>
          <cell r="ES97" t="str">
            <v>23CC</v>
          </cell>
          <cell r="ET97" t="str">
            <v>24CC</v>
          </cell>
          <cell r="EU97" t="str">
            <v>25CC</v>
          </cell>
          <cell r="EV97" t="str">
            <v>2Chambre</v>
          </cell>
          <cell r="EW97" t="str">
            <v>2studio</v>
          </cell>
          <cell r="EX97" t="str">
            <v>21CC</v>
          </cell>
          <cell r="EY97" t="str">
            <v>22CC</v>
          </cell>
          <cell r="EZ97" t="str">
            <v>23CC</v>
          </cell>
          <cell r="FA97" t="str">
            <v>24CC</v>
          </cell>
          <cell r="FB97" t="str">
            <v>25CC</v>
          </cell>
          <cell r="FC97" t="str">
            <v>OH-2</v>
          </cell>
          <cell r="FD97" t="str">
            <v>OMHM-2</v>
          </cell>
          <cell r="FE97" t="str">
            <v>C2</v>
          </cell>
          <cell r="FF97">
            <v>857</v>
          </cell>
          <cell r="FG97" t="str">
            <v>OC</v>
          </cell>
          <cell r="FH97">
            <v>589</v>
          </cell>
          <cell r="FI97" t="str">
            <v xml:space="preserve"> </v>
          </cell>
          <cell r="FJ97" t="str">
            <v>LAQ</v>
          </cell>
          <cell r="FK97" t="str">
            <v>LAQOH</v>
          </cell>
          <cell r="FL97" t="str">
            <v>LAQ2</v>
          </cell>
          <cell r="FM97" t="str">
            <v>LAQC</v>
          </cell>
          <cell r="FN97" t="str">
            <v>LAQOH</v>
          </cell>
          <cell r="FO97" t="str">
            <v xml:space="preserve"> </v>
          </cell>
          <cell r="FP97" t="str">
            <v xml:space="preserve"> </v>
          </cell>
          <cell r="FQ97" t="str">
            <v>LAQOH2C</v>
          </cell>
          <cell r="FR97" t="str">
            <v xml:space="preserve"> 2C</v>
          </cell>
          <cell r="FS97" t="str">
            <v xml:space="preserve"> 2C</v>
          </cell>
          <cell r="FT97" t="str">
            <v>LAQ22002</v>
          </cell>
          <cell r="FU97" t="str">
            <v>2Villeray — Saint-Michel — Parc-Extension</v>
          </cell>
        </row>
        <row r="98">
          <cell r="C98" t="str">
            <v>LAQ-6065</v>
          </cell>
          <cell r="D98" t="str">
            <v>930065258</v>
          </cell>
          <cell r="E98" t="str">
            <v>LES HABITATIONS NICOLAS VIEL</v>
          </cell>
          <cell r="F98" t="str">
            <v>151 Boul. Henri-Bourassa Ouest</v>
          </cell>
          <cell r="G98">
            <v>45</v>
          </cell>
          <cell r="H98" t="str">
            <v>1</v>
          </cell>
          <cell r="I98">
            <v>0</v>
          </cell>
          <cell r="J98">
            <v>0</v>
          </cell>
          <cell r="K98" t="str">
            <v>X</v>
          </cell>
          <cell r="L98" t="str">
            <v>BSQ</v>
          </cell>
          <cell r="M98" t="str">
            <v>T</v>
          </cell>
          <cell r="N98" t="str">
            <v>2004</v>
          </cell>
          <cell r="O98" t="str">
            <v>DA</v>
          </cell>
          <cell r="P98" t="str">
            <v>OC</v>
          </cell>
          <cell r="Q98" t="str">
            <v>U07THID</v>
          </cell>
          <cell r="R98" t="str">
            <v>U32NACM</v>
          </cell>
          <cell r="S98">
            <v>38049</v>
          </cell>
          <cell r="T98">
            <v>38203</v>
          </cell>
          <cell r="U98">
            <v>38076</v>
          </cell>
          <cell r="V98">
            <v>38575</v>
          </cell>
          <cell r="W98">
            <v>38883</v>
          </cell>
          <cell r="X98">
            <v>38910</v>
          </cell>
          <cell r="Y98">
            <v>38975</v>
          </cell>
          <cell r="Z98">
            <v>39389</v>
          </cell>
          <cell r="AA98">
            <v>39387</v>
          </cell>
          <cell r="AB98" t="str">
            <v>O15L</v>
          </cell>
          <cell r="AC98">
            <v>0</v>
          </cell>
          <cell r="AD98">
            <v>0</v>
          </cell>
          <cell r="AE98">
            <v>37</v>
          </cell>
          <cell r="AF98">
            <v>8</v>
          </cell>
          <cell r="AG98">
            <v>0</v>
          </cell>
          <cell r="AH98">
            <v>0</v>
          </cell>
          <cell r="AI98">
            <v>0</v>
          </cell>
          <cell r="AJ98" t="str">
            <v>OBNL</v>
          </cell>
          <cell r="AK98" t="str">
            <v>OBNL</v>
          </cell>
          <cell r="AL98">
            <v>38975</v>
          </cell>
          <cell r="AM98" t="str">
            <v>26-50</v>
          </cell>
          <cell r="AN98">
            <v>300</v>
          </cell>
          <cell r="AO98">
            <v>39389</v>
          </cell>
          <cell r="AP98">
            <v>39419</v>
          </cell>
          <cell r="AQ98" t="str">
            <v>LAQ-6065</v>
          </cell>
          <cell r="AR98" t="str">
            <v>LAQOC</v>
          </cell>
          <cell r="AS98" t="str">
            <v>LAQ2004-1</v>
          </cell>
          <cell r="AT98" t="str">
            <v>1Chambre</v>
          </cell>
          <cell r="AU98" t="str">
            <v>1studio</v>
          </cell>
          <cell r="AV98" t="str">
            <v>11CC</v>
          </cell>
          <cell r="AW98" t="str">
            <v>12CC</v>
          </cell>
          <cell r="AX98" t="str">
            <v>13CC</v>
          </cell>
          <cell r="AY98" t="str">
            <v>14CC</v>
          </cell>
          <cell r="AZ98" t="str">
            <v>15CC</v>
          </cell>
          <cell r="BA98" t="str">
            <v>1Chambre</v>
          </cell>
          <cell r="BB98" t="str">
            <v>1studio</v>
          </cell>
          <cell r="BC98" t="str">
            <v>11CC</v>
          </cell>
          <cell r="BD98" t="str">
            <v>12CC</v>
          </cell>
          <cell r="BE98" t="str">
            <v>13CC</v>
          </cell>
          <cell r="BF98" t="str">
            <v>14CC</v>
          </cell>
          <cell r="BG98" t="str">
            <v>15CC</v>
          </cell>
          <cell r="BH98" t="str">
            <v>engagé</v>
          </cell>
          <cell r="BI98" t="str">
            <v>20061chambre</v>
          </cell>
          <cell r="BJ98" t="str">
            <v>20061studio</v>
          </cell>
          <cell r="BK98" t="str">
            <v>200611cc</v>
          </cell>
          <cell r="BL98" t="str">
            <v>200612cc</v>
          </cell>
          <cell r="BM98" t="str">
            <v>200613cc</v>
          </cell>
          <cell r="BN98" t="str">
            <v>200614cc</v>
          </cell>
          <cell r="BO98" t="str">
            <v>200615cc</v>
          </cell>
          <cell r="BP98" t="str">
            <v>2004</v>
          </cell>
          <cell r="BQ98" t="str">
            <v>LAQ2004-1</v>
          </cell>
          <cell r="BR98" t="str">
            <v>1Chambre</v>
          </cell>
          <cell r="BS98" t="str">
            <v>1studio</v>
          </cell>
          <cell r="BT98" t="str">
            <v>11CC</v>
          </cell>
          <cell r="BU98" t="str">
            <v>12CC</v>
          </cell>
          <cell r="BV98" t="str">
            <v>13CC</v>
          </cell>
          <cell r="BW98" t="str">
            <v>14CC</v>
          </cell>
          <cell r="BX98" t="str">
            <v>15CC</v>
          </cell>
          <cell r="BY98" t="str">
            <v>OBNL-1</v>
          </cell>
          <cell r="BZ98" t="str">
            <v>OBNL-1</v>
          </cell>
          <cell r="CA98" t="str">
            <v xml:space="preserve"> </v>
          </cell>
          <cell r="CB98" t="str">
            <v xml:space="preserve"> </v>
          </cell>
          <cell r="CC98" t="str">
            <v>OBNL</v>
          </cell>
          <cell r="CD98" t="str">
            <v>20061OBNL</v>
          </cell>
          <cell r="CE98" t="str">
            <v>OBNL-1</v>
          </cell>
          <cell r="CF98" t="str">
            <v>2007BSQ</v>
          </cell>
          <cell r="CG98" t="str">
            <v>2007BSQ</v>
          </cell>
          <cell r="CH98" t="str">
            <v>BSQ-1</v>
          </cell>
          <cell r="CI98" t="str">
            <v>BSQ-1</v>
          </cell>
          <cell r="CJ98" t="str">
            <v>20061BSQ</v>
          </cell>
          <cell r="CK98" t="str">
            <v>BSQ</v>
          </cell>
          <cell r="CL98" t="str">
            <v>BSQ-1</v>
          </cell>
          <cell r="CM98" t="str">
            <v>20061BSQ2006</v>
          </cell>
          <cell r="CN98" t="str">
            <v>T1</v>
          </cell>
          <cell r="CO98" t="str">
            <v>T1</v>
          </cell>
          <cell r="CP98" t="str">
            <v>T1</v>
          </cell>
          <cell r="CQ98" t="str">
            <v>20061T</v>
          </cell>
          <cell r="CR98" t="str">
            <v>T</v>
          </cell>
          <cell r="CS98" t="str">
            <v>20061T2006</v>
          </cell>
          <cell r="CT98" t="str">
            <v>2006</v>
          </cell>
          <cell r="CU98" t="str">
            <v xml:space="preserve"> </v>
          </cell>
          <cell r="CV98" t="str">
            <v>2006-07</v>
          </cell>
          <cell r="CW98" t="str">
            <v>2007-11</v>
          </cell>
          <cell r="CX98" t="str">
            <v>OCAhuntsic — Cartierville</v>
          </cell>
          <cell r="CY98" t="str">
            <v>BSQOC</v>
          </cell>
          <cell r="CZ98" t="str">
            <v>BSQOCAhuntsic — Cartierville</v>
          </cell>
          <cell r="DA98" t="str">
            <v>BSQAhuntsic — Cartierville</v>
          </cell>
          <cell r="DB98" t="str">
            <v>BSQAhuntsic — Cartierville</v>
          </cell>
          <cell r="DC98" t="str">
            <v>Ahuntsic — Cartierville</v>
          </cell>
          <cell r="DD98" t="str">
            <v>1Ahuntsic — Cartierville</v>
          </cell>
          <cell r="DE98" t="str">
            <v>TAhuntsic — Cartierville</v>
          </cell>
          <cell r="DF98">
            <v>0</v>
          </cell>
          <cell r="DG98" t="str">
            <v>1OC</v>
          </cell>
          <cell r="DH98" t="str">
            <v>LAQ1OC</v>
          </cell>
          <cell r="DI98" t="str">
            <v xml:space="preserve"> </v>
          </cell>
          <cell r="DJ98" t="str">
            <v xml:space="preserve"> </v>
          </cell>
          <cell r="DK98" t="str">
            <v>2007LAQ</v>
          </cell>
          <cell r="DL98" t="str">
            <v xml:space="preserve"> </v>
          </cell>
          <cell r="DM98" t="str">
            <v>2004LAQOC</v>
          </cell>
          <cell r="DO98" t="str">
            <v>2007oc</v>
          </cell>
          <cell r="DP98" t="str">
            <v>LAQ2007oc2006ed</v>
          </cell>
          <cell r="DQ98" t="str">
            <v>2006ed</v>
          </cell>
          <cell r="DR98" t="str">
            <v>2005ec</v>
          </cell>
          <cell r="DS98" t="str">
            <v>2004ap</v>
          </cell>
          <cell r="DT98" t="str">
            <v>2006ed</v>
          </cell>
          <cell r="DU98" t="str">
            <v>2005ec</v>
          </cell>
          <cell r="DV98" t="str">
            <v>1OC</v>
          </cell>
          <cell r="DW98" t="str">
            <v>20061OC</v>
          </cell>
          <cell r="DX98" t="str">
            <v>2006</v>
          </cell>
          <cell r="DY98" t="str">
            <v>2006</v>
          </cell>
          <cell r="DZ98" t="str">
            <v>LAQED 2006 from ec 2006</v>
          </cell>
          <cell r="EA98" t="str">
            <v>LAQOC 2007 from ED 2006</v>
          </cell>
          <cell r="EB98" t="str">
            <v>2005ec1Chambre</v>
          </cell>
          <cell r="EC98">
            <v>-127</v>
          </cell>
          <cell r="ED98">
            <v>499</v>
          </cell>
          <cell r="EE98">
            <v>308</v>
          </cell>
          <cell r="EF98">
            <v>27</v>
          </cell>
          <cell r="EG98">
            <v>92</v>
          </cell>
          <cell r="EH98">
            <v>65</v>
          </cell>
          <cell r="EI98">
            <v>414</v>
          </cell>
          <cell r="EJ98">
            <v>30</v>
          </cell>
          <cell r="EK98" t="str">
            <v>2005</v>
          </cell>
          <cell r="EL98">
            <v>0</v>
          </cell>
          <cell r="EM98" t="str">
            <v>LAQ</v>
          </cell>
          <cell r="EN98" t="str">
            <v>2006BSQ</v>
          </cell>
          <cell r="EO98" t="str">
            <v>1Chambre</v>
          </cell>
          <cell r="EP98" t="str">
            <v>1Studio</v>
          </cell>
          <cell r="EQ98" t="str">
            <v>11CC</v>
          </cell>
          <cell r="ER98" t="str">
            <v>12CC</v>
          </cell>
          <cell r="ES98" t="str">
            <v>13CC</v>
          </cell>
          <cell r="ET98" t="str">
            <v>14CC</v>
          </cell>
          <cell r="EU98" t="str">
            <v>15CC</v>
          </cell>
          <cell r="EV98" t="str">
            <v>1Chambre</v>
          </cell>
          <cell r="EW98" t="str">
            <v>1studio</v>
          </cell>
          <cell r="EX98" t="str">
            <v>11CC</v>
          </cell>
          <cell r="EY98" t="str">
            <v>12CC</v>
          </cell>
          <cell r="EZ98" t="str">
            <v>13CC</v>
          </cell>
          <cell r="FA98" t="str">
            <v>14CC</v>
          </cell>
          <cell r="FB98" t="str">
            <v>15CC</v>
          </cell>
          <cell r="FC98" t="str">
            <v>OBNL-1</v>
          </cell>
          <cell r="FD98" t="str">
            <v>BSQ-1</v>
          </cell>
          <cell r="FE98" t="str">
            <v>T1</v>
          </cell>
          <cell r="FF98">
            <v>335</v>
          </cell>
          <cell r="FG98" t="str">
            <v>OC</v>
          </cell>
          <cell r="FH98">
            <v>479</v>
          </cell>
          <cell r="FI98" t="str">
            <v xml:space="preserve"> </v>
          </cell>
          <cell r="FJ98" t="str">
            <v>LAQ</v>
          </cell>
          <cell r="FK98" t="str">
            <v>LAQOBNL</v>
          </cell>
          <cell r="FL98" t="str">
            <v>LAQ1</v>
          </cell>
          <cell r="FM98" t="str">
            <v>LAQT</v>
          </cell>
          <cell r="FN98" t="str">
            <v>LAQOBNL</v>
          </cell>
          <cell r="FO98" t="str">
            <v xml:space="preserve"> </v>
          </cell>
          <cell r="FP98" t="str">
            <v xml:space="preserve"> </v>
          </cell>
          <cell r="FQ98" t="str">
            <v>LAQOBNL1T</v>
          </cell>
          <cell r="FR98" t="str">
            <v xml:space="preserve"> 1T</v>
          </cell>
          <cell r="FS98" t="str">
            <v xml:space="preserve"> 1T</v>
          </cell>
          <cell r="FT98" t="str">
            <v>LAQ12004</v>
          </cell>
          <cell r="FU98" t="str">
            <v>1Ahuntsic — Cartierville</v>
          </cell>
        </row>
        <row r="99">
          <cell r="C99" t="str">
            <v>LAQ-6066</v>
          </cell>
          <cell r="D99" t="str">
            <v>930064760</v>
          </cell>
          <cell r="E99" t="str">
            <v>OMHM - CÔTE ST-PAUL</v>
          </cell>
          <cell r="F99" t="str">
            <v>5400 Ch. de la Côte-Saint-Paul</v>
          </cell>
          <cell r="G99">
            <v>138</v>
          </cell>
          <cell r="H99" t="str">
            <v>2</v>
          </cell>
          <cell r="I99" t="str">
            <v>X</v>
          </cell>
          <cell r="J99">
            <v>0</v>
          </cell>
          <cell r="K99" t="str">
            <v>X</v>
          </cell>
          <cell r="L99" t="str">
            <v>OMHM</v>
          </cell>
          <cell r="M99" t="str">
            <v>C</v>
          </cell>
          <cell r="N99" t="str">
            <v>2004</v>
          </cell>
          <cell r="O99" t="str">
            <v>DA</v>
          </cell>
          <cell r="P99" t="str">
            <v>OC</v>
          </cell>
          <cell r="Q99" t="str">
            <v>U07THID</v>
          </cell>
          <cell r="R99" t="str">
            <v>U32NACM</v>
          </cell>
          <cell r="S99">
            <v>38042</v>
          </cell>
          <cell r="T99">
            <v>38652</v>
          </cell>
          <cell r="U99">
            <v>38652</v>
          </cell>
          <cell r="V99">
            <v>38748</v>
          </cell>
          <cell r="W99">
            <v>38943</v>
          </cell>
          <cell r="X99">
            <v>38954</v>
          </cell>
          <cell r="Y99">
            <v>38975</v>
          </cell>
          <cell r="Z99">
            <v>39553</v>
          </cell>
          <cell r="AA99">
            <v>39600</v>
          </cell>
          <cell r="AB99" t="str">
            <v>O15L</v>
          </cell>
          <cell r="AC99">
            <v>0</v>
          </cell>
          <cell r="AD99">
            <v>41</v>
          </cell>
          <cell r="AE99">
            <v>93</v>
          </cell>
          <cell r="AF99">
            <v>4</v>
          </cell>
          <cell r="AG99">
            <v>0</v>
          </cell>
          <cell r="AH99">
            <v>0</v>
          </cell>
          <cell r="AI99">
            <v>0</v>
          </cell>
          <cell r="AJ99" t="str">
            <v>OH</v>
          </cell>
          <cell r="AK99" t="str">
            <v>OH</v>
          </cell>
          <cell r="AL99">
            <v>38975</v>
          </cell>
          <cell r="AM99" t="str">
            <v>101+</v>
          </cell>
          <cell r="AN99">
            <v>395</v>
          </cell>
          <cell r="AO99">
            <v>39553</v>
          </cell>
          <cell r="AP99">
            <v>39583</v>
          </cell>
          <cell r="AQ99" t="str">
            <v>LAQ-6066</v>
          </cell>
          <cell r="AR99" t="str">
            <v>LAQOC</v>
          </cell>
          <cell r="AS99" t="str">
            <v>LAQ2004-2</v>
          </cell>
          <cell r="AT99" t="str">
            <v>2Chambre</v>
          </cell>
          <cell r="AU99" t="str">
            <v>2studio</v>
          </cell>
          <cell r="AV99" t="str">
            <v>21CC</v>
          </cell>
          <cell r="AW99" t="str">
            <v>22CC</v>
          </cell>
          <cell r="AX99" t="str">
            <v>23CC</v>
          </cell>
          <cell r="AY99" t="str">
            <v>24CC</v>
          </cell>
          <cell r="AZ99" t="str">
            <v>25CC</v>
          </cell>
          <cell r="BA99" t="str">
            <v>2Chambre</v>
          </cell>
          <cell r="BB99" t="str">
            <v>2studio</v>
          </cell>
          <cell r="BC99" t="str">
            <v>21CC</v>
          </cell>
          <cell r="BD99" t="str">
            <v>22CC</v>
          </cell>
          <cell r="BE99" t="str">
            <v>23CC</v>
          </cell>
          <cell r="BF99" t="str">
            <v>24CC</v>
          </cell>
          <cell r="BG99" t="str">
            <v>25CC</v>
          </cell>
          <cell r="BH99" t="str">
            <v>engagé</v>
          </cell>
          <cell r="BI99" t="str">
            <v>20062chambre</v>
          </cell>
          <cell r="BJ99" t="str">
            <v>20062studio</v>
          </cell>
          <cell r="BK99" t="str">
            <v>200621cc</v>
          </cell>
          <cell r="BL99" t="str">
            <v>200622cc</v>
          </cell>
          <cell r="BM99" t="str">
            <v>200623cc</v>
          </cell>
          <cell r="BN99" t="str">
            <v>200624cc</v>
          </cell>
          <cell r="BO99" t="str">
            <v>200625cc</v>
          </cell>
          <cell r="BP99" t="str">
            <v>2004</v>
          </cell>
          <cell r="BQ99" t="str">
            <v>LAQ2004-2</v>
          </cell>
          <cell r="BR99" t="str">
            <v>2Chambre</v>
          </cell>
          <cell r="BS99" t="str">
            <v>2studio</v>
          </cell>
          <cell r="BT99" t="str">
            <v>21CC</v>
          </cell>
          <cell r="BU99" t="str">
            <v>22CC</v>
          </cell>
          <cell r="BV99" t="str">
            <v>23CC</v>
          </cell>
          <cell r="BW99" t="str">
            <v>24CC</v>
          </cell>
          <cell r="BX99" t="str">
            <v>25CC</v>
          </cell>
          <cell r="BY99" t="str">
            <v>OH-2</v>
          </cell>
          <cell r="BZ99" t="str">
            <v>OH-2</v>
          </cell>
          <cell r="CA99" t="str">
            <v xml:space="preserve"> </v>
          </cell>
          <cell r="CB99" t="str">
            <v xml:space="preserve"> </v>
          </cell>
          <cell r="CC99" t="str">
            <v>OH</v>
          </cell>
          <cell r="CD99" t="str">
            <v>20062OH</v>
          </cell>
          <cell r="CE99" t="str">
            <v>OH-2</v>
          </cell>
          <cell r="CF99" t="str">
            <v>2007OMHM</v>
          </cell>
          <cell r="CG99" t="str">
            <v>2007OMHM</v>
          </cell>
          <cell r="CH99" t="str">
            <v>OMHM-2</v>
          </cell>
          <cell r="CI99" t="str">
            <v>OMHM-2</v>
          </cell>
          <cell r="CJ99" t="str">
            <v>20062OMHM</v>
          </cell>
          <cell r="CK99" t="str">
            <v>OMHM</v>
          </cell>
          <cell r="CL99" t="str">
            <v>OMHM-2</v>
          </cell>
          <cell r="CM99" t="e">
            <v>#REF!</v>
          </cell>
          <cell r="CN99" t="str">
            <v>C2</v>
          </cell>
          <cell r="CO99" t="str">
            <v>C2</v>
          </cell>
          <cell r="CP99" t="str">
            <v>C2</v>
          </cell>
          <cell r="CQ99" t="str">
            <v>20062C</v>
          </cell>
          <cell r="CR99" t="str">
            <v>C</v>
          </cell>
          <cell r="CS99" t="e">
            <v>#REF!</v>
          </cell>
          <cell r="CT99" t="str">
            <v>2006</v>
          </cell>
          <cell r="CU99" t="str">
            <v xml:space="preserve"> </v>
          </cell>
          <cell r="CV99" t="str">
            <v>2006-08</v>
          </cell>
          <cell r="CW99" t="str">
            <v>2008-04</v>
          </cell>
          <cell r="CX99" t="str">
            <v>OCLe Sud-Ouest</v>
          </cell>
          <cell r="CY99" t="str">
            <v>OMHMOC</v>
          </cell>
          <cell r="CZ99" t="str">
            <v>OMHMOCLe Sud-Ouest</v>
          </cell>
          <cell r="DA99" t="str">
            <v>OMHMLe Sud-Ouest</v>
          </cell>
          <cell r="DB99" t="str">
            <v>OMHMLe Sud-Ouest</v>
          </cell>
          <cell r="DC99" t="str">
            <v>Le Sud-Ouest</v>
          </cell>
          <cell r="DD99" t="str">
            <v>2Le Sud-Ouest</v>
          </cell>
          <cell r="DE99" t="str">
            <v>CLe Sud-Ouest</v>
          </cell>
          <cell r="DF99">
            <v>0</v>
          </cell>
          <cell r="DG99" t="str">
            <v>2OC</v>
          </cell>
          <cell r="DH99" t="str">
            <v>LAQ2OC</v>
          </cell>
          <cell r="DI99" t="str">
            <v xml:space="preserve"> </v>
          </cell>
          <cell r="DJ99" t="str">
            <v xml:space="preserve"> </v>
          </cell>
          <cell r="DK99" t="str">
            <v>2008LAQ</v>
          </cell>
          <cell r="DL99" t="str">
            <v xml:space="preserve"> </v>
          </cell>
          <cell r="DM99" t="str">
            <v>2005LAQOC</v>
          </cell>
          <cell r="DO99" t="str">
            <v>2008oc</v>
          </cell>
          <cell r="DP99" t="str">
            <v>LAQ2008oc2006ed</v>
          </cell>
          <cell r="DQ99" t="str">
            <v>2006ed</v>
          </cell>
          <cell r="DR99" t="str">
            <v>2006ec</v>
          </cell>
          <cell r="DS99" t="str">
            <v>2005ap</v>
          </cell>
          <cell r="DT99" t="str">
            <v>2006ed</v>
          </cell>
          <cell r="DU99" t="str">
            <v xml:space="preserve"> </v>
          </cell>
          <cell r="DV99" t="str">
            <v>2OC</v>
          </cell>
          <cell r="DW99" t="str">
            <v>20062OC</v>
          </cell>
          <cell r="DX99" t="str">
            <v>2006</v>
          </cell>
          <cell r="DY99" t="str">
            <v>2006</v>
          </cell>
          <cell r="DZ99" t="str">
            <v>LAQED 2006 from ec 2006</v>
          </cell>
          <cell r="EA99" t="str">
            <v>LAQOC 2006 from ED 2006</v>
          </cell>
          <cell r="EB99" t="str">
            <v>2006ec2Chambre</v>
          </cell>
          <cell r="EC99">
            <v>0</v>
          </cell>
          <cell r="ED99">
            <v>96</v>
          </cell>
          <cell r="EE99">
            <v>195</v>
          </cell>
          <cell r="EF99">
            <v>11</v>
          </cell>
          <cell r="EG99">
            <v>32</v>
          </cell>
          <cell r="EH99">
            <v>21</v>
          </cell>
          <cell r="EI99">
            <v>578</v>
          </cell>
          <cell r="EJ99">
            <v>30</v>
          </cell>
          <cell r="EK99" t="str">
            <v>2006</v>
          </cell>
          <cell r="EL99">
            <v>0</v>
          </cell>
          <cell r="EM99" t="str">
            <v>LAQ</v>
          </cell>
          <cell r="EN99" t="str">
            <v>2006OMHM</v>
          </cell>
          <cell r="EO99" t="str">
            <v>2Chambre</v>
          </cell>
          <cell r="EP99" t="str">
            <v>2Studio</v>
          </cell>
          <cell r="EQ99" t="str">
            <v>21CC</v>
          </cell>
          <cell r="ER99" t="str">
            <v>22CC</v>
          </cell>
          <cell r="ES99" t="str">
            <v>23CC</v>
          </cell>
          <cell r="ET99" t="str">
            <v>24CC</v>
          </cell>
          <cell r="EU99" t="str">
            <v>25CC</v>
          </cell>
          <cell r="EV99" t="str">
            <v>2Chambre</v>
          </cell>
          <cell r="EW99" t="str">
            <v>2studio</v>
          </cell>
          <cell r="EX99" t="str">
            <v>21CC</v>
          </cell>
          <cell r="EY99" t="str">
            <v>22CC</v>
          </cell>
          <cell r="EZ99" t="str">
            <v>23CC</v>
          </cell>
          <cell r="FA99" t="str">
            <v>24CC</v>
          </cell>
          <cell r="FB99" t="str">
            <v>25CC</v>
          </cell>
          <cell r="FC99" t="str">
            <v>OH-2</v>
          </cell>
          <cell r="FD99" t="str">
            <v>OMHM-2</v>
          </cell>
          <cell r="FE99" t="str">
            <v>C2</v>
          </cell>
          <cell r="FF99">
            <v>206</v>
          </cell>
          <cell r="FG99" t="str">
            <v>OC</v>
          </cell>
          <cell r="FH99">
            <v>599</v>
          </cell>
          <cell r="FI99" t="str">
            <v xml:space="preserve"> </v>
          </cell>
          <cell r="FJ99" t="str">
            <v>LAQ</v>
          </cell>
          <cell r="FK99" t="str">
            <v>LAQOH</v>
          </cell>
          <cell r="FL99" t="str">
            <v>LAQ2</v>
          </cell>
          <cell r="FM99" t="str">
            <v>LAQC</v>
          </cell>
          <cell r="FN99" t="str">
            <v>LAQOH</v>
          </cell>
          <cell r="FO99" t="str">
            <v xml:space="preserve"> </v>
          </cell>
          <cell r="FP99" t="str">
            <v xml:space="preserve"> </v>
          </cell>
          <cell r="FQ99" t="str">
            <v>LAQOH2C</v>
          </cell>
          <cell r="FR99" t="str">
            <v xml:space="preserve"> 2C</v>
          </cell>
          <cell r="FS99" t="str">
            <v xml:space="preserve"> 2C</v>
          </cell>
          <cell r="FT99" t="str">
            <v>LAQ22004</v>
          </cell>
          <cell r="FU99" t="str">
            <v>2Le Sud-Ouest</v>
          </cell>
        </row>
        <row r="100">
          <cell r="C100" t="str">
            <v>LAQ-6067</v>
          </cell>
          <cell r="D100" t="str">
            <v>930056911</v>
          </cell>
          <cell r="E100" t="str">
            <v>HAB. COM. LOGGIA PHASE 1</v>
          </cell>
          <cell r="F100" t="str">
            <v>3150 Rue Rachel Est</v>
          </cell>
          <cell r="G100">
            <v>70</v>
          </cell>
          <cell r="H100" t="str">
            <v>1</v>
          </cell>
          <cell r="I100" t="str">
            <v>X</v>
          </cell>
          <cell r="J100">
            <v>0</v>
          </cell>
          <cell r="K100" t="str">
            <v>X</v>
          </cell>
          <cell r="L100" t="str">
            <v>BSQ</v>
          </cell>
          <cell r="M100" t="str">
            <v>C</v>
          </cell>
          <cell r="N100" t="str">
            <v>2002</v>
          </cell>
          <cell r="O100" t="str">
            <v>DA</v>
          </cell>
          <cell r="P100" t="str">
            <v>OC</v>
          </cell>
          <cell r="Q100" t="str">
            <v>U07BEDL</v>
          </cell>
          <cell r="R100">
            <v>0</v>
          </cell>
          <cell r="S100">
            <v>0</v>
          </cell>
          <cell r="T100">
            <v>0</v>
          </cell>
          <cell r="U100">
            <v>37683</v>
          </cell>
          <cell r="V100">
            <v>37770</v>
          </cell>
          <cell r="W100">
            <v>38723</v>
          </cell>
          <cell r="X100">
            <v>38736</v>
          </cell>
          <cell r="Y100">
            <v>38798</v>
          </cell>
          <cell r="Z100">
            <v>39162</v>
          </cell>
          <cell r="AA100">
            <v>39173</v>
          </cell>
          <cell r="AB100" t="str">
            <v>O15L</v>
          </cell>
          <cell r="AC100">
            <v>0</v>
          </cell>
          <cell r="AD100">
            <v>7</v>
          </cell>
          <cell r="AE100">
            <v>43</v>
          </cell>
          <cell r="AF100">
            <v>20</v>
          </cell>
          <cell r="AG100">
            <v>0</v>
          </cell>
          <cell r="AH100">
            <v>0</v>
          </cell>
          <cell r="AI100">
            <v>0</v>
          </cell>
          <cell r="AJ100" t="str">
            <v>OBNL</v>
          </cell>
          <cell r="AK100" t="str">
            <v>OBNL</v>
          </cell>
          <cell r="AL100">
            <v>38798</v>
          </cell>
          <cell r="AM100" t="str">
            <v>51-80</v>
          </cell>
          <cell r="AN100">
            <v>330</v>
          </cell>
          <cell r="AO100">
            <v>39162</v>
          </cell>
          <cell r="AP100">
            <v>39192</v>
          </cell>
          <cell r="AQ100" t="str">
            <v>LAQ-6067</v>
          </cell>
          <cell r="AR100" t="str">
            <v>LAQOC</v>
          </cell>
          <cell r="AS100" t="str">
            <v>LAQ2002-1</v>
          </cell>
          <cell r="AT100" t="str">
            <v>1Chambre</v>
          </cell>
          <cell r="AU100" t="str">
            <v>1studio</v>
          </cell>
          <cell r="AV100" t="str">
            <v>11CC</v>
          </cell>
          <cell r="AW100" t="str">
            <v>12CC</v>
          </cell>
          <cell r="AX100" t="str">
            <v>13CC</v>
          </cell>
          <cell r="AY100" t="str">
            <v>14CC</v>
          </cell>
          <cell r="AZ100" t="str">
            <v>15CC</v>
          </cell>
          <cell r="BA100" t="str">
            <v>1Chambre</v>
          </cell>
          <cell r="BB100" t="str">
            <v>1studio</v>
          </cell>
          <cell r="BC100" t="str">
            <v>11CC</v>
          </cell>
          <cell r="BD100" t="str">
            <v>12CC</v>
          </cell>
          <cell r="BE100" t="str">
            <v>13CC</v>
          </cell>
          <cell r="BF100" t="str">
            <v>14CC</v>
          </cell>
          <cell r="BG100" t="str">
            <v>15CC</v>
          </cell>
          <cell r="BH100" t="str">
            <v>engagé</v>
          </cell>
          <cell r="BI100" t="str">
            <v>20061chambre</v>
          </cell>
          <cell r="BJ100" t="str">
            <v>20061studio</v>
          </cell>
          <cell r="BK100" t="str">
            <v>200611cc</v>
          </cell>
          <cell r="BL100" t="str">
            <v>200612cc</v>
          </cell>
          <cell r="BM100" t="str">
            <v>200613cc</v>
          </cell>
          <cell r="BN100" t="str">
            <v>200614cc</v>
          </cell>
          <cell r="BO100" t="str">
            <v>200615cc</v>
          </cell>
          <cell r="BP100" t="str">
            <v>2002</v>
          </cell>
          <cell r="BQ100" t="str">
            <v>LAQ2002-1</v>
          </cell>
          <cell r="BR100" t="str">
            <v>1Chambre</v>
          </cell>
          <cell r="BS100" t="str">
            <v>1studio</v>
          </cell>
          <cell r="BT100" t="str">
            <v>11CC</v>
          </cell>
          <cell r="BU100" t="str">
            <v>12CC</v>
          </cell>
          <cell r="BV100" t="str">
            <v>13CC</v>
          </cell>
          <cell r="BW100" t="str">
            <v>14CC</v>
          </cell>
          <cell r="BX100" t="str">
            <v>15CC</v>
          </cell>
          <cell r="BY100" t="str">
            <v>OBNL-1</v>
          </cell>
          <cell r="BZ100" t="str">
            <v>OBNL-1</v>
          </cell>
          <cell r="CA100" t="str">
            <v xml:space="preserve"> </v>
          </cell>
          <cell r="CB100" t="str">
            <v xml:space="preserve"> </v>
          </cell>
          <cell r="CC100" t="str">
            <v>OBNL</v>
          </cell>
          <cell r="CD100" t="str">
            <v>20061OBNL</v>
          </cell>
          <cell r="CE100" t="str">
            <v>OBNL-1</v>
          </cell>
          <cell r="CF100" t="str">
            <v>2007BSQ</v>
          </cell>
          <cell r="CG100" t="str">
            <v>2007BSQ</v>
          </cell>
          <cell r="CH100" t="str">
            <v>BSQ-1</v>
          </cell>
          <cell r="CI100" t="str">
            <v>BSQ-1</v>
          </cell>
          <cell r="CJ100" t="str">
            <v>20061BSQ</v>
          </cell>
          <cell r="CK100" t="str">
            <v>BSQ</v>
          </cell>
          <cell r="CL100" t="str">
            <v>BSQ-1</v>
          </cell>
          <cell r="CM100" t="e">
            <v>#REF!</v>
          </cell>
          <cell r="CN100" t="str">
            <v>C1</v>
          </cell>
          <cell r="CO100" t="str">
            <v>C1</v>
          </cell>
          <cell r="CP100" t="str">
            <v>C1</v>
          </cell>
          <cell r="CQ100" t="str">
            <v>20061C</v>
          </cell>
          <cell r="CR100" t="str">
            <v>C</v>
          </cell>
          <cell r="CS100" t="e">
            <v>#REF!</v>
          </cell>
          <cell r="CT100" t="str">
            <v>2006</v>
          </cell>
          <cell r="CU100" t="str">
            <v xml:space="preserve"> </v>
          </cell>
          <cell r="CV100" t="str">
            <v>2006-01</v>
          </cell>
          <cell r="CW100" t="str">
            <v>2007-03</v>
          </cell>
          <cell r="CX100" t="str">
            <v>OCRosemont — La Petite-Patrie</v>
          </cell>
          <cell r="CY100" t="str">
            <v>BSQOC</v>
          </cell>
          <cell r="CZ100" t="str">
            <v>BSQOCRosemont — La Petite-Patrie</v>
          </cell>
          <cell r="DA100" t="str">
            <v>BSQRosemont — La Petite-Patrie</v>
          </cell>
          <cell r="DB100" t="str">
            <v>BSQRosemont — La Petite-Patrie</v>
          </cell>
          <cell r="DC100" t="str">
            <v>Rosemont — La Petite-Patrie</v>
          </cell>
          <cell r="DD100" t="str">
            <v>1Rosemont — La Petite-Patrie</v>
          </cell>
          <cell r="DE100" t="str">
            <v>CRosemont — La Petite-Patrie</v>
          </cell>
          <cell r="DF100">
            <v>0</v>
          </cell>
          <cell r="DG100" t="str">
            <v>1OC</v>
          </cell>
          <cell r="DH100" t="str">
            <v>LAQ1OC</v>
          </cell>
          <cell r="DI100" t="str">
            <v xml:space="preserve"> </v>
          </cell>
          <cell r="DJ100" t="str">
            <v xml:space="preserve"> </v>
          </cell>
          <cell r="DK100" t="str">
            <v>2007LAQ</v>
          </cell>
          <cell r="DL100" t="str">
            <v xml:space="preserve"> </v>
          </cell>
          <cell r="DM100" t="str">
            <v>1900LAQOC</v>
          </cell>
          <cell r="DO100" t="str">
            <v>2007oc</v>
          </cell>
          <cell r="DP100" t="str">
            <v>LAQ2007oc2006ed</v>
          </cell>
          <cell r="DQ100" t="str">
            <v>2006ed</v>
          </cell>
          <cell r="DR100" t="str">
            <v>2003ec</v>
          </cell>
          <cell r="DS100" t="str">
            <v>2003ap</v>
          </cell>
          <cell r="DT100" t="str">
            <v>2006ed</v>
          </cell>
          <cell r="DU100" t="str">
            <v>2003ec</v>
          </cell>
          <cell r="DV100" t="str">
            <v>1OC</v>
          </cell>
          <cell r="DW100" t="str">
            <v>20061OC</v>
          </cell>
          <cell r="DX100" t="str">
            <v>2006</v>
          </cell>
          <cell r="DY100" t="str">
            <v>2006</v>
          </cell>
          <cell r="DZ100" t="str">
            <v>LAQED 2006 from ec 2006</v>
          </cell>
          <cell r="EA100" t="str">
            <v>LAQOC 2007 from ED 2006</v>
          </cell>
          <cell r="EB100" t="str">
            <v>2003ec1Chambre</v>
          </cell>
          <cell r="EC100">
            <v>37683</v>
          </cell>
          <cell r="ED100">
            <v>87</v>
          </cell>
          <cell r="EE100">
            <v>953</v>
          </cell>
          <cell r="EF100">
            <v>13</v>
          </cell>
          <cell r="EG100">
            <v>75</v>
          </cell>
          <cell r="EH100">
            <v>62</v>
          </cell>
          <cell r="EI100">
            <v>364</v>
          </cell>
          <cell r="EJ100">
            <v>30</v>
          </cell>
          <cell r="EK100" t="str">
            <v>2003</v>
          </cell>
          <cell r="EL100">
            <v>0</v>
          </cell>
          <cell r="EM100" t="str">
            <v>LAQ</v>
          </cell>
          <cell r="EN100" t="str">
            <v>2006BSQ</v>
          </cell>
          <cell r="EO100" t="str">
            <v>1Chambre</v>
          </cell>
          <cell r="EP100" t="str">
            <v>1Studio</v>
          </cell>
          <cell r="EQ100" t="str">
            <v>11CC</v>
          </cell>
          <cell r="ER100" t="str">
            <v>12CC</v>
          </cell>
          <cell r="ES100" t="str">
            <v>13CC</v>
          </cell>
          <cell r="ET100" t="str">
            <v>14CC</v>
          </cell>
          <cell r="EU100" t="str">
            <v>15CC</v>
          </cell>
          <cell r="EV100" t="str">
            <v>1Chambre</v>
          </cell>
          <cell r="EW100" t="str">
            <v>1studio</v>
          </cell>
          <cell r="EX100" t="str">
            <v>11CC</v>
          </cell>
          <cell r="EY100" t="str">
            <v>12CC</v>
          </cell>
          <cell r="EZ100" t="str">
            <v>13CC</v>
          </cell>
          <cell r="FA100" t="str">
            <v>14CC</v>
          </cell>
          <cell r="FB100" t="str">
            <v>15CC</v>
          </cell>
          <cell r="FC100" t="str">
            <v>OBNL-1</v>
          </cell>
          <cell r="FD100" t="str">
            <v>BSQ-1</v>
          </cell>
          <cell r="FE100" t="str">
            <v>C1</v>
          </cell>
          <cell r="FF100">
            <v>966</v>
          </cell>
          <cell r="FG100" t="str">
            <v>OC</v>
          </cell>
          <cell r="FH100">
            <v>426</v>
          </cell>
          <cell r="FI100" t="str">
            <v xml:space="preserve"> </v>
          </cell>
          <cell r="FJ100" t="str">
            <v>LAQ</v>
          </cell>
          <cell r="FK100" t="str">
            <v>LAQOBNL</v>
          </cell>
          <cell r="FL100" t="str">
            <v>LAQ1</v>
          </cell>
          <cell r="FM100" t="str">
            <v>LAQC</v>
          </cell>
          <cell r="FN100" t="str">
            <v>LAQOBNL</v>
          </cell>
          <cell r="FO100" t="str">
            <v xml:space="preserve"> </v>
          </cell>
          <cell r="FP100" t="str">
            <v xml:space="preserve"> </v>
          </cell>
          <cell r="FQ100" t="str">
            <v>LAQOBNL1C</v>
          </cell>
          <cell r="FR100" t="str">
            <v xml:space="preserve"> 1C</v>
          </cell>
          <cell r="FS100" t="str">
            <v xml:space="preserve"> 1C</v>
          </cell>
          <cell r="FT100" t="str">
            <v>LAQ12002</v>
          </cell>
          <cell r="FU100" t="str">
            <v>1Rosemont — La Petite-Patrie</v>
          </cell>
        </row>
        <row r="101">
          <cell r="C101" t="str">
            <v>LAQ-6068</v>
          </cell>
          <cell r="D101" t="str">
            <v>930074294</v>
          </cell>
          <cell r="E101" t="str">
            <v>C.H. DES ROSEAUX</v>
          </cell>
          <cell r="F101" t="str">
            <v>13535 Rue Notre-Dame Est</v>
          </cell>
          <cell r="G101">
            <v>28</v>
          </cell>
          <cell r="H101" t="str">
            <v>1</v>
          </cell>
          <cell r="I101">
            <v>0</v>
          </cell>
          <cell r="J101">
            <v>0</v>
          </cell>
          <cell r="K101">
            <v>0</v>
          </cell>
          <cell r="L101" t="str">
            <v>ROMEL</v>
          </cell>
          <cell r="M101" t="str">
            <v>C</v>
          </cell>
          <cell r="N101" t="str">
            <v>2002</v>
          </cell>
          <cell r="O101" t="str">
            <v>DA</v>
          </cell>
          <cell r="P101" t="str">
            <v>OC</v>
          </cell>
          <cell r="Q101" t="str">
            <v>U34LACR</v>
          </cell>
          <cell r="R101" t="str">
            <v>U32NACM</v>
          </cell>
          <cell r="S101">
            <v>0</v>
          </cell>
          <cell r="T101">
            <v>0</v>
          </cell>
          <cell r="U101">
            <v>38747</v>
          </cell>
          <cell r="V101">
            <v>38748</v>
          </cell>
          <cell r="W101">
            <v>39581</v>
          </cell>
          <cell r="X101">
            <v>39582</v>
          </cell>
          <cell r="Y101">
            <v>39736</v>
          </cell>
          <cell r="Z101">
            <v>40045</v>
          </cell>
          <cell r="AA101">
            <v>40087</v>
          </cell>
          <cell r="AB101" t="str">
            <v>O15L</v>
          </cell>
          <cell r="AC101">
            <v>0</v>
          </cell>
          <cell r="AD101">
            <v>0</v>
          </cell>
          <cell r="AE101">
            <v>3</v>
          </cell>
          <cell r="AF101">
            <v>13</v>
          </cell>
          <cell r="AG101">
            <v>8</v>
          </cell>
          <cell r="AH101">
            <v>4</v>
          </cell>
          <cell r="AI101">
            <v>0</v>
          </cell>
          <cell r="AJ101" t="str">
            <v>COOP</v>
          </cell>
          <cell r="AK101" t="str">
            <v>COOP</v>
          </cell>
          <cell r="AL101">
            <v>39736</v>
          </cell>
          <cell r="AM101" t="str">
            <v>26-50</v>
          </cell>
          <cell r="AN101">
            <v>300</v>
          </cell>
          <cell r="AO101">
            <v>40045</v>
          </cell>
          <cell r="AP101">
            <v>40075</v>
          </cell>
          <cell r="AQ101" t="str">
            <v>LAQ-6068</v>
          </cell>
          <cell r="AR101" t="str">
            <v>LAQOC</v>
          </cell>
          <cell r="AS101" t="str">
            <v>LAQ2002-1</v>
          </cell>
          <cell r="AT101" t="str">
            <v>1Chambre</v>
          </cell>
          <cell r="AU101" t="str">
            <v>1studio</v>
          </cell>
          <cell r="AV101" t="str">
            <v>11CC</v>
          </cell>
          <cell r="AW101" t="str">
            <v>12CC</v>
          </cell>
          <cell r="AX101" t="str">
            <v>13CC</v>
          </cell>
          <cell r="AY101" t="str">
            <v>14CC</v>
          </cell>
          <cell r="AZ101" t="str">
            <v>15CC</v>
          </cell>
          <cell r="BA101" t="str">
            <v>1Chambre</v>
          </cell>
          <cell r="BB101" t="str">
            <v>1studio</v>
          </cell>
          <cell r="BC101" t="str">
            <v>11CC</v>
          </cell>
          <cell r="BD101" t="str">
            <v>12CC</v>
          </cell>
          <cell r="BE101" t="str">
            <v>13CC</v>
          </cell>
          <cell r="BF101" t="str">
            <v>14CC</v>
          </cell>
          <cell r="BG101" t="str">
            <v>15CC</v>
          </cell>
          <cell r="BH101" t="str">
            <v>engagé</v>
          </cell>
          <cell r="BI101" t="str">
            <v>20061chambre</v>
          </cell>
          <cell r="BJ101" t="str">
            <v>20061studio</v>
          </cell>
          <cell r="BK101" t="str">
            <v>200611cc</v>
          </cell>
          <cell r="BL101" t="str">
            <v>200612cc</v>
          </cell>
          <cell r="BM101" t="str">
            <v>200613cc</v>
          </cell>
          <cell r="BN101" t="str">
            <v>200614cc</v>
          </cell>
          <cell r="BO101" t="str">
            <v>200615cc</v>
          </cell>
          <cell r="BP101" t="str">
            <v>2002</v>
          </cell>
          <cell r="BQ101" t="str">
            <v>LAQ2002-1</v>
          </cell>
          <cell r="BR101" t="str">
            <v>1Chambre</v>
          </cell>
          <cell r="BS101" t="str">
            <v>1studio</v>
          </cell>
          <cell r="BT101" t="str">
            <v>11CC</v>
          </cell>
          <cell r="BU101" t="str">
            <v>12CC</v>
          </cell>
          <cell r="BV101" t="str">
            <v>13CC</v>
          </cell>
          <cell r="BW101" t="str">
            <v>14CC</v>
          </cell>
          <cell r="BX101" t="str">
            <v>15CC</v>
          </cell>
          <cell r="BY101" t="str">
            <v>COOP-1</v>
          </cell>
          <cell r="BZ101" t="str">
            <v>COOP-1</v>
          </cell>
          <cell r="CA101" t="str">
            <v xml:space="preserve"> </v>
          </cell>
          <cell r="CB101" t="str">
            <v xml:space="preserve"> </v>
          </cell>
          <cell r="CC101" t="str">
            <v>COOP</v>
          </cell>
          <cell r="CD101" t="str">
            <v>20061COOP</v>
          </cell>
          <cell r="CE101" t="str">
            <v>COOP-1</v>
          </cell>
          <cell r="CF101" t="str">
            <v>2007ROMEL</v>
          </cell>
          <cell r="CG101" t="str">
            <v>2007ROMEL</v>
          </cell>
          <cell r="CH101" t="str">
            <v>ROMEL-1</v>
          </cell>
          <cell r="CI101" t="str">
            <v>ROMEL-1</v>
          </cell>
          <cell r="CJ101" t="str">
            <v>20061ROMEL</v>
          </cell>
          <cell r="CK101" t="str">
            <v>ROMEL</v>
          </cell>
          <cell r="CL101" t="str">
            <v>ROMEL-1</v>
          </cell>
          <cell r="CM101" t="str">
            <v>20061ROMEL2008</v>
          </cell>
          <cell r="CN101" t="str">
            <v>C1</v>
          </cell>
          <cell r="CO101" t="str">
            <v>C1</v>
          </cell>
          <cell r="CP101" t="str">
            <v>C1</v>
          </cell>
          <cell r="CQ101" t="str">
            <v>20061C</v>
          </cell>
          <cell r="CR101" t="str">
            <v>C</v>
          </cell>
          <cell r="CS101" t="str">
            <v>20061C2008</v>
          </cell>
          <cell r="CT101" t="str">
            <v>2008</v>
          </cell>
          <cell r="CU101" t="str">
            <v xml:space="preserve"> </v>
          </cell>
          <cell r="CV101" t="str">
            <v>2008-05</v>
          </cell>
          <cell r="CW101" t="str">
            <v>2009-08</v>
          </cell>
          <cell r="CX101" t="str">
            <v>OCRivière-des-Prairies — Pointe-aux-Trembles</v>
          </cell>
          <cell r="CY101" t="str">
            <v>ROMELOC</v>
          </cell>
          <cell r="CZ101" t="str">
            <v>ROMELOCRivière-des-Prairies — Pointe-aux-Trembles</v>
          </cell>
          <cell r="DA101" t="str">
            <v>ROMELRivière-des-Prairies — Pointe-aux-Trembles</v>
          </cell>
          <cell r="DB101" t="str">
            <v>ROMELRivière-des-Prairies — Pointe-aux-Trembles</v>
          </cell>
          <cell r="DC101" t="str">
            <v>Rivière-des-Prairies — Pointe-aux-Trembles</v>
          </cell>
          <cell r="DD101" t="str">
            <v>1Rivière-des-Prairies — Pointe-aux-Trembles</v>
          </cell>
          <cell r="DE101" t="str">
            <v>CRivière-des-Prairies — Pointe-aux-Trembles</v>
          </cell>
          <cell r="DF101">
            <v>0</v>
          </cell>
          <cell r="DG101" t="str">
            <v>1OC</v>
          </cell>
          <cell r="DH101" t="str">
            <v>LAQ1OC</v>
          </cell>
          <cell r="DI101" t="str">
            <v xml:space="preserve"> </v>
          </cell>
          <cell r="DJ101" t="str">
            <v xml:space="preserve"> </v>
          </cell>
          <cell r="DK101" t="str">
            <v>2009LAQ</v>
          </cell>
          <cell r="DL101" t="str">
            <v xml:space="preserve"> </v>
          </cell>
          <cell r="DM101" t="str">
            <v>1900LAQOC</v>
          </cell>
          <cell r="DO101" t="str">
            <v>2009oc</v>
          </cell>
          <cell r="DP101" t="str">
            <v>LAQ2009oc2008ed</v>
          </cell>
          <cell r="DQ101" t="str">
            <v>2008ed</v>
          </cell>
          <cell r="DR101" t="str">
            <v>2006ec</v>
          </cell>
          <cell r="DS101" t="str">
            <v>2006ap</v>
          </cell>
          <cell r="DT101" t="str">
            <v>2008ed</v>
          </cell>
          <cell r="DU101" t="str">
            <v>2006ec</v>
          </cell>
          <cell r="DV101" t="str">
            <v>1OC</v>
          </cell>
          <cell r="DW101" t="str">
            <v>20081OC</v>
          </cell>
          <cell r="DX101" t="str">
            <v>2008</v>
          </cell>
          <cell r="DY101" t="str">
            <v>2006</v>
          </cell>
          <cell r="DZ101" t="str">
            <v>LAQED 2008 from ec 2006</v>
          </cell>
          <cell r="EA101" t="str">
            <v>LAQOC 2006 from ED 2006</v>
          </cell>
          <cell r="EB101" t="str">
            <v>2006ec1Chambre</v>
          </cell>
          <cell r="EC101">
            <v>38747</v>
          </cell>
          <cell r="ED101">
            <v>1</v>
          </cell>
          <cell r="EE101">
            <v>833</v>
          </cell>
          <cell r="EF101">
            <v>1</v>
          </cell>
          <cell r="EG101">
            <v>155</v>
          </cell>
          <cell r="EH101">
            <v>154</v>
          </cell>
          <cell r="EI101">
            <v>309</v>
          </cell>
          <cell r="EJ101">
            <v>30</v>
          </cell>
          <cell r="EK101" t="str">
            <v>2006</v>
          </cell>
          <cell r="EL101">
            <v>0</v>
          </cell>
          <cell r="EM101" t="str">
            <v>LAQ</v>
          </cell>
          <cell r="EN101" t="str">
            <v>2008ROMEL</v>
          </cell>
          <cell r="EO101" t="str">
            <v>1Chambre</v>
          </cell>
          <cell r="EP101" t="str">
            <v>1Studio</v>
          </cell>
          <cell r="EQ101" t="str">
            <v>11CC</v>
          </cell>
          <cell r="ER101" t="str">
            <v>12CC</v>
          </cell>
          <cell r="ES101" t="str">
            <v>13CC</v>
          </cell>
          <cell r="ET101" t="str">
            <v>14CC</v>
          </cell>
          <cell r="EU101" t="str">
            <v>15CC</v>
          </cell>
          <cell r="EV101" t="str">
            <v>1Chambre</v>
          </cell>
          <cell r="EW101" t="str">
            <v>1studio</v>
          </cell>
          <cell r="EX101" t="str">
            <v>11CC</v>
          </cell>
          <cell r="EY101" t="str">
            <v>12CC</v>
          </cell>
          <cell r="EZ101" t="str">
            <v>13CC</v>
          </cell>
          <cell r="FA101" t="str">
            <v>14CC</v>
          </cell>
          <cell r="FB101" t="str">
            <v>15CC</v>
          </cell>
          <cell r="FC101" t="str">
            <v>COOP-1</v>
          </cell>
          <cell r="FD101" t="str">
            <v>ROMEL-1</v>
          </cell>
          <cell r="FE101" t="str">
            <v>C1</v>
          </cell>
          <cell r="FF101">
            <v>834</v>
          </cell>
          <cell r="FG101" t="str">
            <v>OC</v>
          </cell>
          <cell r="FH101">
            <v>463</v>
          </cell>
          <cell r="FI101" t="str">
            <v xml:space="preserve"> </v>
          </cell>
          <cell r="FJ101" t="str">
            <v>LAQ</v>
          </cell>
          <cell r="FK101" t="str">
            <v>LAQCOOP</v>
          </cell>
          <cell r="FL101" t="str">
            <v>LAQ1</v>
          </cell>
          <cell r="FM101" t="str">
            <v>LAQC</v>
          </cell>
          <cell r="FN101" t="str">
            <v>LAQCOOP</v>
          </cell>
          <cell r="FO101" t="str">
            <v xml:space="preserve"> </v>
          </cell>
          <cell r="FP101" t="str">
            <v xml:space="preserve"> </v>
          </cell>
          <cell r="FQ101" t="str">
            <v>LAQCOOP1C</v>
          </cell>
          <cell r="FR101" t="str">
            <v xml:space="preserve"> 1C</v>
          </cell>
          <cell r="FS101" t="str">
            <v xml:space="preserve"> 1C</v>
          </cell>
          <cell r="FT101" t="str">
            <v>LAQ12002</v>
          </cell>
          <cell r="FU101" t="str">
            <v>1Rivière-des-Prairies — Pointe-aux-Trembles</v>
          </cell>
        </row>
        <row r="102">
          <cell r="C102" t="str">
            <v>LAQ-6070</v>
          </cell>
          <cell r="D102" t="str">
            <v>930074403</v>
          </cell>
          <cell r="E102" t="str">
            <v>HAB. ROLAND-BOUCHARD (PROJET ST-LOUIS)</v>
          </cell>
          <cell r="F102" t="str">
            <v>350-400 Rue Crevier (SLR)</v>
          </cell>
          <cell r="G102">
            <v>83</v>
          </cell>
          <cell r="H102" t="str">
            <v>1</v>
          </cell>
          <cell r="I102">
            <v>0</v>
          </cell>
          <cell r="J102" t="str">
            <v>CM</v>
          </cell>
          <cell r="K102">
            <v>0</v>
          </cell>
          <cell r="L102" t="str">
            <v>OMHM</v>
          </cell>
          <cell r="M102" t="str">
            <v>C</v>
          </cell>
          <cell r="N102" t="str">
            <v>2004</v>
          </cell>
          <cell r="O102" t="str">
            <v>DA</v>
          </cell>
          <cell r="P102" t="str">
            <v>OC</v>
          </cell>
          <cell r="Q102" t="str">
            <v>U07BEDL</v>
          </cell>
          <cell r="R102" t="str">
            <v>U11LABD</v>
          </cell>
          <cell r="S102">
            <v>38768</v>
          </cell>
          <cell r="T102">
            <v>38775</v>
          </cell>
          <cell r="U102">
            <v>38768</v>
          </cell>
          <cell r="V102">
            <v>38834</v>
          </cell>
          <cell r="W102">
            <v>38835</v>
          </cell>
          <cell r="X102">
            <v>38867</v>
          </cell>
          <cell r="Y102">
            <v>38869</v>
          </cell>
          <cell r="Z102">
            <v>39203</v>
          </cell>
          <cell r="AA102">
            <v>39203</v>
          </cell>
          <cell r="AB102" t="str">
            <v>O15L</v>
          </cell>
          <cell r="AC102">
            <v>0</v>
          </cell>
          <cell r="AD102">
            <v>0</v>
          </cell>
          <cell r="AE102">
            <v>60</v>
          </cell>
          <cell r="AF102">
            <v>17</v>
          </cell>
          <cell r="AG102">
            <v>2</v>
          </cell>
          <cell r="AH102">
            <v>4</v>
          </cell>
          <cell r="AI102">
            <v>0</v>
          </cell>
          <cell r="AJ102" t="str">
            <v>OH</v>
          </cell>
          <cell r="AK102" t="str">
            <v>OH</v>
          </cell>
          <cell r="AL102">
            <v>38869</v>
          </cell>
          <cell r="AM102" t="str">
            <v>81-100</v>
          </cell>
          <cell r="AN102">
            <v>395</v>
          </cell>
          <cell r="AO102">
            <v>39203</v>
          </cell>
          <cell r="AP102">
            <v>39233</v>
          </cell>
          <cell r="AQ102" t="str">
            <v>LAQ-6070</v>
          </cell>
          <cell r="AR102" t="str">
            <v>LAQOC</v>
          </cell>
          <cell r="AS102" t="str">
            <v>LAQ2004-1</v>
          </cell>
          <cell r="AT102" t="str">
            <v>1Chambre</v>
          </cell>
          <cell r="AU102" t="str">
            <v>1studio</v>
          </cell>
          <cell r="AV102" t="str">
            <v>11CC</v>
          </cell>
          <cell r="AW102" t="str">
            <v>12CC</v>
          </cell>
          <cell r="AX102" t="str">
            <v>13CC</v>
          </cell>
          <cell r="AY102" t="str">
            <v>14CC</v>
          </cell>
          <cell r="AZ102" t="str">
            <v>15CC</v>
          </cell>
          <cell r="BA102" t="str">
            <v>1Chambre</v>
          </cell>
          <cell r="BB102" t="str">
            <v>1studio</v>
          </cell>
          <cell r="BC102" t="str">
            <v>11CC</v>
          </cell>
          <cell r="BD102" t="str">
            <v>12CC</v>
          </cell>
          <cell r="BE102" t="str">
            <v>13CC</v>
          </cell>
          <cell r="BF102" t="str">
            <v>14CC</v>
          </cell>
          <cell r="BG102" t="str">
            <v>15CC</v>
          </cell>
          <cell r="BH102" t="str">
            <v>engagé</v>
          </cell>
          <cell r="BI102" t="str">
            <v>20061chambre</v>
          </cell>
          <cell r="BJ102" t="str">
            <v>20061studio</v>
          </cell>
          <cell r="BK102" t="str">
            <v>200611cc</v>
          </cell>
          <cell r="BL102" t="str">
            <v>200612cc</v>
          </cell>
          <cell r="BM102" t="str">
            <v>200613cc</v>
          </cell>
          <cell r="BN102" t="str">
            <v>200614cc</v>
          </cell>
          <cell r="BO102" t="str">
            <v>200615cc</v>
          </cell>
          <cell r="BP102" t="str">
            <v>2004</v>
          </cell>
          <cell r="BQ102" t="str">
            <v>LAQ2004-1</v>
          </cell>
          <cell r="BR102" t="str">
            <v>1Chambre</v>
          </cell>
          <cell r="BS102" t="str">
            <v>1studio</v>
          </cell>
          <cell r="BT102" t="str">
            <v>11CC</v>
          </cell>
          <cell r="BU102" t="str">
            <v>12CC</v>
          </cell>
          <cell r="BV102" t="str">
            <v>13CC</v>
          </cell>
          <cell r="BW102" t="str">
            <v>14CC</v>
          </cell>
          <cell r="BX102" t="str">
            <v>15CC</v>
          </cell>
          <cell r="BY102" t="str">
            <v>OH-1</v>
          </cell>
          <cell r="BZ102" t="str">
            <v>OH-1</v>
          </cell>
          <cell r="CA102" t="str">
            <v xml:space="preserve"> </v>
          </cell>
          <cell r="CB102" t="str">
            <v xml:space="preserve"> </v>
          </cell>
          <cell r="CC102" t="str">
            <v>OH</v>
          </cell>
          <cell r="CD102" t="str">
            <v>20061OH</v>
          </cell>
          <cell r="CE102" t="str">
            <v>OH-1</v>
          </cell>
          <cell r="CF102" t="str">
            <v>2007OMHM</v>
          </cell>
          <cell r="CG102" t="str">
            <v>2007OMHM</v>
          </cell>
          <cell r="CH102" t="str">
            <v>OMHM-1</v>
          </cell>
          <cell r="CI102" t="str">
            <v>OMHM-1</v>
          </cell>
          <cell r="CJ102" t="str">
            <v>20061OMHM</v>
          </cell>
          <cell r="CK102" t="str">
            <v>OMHM</v>
          </cell>
          <cell r="CL102" t="str">
            <v>OMHM-1</v>
          </cell>
          <cell r="CM102" t="e">
            <v>#REF!</v>
          </cell>
          <cell r="CN102" t="str">
            <v>C1</v>
          </cell>
          <cell r="CO102" t="str">
            <v>C1</v>
          </cell>
          <cell r="CP102" t="str">
            <v>C1</v>
          </cell>
          <cell r="CQ102" t="str">
            <v>20061C</v>
          </cell>
          <cell r="CR102" t="str">
            <v>C</v>
          </cell>
          <cell r="CS102" t="e">
            <v>#REF!</v>
          </cell>
          <cell r="CT102" t="str">
            <v>2006</v>
          </cell>
          <cell r="CU102" t="str">
            <v xml:space="preserve"> </v>
          </cell>
          <cell r="CV102" t="str">
            <v>2006-05</v>
          </cell>
          <cell r="CW102" t="str">
            <v>2007-05</v>
          </cell>
          <cell r="CX102" t="str">
            <v>OCSaint-Laurent</v>
          </cell>
          <cell r="CY102" t="str">
            <v>OMHMOC</v>
          </cell>
          <cell r="CZ102" t="str">
            <v>OMHMOCSaint-Laurent</v>
          </cell>
          <cell r="DA102" t="str">
            <v>OMHMSaint-Laurent</v>
          </cell>
          <cell r="DB102" t="str">
            <v>OMHMSaint-Laurent</v>
          </cell>
          <cell r="DC102" t="str">
            <v>Saint-Laurent</v>
          </cell>
          <cell r="DD102" t="str">
            <v>1Saint-Laurent</v>
          </cell>
          <cell r="DE102" t="str">
            <v>CSaint-Laurent</v>
          </cell>
          <cell r="DF102">
            <v>0</v>
          </cell>
          <cell r="DG102" t="str">
            <v>1OC</v>
          </cell>
          <cell r="DH102" t="str">
            <v>LAQ1OC</v>
          </cell>
          <cell r="DI102" t="str">
            <v xml:space="preserve"> </v>
          </cell>
          <cell r="DJ102" t="str">
            <v xml:space="preserve"> </v>
          </cell>
          <cell r="DK102" t="str">
            <v>2007LAQ</v>
          </cell>
          <cell r="DL102" t="str">
            <v xml:space="preserve"> </v>
          </cell>
          <cell r="DM102" t="str">
            <v>2006LAQOC</v>
          </cell>
          <cell r="DO102" t="str">
            <v>2007oc</v>
          </cell>
          <cell r="DP102" t="str">
            <v>LAQ2007oc2006ed</v>
          </cell>
          <cell r="DQ102" t="str">
            <v>2006ed</v>
          </cell>
          <cell r="DR102" t="str">
            <v>2006ec</v>
          </cell>
          <cell r="DS102" t="str">
            <v>2006ap</v>
          </cell>
          <cell r="DT102" t="str">
            <v>2006ed</v>
          </cell>
          <cell r="DU102" t="str">
            <v xml:space="preserve"> </v>
          </cell>
          <cell r="DV102" t="str">
            <v>1OC</v>
          </cell>
          <cell r="DW102" t="str">
            <v>20061OC</v>
          </cell>
          <cell r="DX102" t="str">
            <v>2006</v>
          </cell>
          <cell r="DY102" t="str">
            <v>2006</v>
          </cell>
          <cell r="DZ102" t="str">
            <v>LAQED 2006 from ec 2006</v>
          </cell>
          <cell r="EA102" t="str">
            <v>LAQOC 2007 from ED 2006</v>
          </cell>
          <cell r="EB102" t="str">
            <v>2006ec1Chambre</v>
          </cell>
          <cell r="EC102">
            <v>-7</v>
          </cell>
          <cell r="ED102">
            <v>66</v>
          </cell>
          <cell r="EE102">
            <v>1</v>
          </cell>
          <cell r="EF102">
            <v>32</v>
          </cell>
          <cell r="EG102">
            <v>34</v>
          </cell>
          <cell r="EH102">
            <v>2</v>
          </cell>
          <cell r="EI102">
            <v>334</v>
          </cell>
          <cell r="EJ102">
            <v>30</v>
          </cell>
          <cell r="EK102" t="str">
            <v>2006</v>
          </cell>
          <cell r="EL102">
            <v>0</v>
          </cell>
          <cell r="EM102" t="str">
            <v>LAQ</v>
          </cell>
          <cell r="EN102" t="str">
            <v>2006OMHM</v>
          </cell>
          <cell r="EO102" t="str">
            <v>1Chambre</v>
          </cell>
          <cell r="EP102" t="str">
            <v>1Studio</v>
          </cell>
          <cell r="EQ102" t="str">
            <v>11CC</v>
          </cell>
          <cell r="ER102" t="str">
            <v>12CC</v>
          </cell>
          <cell r="ES102" t="str">
            <v>13CC</v>
          </cell>
          <cell r="ET102" t="str">
            <v>14CC</v>
          </cell>
          <cell r="EU102" t="str">
            <v>15CC</v>
          </cell>
          <cell r="EV102" t="str">
            <v>1Chambre</v>
          </cell>
          <cell r="EW102" t="str">
            <v>1studio</v>
          </cell>
          <cell r="EX102" t="str">
            <v>11CC</v>
          </cell>
          <cell r="EY102" t="str">
            <v>12CC</v>
          </cell>
          <cell r="EZ102" t="str">
            <v>13CC</v>
          </cell>
          <cell r="FA102" t="str">
            <v>14CC</v>
          </cell>
          <cell r="FB102" t="str">
            <v>15CC</v>
          </cell>
          <cell r="FC102" t="str">
            <v>OH-1</v>
          </cell>
          <cell r="FD102" t="str">
            <v>OMHM-1</v>
          </cell>
          <cell r="FE102" t="str">
            <v>C1</v>
          </cell>
          <cell r="FF102">
            <v>33</v>
          </cell>
          <cell r="FG102" t="str">
            <v>CMOC</v>
          </cell>
          <cell r="FH102">
            <v>336</v>
          </cell>
          <cell r="FI102" t="str">
            <v xml:space="preserve"> </v>
          </cell>
          <cell r="FJ102" t="str">
            <v>LAQ</v>
          </cell>
          <cell r="FK102" t="str">
            <v>LAQOH</v>
          </cell>
          <cell r="FL102" t="str">
            <v>LAQ1</v>
          </cell>
          <cell r="FM102" t="str">
            <v>LAQC</v>
          </cell>
          <cell r="FN102" t="str">
            <v>LAQOH</v>
          </cell>
          <cell r="FO102" t="str">
            <v xml:space="preserve"> </v>
          </cell>
          <cell r="FP102" t="str">
            <v xml:space="preserve"> </v>
          </cell>
          <cell r="FQ102" t="str">
            <v>LAQOH1C</v>
          </cell>
          <cell r="FR102" t="str">
            <v xml:space="preserve"> 1C</v>
          </cell>
          <cell r="FS102" t="str">
            <v xml:space="preserve"> 1C</v>
          </cell>
          <cell r="FT102" t="str">
            <v>LAQ12004</v>
          </cell>
          <cell r="FU102" t="str">
            <v>1Saint-Laurent</v>
          </cell>
        </row>
        <row r="103">
          <cell r="C103" t="str">
            <v>LAQ-6071</v>
          </cell>
          <cell r="D103" t="str">
            <v>930074396</v>
          </cell>
          <cell r="E103" t="str">
            <v>C.H. CERCLE CARRÉ</v>
          </cell>
          <cell r="F103" t="str">
            <v>36 Rue Queen</v>
          </cell>
          <cell r="G103">
            <v>49</v>
          </cell>
          <cell r="H103" t="str">
            <v>1</v>
          </cell>
          <cell r="I103">
            <v>0</v>
          </cell>
          <cell r="J103">
            <v>0</v>
          </cell>
          <cell r="K103" t="str">
            <v>X</v>
          </cell>
          <cell r="L103" t="str">
            <v>CDH</v>
          </cell>
          <cell r="M103" t="str">
            <v>C</v>
          </cell>
          <cell r="N103" t="str">
            <v>2004</v>
          </cell>
          <cell r="O103" t="str">
            <v>DA</v>
          </cell>
          <cell r="P103" t="str">
            <v>OC</v>
          </cell>
          <cell r="Q103" t="str">
            <v>U07BEDL</v>
          </cell>
          <cell r="R103" t="str">
            <v>U11TRGI</v>
          </cell>
          <cell r="S103">
            <v>38768</v>
          </cell>
          <cell r="T103">
            <v>38775</v>
          </cell>
          <cell r="U103">
            <v>38768</v>
          </cell>
          <cell r="V103">
            <v>38807</v>
          </cell>
          <cell r="W103">
            <v>39903</v>
          </cell>
          <cell r="X103">
            <v>39905</v>
          </cell>
          <cell r="Y103">
            <v>39953</v>
          </cell>
          <cell r="Z103">
            <v>40360</v>
          </cell>
          <cell r="AA103">
            <v>40391</v>
          </cell>
          <cell r="AB103" t="str">
            <v>O15L</v>
          </cell>
          <cell r="AC103">
            <v>0</v>
          </cell>
          <cell r="AD103">
            <v>0</v>
          </cell>
          <cell r="AE103">
            <v>25</v>
          </cell>
          <cell r="AF103">
            <v>24</v>
          </cell>
          <cell r="AG103">
            <v>0</v>
          </cell>
          <cell r="AH103">
            <v>0</v>
          </cell>
          <cell r="AI103">
            <v>0</v>
          </cell>
          <cell r="AJ103" t="str">
            <v>COOP</v>
          </cell>
          <cell r="AK103" t="str">
            <v>COOP</v>
          </cell>
          <cell r="AL103">
            <v>39953</v>
          </cell>
          <cell r="AM103" t="str">
            <v>26-50</v>
          </cell>
          <cell r="AN103">
            <v>300</v>
          </cell>
          <cell r="AO103">
            <v>40360</v>
          </cell>
          <cell r="AP103">
            <v>40390</v>
          </cell>
          <cell r="AQ103" t="str">
            <v>LAQ-6071</v>
          </cell>
          <cell r="AR103" t="str">
            <v>LAQOC</v>
          </cell>
          <cell r="AS103" t="str">
            <v>LAQ2004-1</v>
          </cell>
          <cell r="AT103" t="str">
            <v>1Chambre</v>
          </cell>
          <cell r="AU103" t="str">
            <v>1studio</v>
          </cell>
          <cell r="AV103" t="str">
            <v>11CC</v>
          </cell>
          <cell r="AW103" t="str">
            <v>12CC</v>
          </cell>
          <cell r="AX103" t="str">
            <v>13CC</v>
          </cell>
          <cell r="AY103" t="str">
            <v>14CC</v>
          </cell>
          <cell r="AZ103" t="str">
            <v>15CC</v>
          </cell>
          <cell r="BA103" t="str">
            <v>1Chambre</v>
          </cell>
          <cell r="BB103" t="str">
            <v>1studio</v>
          </cell>
          <cell r="BC103" t="str">
            <v>11CC</v>
          </cell>
          <cell r="BD103" t="str">
            <v>12CC</v>
          </cell>
          <cell r="BE103" t="str">
            <v>13CC</v>
          </cell>
          <cell r="BF103" t="str">
            <v>14CC</v>
          </cell>
          <cell r="BG103" t="str">
            <v>15CC</v>
          </cell>
          <cell r="BH103" t="str">
            <v>engagé</v>
          </cell>
          <cell r="BI103" t="str">
            <v>20061chambre</v>
          </cell>
          <cell r="BJ103" t="str">
            <v>20061studio</v>
          </cell>
          <cell r="BK103" t="str">
            <v>200611cc</v>
          </cell>
          <cell r="BL103" t="str">
            <v>200612cc</v>
          </cell>
          <cell r="BM103" t="str">
            <v>200613cc</v>
          </cell>
          <cell r="BN103" t="str">
            <v>200614cc</v>
          </cell>
          <cell r="BO103" t="str">
            <v>200615cc</v>
          </cell>
          <cell r="BP103" t="str">
            <v>2004</v>
          </cell>
          <cell r="BQ103" t="str">
            <v>LAQ2004-1</v>
          </cell>
          <cell r="BR103" t="str">
            <v>1Chambre</v>
          </cell>
          <cell r="BS103" t="str">
            <v>1studio</v>
          </cell>
          <cell r="BT103" t="str">
            <v>11CC</v>
          </cell>
          <cell r="BU103" t="str">
            <v>12CC</v>
          </cell>
          <cell r="BV103" t="str">
            <v>13CC</v>
          </cell>
          <cell r="BW103" t="str">
            <v>14CC</v>
          </cell>
          <cell r="BX103" t="str">
            <v>15CC</v>
          </cell>
          <cell r="BY103" t="str">
            <v>COOP-1</v>
          </cell>
          <cell r="BZ103" t="str">
            <v>COOP-1</v>
          </cell>
          <cell r="CA103" t="str">
            <v xml:space="preserve"> </v>
          </cell>
          <cell r="CB103" t="str">
            <v xml:space="preserve"> </v>
          </cell>
          <cell r="CC103" t="str">
            <v>COOP</v>
          </cell>
          <cell r="CD103" t="str">
            <v>20061COOP</v>
          </cell>
          <cell r="CE103" t="str">
            <v>COOP-1</v>
          </cell>
          <cell r="CF103" t="str">
            <v>2007CDH</v>
          </cell>
          <cell r="CG103" t="str">
            <v>2007CDH</v>
          </cell>
          <cell r="CH103" t="str">
            <v>CDH-1</v>
          </cell>
          <cell r="CI103" t="str">
            <v>CDH-1</v>
          </cell>
          <cell r="CJ103" t="str">
            <v>20061CDH</v>
          </cell>
          <cell r="CK103" t="str">
            <v>CDH</v>
          </cell>
          <cell r="CL103" t="str">
            <v>CDH-1</v>
          </cell>
          <cell r="CM103" t="e">
            <v>#REF!</v>
          </cell>
          <cell r="CN103" t="str">
            <v>C1</v>
          </cell>
          <cell r="CO103" t="str">
            <v>C1</v>
          </cell>
          <cell r="CP103" t="str">
            <v>C1</v>
          </cell>
          <cell r="CQ103" t="str">
            <v>20061C</v>
          </cell>
          <cell r="CR103" t="str">
            <v>C</v>
          </cell>
          <cell r="CS103" t="e">
            <v>#REF!</v>
          </cell>
          <cell r="CT103" t="str">
            <v>2009</v>
          </cell>
          <cell r="CU103" t="str">
            <v xml:space="preserve"> </v>
          </cell>
          <cell r="CV103" t="str">
            <v>2009-04</v>
          </cell>
          <cell r="CW103" t="str">
            <v>2010-07</v>
          </cell>
          <cell r="CX103" t="str">
            <v>OCVille-Marie</v>
          </cell>
          <cell r="CY103" t="str">
            <v>CDHOC</v>
          </cell>
          <cell r="CZ103" t="str">
            <v>CDHOCVille-Marie</v>
          </cell>
          <cell r="DA103" t="str">
            <v>CDHVille-Marie</v>
          </cell>
          <cell r="DB103" t="str">
            <v>CDHVille-Marie</v>
          </cell>
          <cell r="DC103" t="str">
            <v>Ville-Marie</v>
          </cell>
          <cell r="DD103" t="str">
            <v>1Ville-Marie</v>
          </cell>
          <cell r="DE103" t="str">
            <v>CVille-Marie</v>
          </cell>
          <cell r="DF103">
            <v>0</v>
          </cell>
          <cell r="DG103" t="str">
            <v>1OC</v>
          </cell>
          <cell r="DH103" t="str">
            <v>LAQ1OC</v>
          </cell>
          <cell r="DI103" t="str">
            <v xml:space="preserve"> </v>
          </cell>
          <cell r="DJ103" t="str">
            <v xml:space="preserve"> </v>
          </cell>
          <cell r="DK103" t="str">
            <v>2010LAQ</v>
          </cell>
          <cell r="DL103" t="str">
            <v xml:space="preserve"> </v>
          </cell>
          <cell r="DM103" t="str">
            <v>2006LAQOC</v>
          </cell>
          <cell r="DO103" t="str">
            <v>2010oc</v>
          </cell>
          <cell r="DP103" t="str">
            <v>LAQ2010oc2009ed</v>
          </cell>
          <cell r="DQ103" t="str">
            <v>2009ed</v>
          </cell>
          <cell r="DR103" t="str">
            <v>2006ec</v>
          </cell>
          <cell r="DS103" t="str">
            <v>2006ap</v>
          </cell>
          <cell r="DT103" t="str">
            <v>2009ed</v>
          </cell>
          <cell r="DU103" t="str">
            <v>2006ec</v>
          </cell>
          <cell r="DV103" t="str">
            <v>1OC</v>
          </cell>
          <cell r="DW103" t="e">
            <v>#REF!</v>
          </cell>
          <cell r="DX103" t="str">
            <v>2009</v>
          </cell>
          <cell r="DY103" t="str">
            <v>2006</v>
          </cell>
          <cell r="DZ103" t="str">
            <v>LAQED 2009 from ec 2006</v>
          </cell>
          <cell r="EA103" t="str">
            <v>LAQOC 2006 from ED 2006</v>
          </cell>
          <cell r="EB103" t="str">
            <v>2006ec1Chambre</v>
          </cell>
          <cell r="EC103">
            <v>-7</v>
          </cell>
          <cell r="ED103">
            <v>39</v>
          </cell>
          <cell r="EE103">
            <v>1096</v>
          </cell>
          <cell r="EF103">
            <v>2</v>
          </cell>
          <cell r="EG103">
            <v>50</v>
          </cell>
          <cell r="EH103">
            <v>48</v>
          </cell>
          <cell r="EI103">
            <v>407</v>
          </cell>
          <cell r="EJ103">
            <v>30</v>
          </cell>
          <cell r="EK103" t="str">
            <v>2006</v>
          </cell>
          <cell r="EL103">
            <v>0</v>
          </cell>
          <cell r="EM103" t="str">
            <v>LAQ</v>
          </cell>
          <cell r="EN103" t="str">
            <v>2009CDH</v>
          </cell>
          <cell r="EO103" t="str">
            <v>1Chambre</v>
          </cell>
          <cell r="EP103" t="str">
            <v>1Studio</v>
          </cell>
          <cell r="EQ103" t="str">
            <v>11CC</v>
          </cell>
          <cell r="ER103" t="str">
            <v>12CC</v>
          </cell>
          <cell r="ES103" t="str">
            <v>13CC</v>
          </cell>
          <cell r="ET103" t="str">
            <v>14CC</v>
          </cell>
          <cell r="EU103" t="str">
            <v>15CC</v>
          </cell>
          <cell r="EV103" t="str">
            <v>1Chambre</v>
          </cell>
          <cell r="EW103" t="str">
            <v>1studio</v>
          </cell>
          <cell r="EX103" t="str">
            <v>11CC</v>
          </cell>
          <cell r="EY103" t="str">
            <v>12CC</v>
          </cell>
          <cell r="EZ103" t="str">
            <v>13CC</v>
          </cell>
          <cell r="FA103" t="str">
            <v>14CC</v>
          </cell>
          <cell r="FB103" t="str">
            <v>15CC</v>
          </cell>
          <cell r="FC103" t="str">
            <v>COOP-1</v>
          </cell>
          <cell r="FD103" t="str">
            <v>CDH-1</v>
          </cell>
          <cell r="FE103" t="str">
            <v>C1</v>
          </cell>
          <cell r="FF103">
            <v>1098</v>
          </cell>
          <cell r="FG103" t="str">
            <v>OC</v>
          </cell>
          <cell r="FH103">
            <v>455</v>
          </cell>
          <cell r="FI103" t="str">
            <v xml:space="preserve"> </v>
          </cell>
          <cell r="FJ103" t="str">
            <v>LAQ</v>
          </cell>
          <cell r="FK103" t="str">
            <v>LAQCOOP</v>
          </cell>
          <cell r="FL103" t="str">
            <v>LAQ1</v>
          </cell>
          <cell r="FM103" t="str">
            <v>LAQC</v>
          </cell>
          <cell r="FN103" t="str">
            <v>LAQCOOP</v>
          </cell>
          <cell r="FO103" t="str">
            <v xml:space="preserve"> </v>
          </cell>
          <cell r="FP103" t="str">
            <v xml:space="preserve"> </v>
          </cell>
          <cell r="FQ103" t="str">
            <v>LAQCOOP1C</v>
          </cell>
          <cell r="FR103" t="str">
            <v xml:space="preserve"> 1C</v>
          </cell>
          <cell r="FS103" t="str">
            <v xml:space="preserve"> 1C</v>
          </cell>
          <cell r="FT103" t="str">
            <v>LAQ12004</v>
          </cell>
          <cell r="FU103" t="str">
            <v>1Ville-Marie</v>
          </cell>
        </row>
        <row r="104">
          <cell r="C104" t="str">
            <v>LAQ-6072</v>
          </cell>
          <cell r="D104" t="str">
            <v>930074421</v>
          </cell>
          <cell r="E104" t="str">
            <v>C.H. BÉTHEL</v>
          </cell>
          <cell r="F104" t="str">
            <v>7951 Av. Shelley</v>
          </cell>
          <cell r="G104">
            <v>22</v>
          </cell>
          <cell r="H104" t="str">
            <v>1</v>
          </cell>
          <cell r="I104">
            <v>0</v>
          </cell>
          <cell r="J104">
            <v>0</v>
          </cell>
          <cell r="K104" t="str">
            <v>X</v>
          </cell>
          <cell r="L104" t="str">
            <v>CDH</v>
          </cell>
          <cell r="M104" t="str">
            <v>C</v>
          </cell>
          <cell r="N104" t="str">
            <v>2004</v>
          </cell>
          <cell r="O104" t="str">
            <v>DA</v>
          </cell>
          <cell r="P104" t="str">
            <v>OC</v>
          </cell>
          <cell r="Q104" t="str">
            <v>U07BEDL</v>
          </cell>
          <cell r="R104" t="str">
            <v>U11LABD</v>
          </cell>
          <cell r="S104">
            <v>38775</v>
          </cell>
          <cell r="T104">
            <v>38775</v>
          </cell>
          <cell r="U104">
            <v>38775</v>
          </cell>
          <cell r="V104">
            <v>38868</v>
          </cell>
          <cell r="W104">
            <v>39115</v>
          </cell>
          <cell r="X104">
            <v>39133</v>
          </cell>
          <cell r="Y104">
            <v>39184</v>
          </cell>
          <cell r="Z104">
            <v>39522</v>
          </cell>
          <cell r="AA104">
            <v>39600</v>
          </cell>
          <cell r="AB104" t="str">
            <v>O15L</v>
          </cell>
          <cell r="AC104">
            <v>0</v>
          </cell>
          <cell r="AD104">
            <v>0</v>
          </cell>
          <cell r="AE104">
            <v>5</v>
          </cell>
          <cell r="AF104">
            <v>6</v>
          </cell>
          <cell r="AG104">
            <v>7</v>
          </cell>
          <cell r="AH104">
            <v>4</v>
          </cell>
          <cell r="AI104">
            <v>0</v>
          </cell>
          <cell r="AJ104" t="str">
            <v>COOP</v>
          </cell>
          <cell r="AK104" t="str">
            <v>COOP</v>
          </cell>
          <cell r="AL104">
            <v>39184</v>
          </cell>
          <cell r="AM104" t="str">
            <v>1-25</v>
          </cell>
          <cell r="AN104">
            <v>240</v>
          </cell>
          <cell r="AO104">
            <v>39522</v>
          </cell>
          <cell r="AP104">
            <v>39552</v>
          </cell>
          <cell r="AQ104" t="str">
            <v>LAQ-6072</v>
          </cell>
          <cell r="AR104" t="str">
            <v>LAQOC</v>
          </cell>
          <cell r="AS104" t="str">
            <v>LAQ2004-1</v>
          </cell>
          <cell r="AT104" t="str">
            <v>1Chambre</v>
          </cell>
          <cell r="AU104" t="str">
            <v>1studio</v>
          </cell>
          <cell r="AV104" t="str">
            <v>11CC</v>
          </cell>
          <cell r="AW104" t="str">
            <v>12CC</v>
          </cell>
          <cell r="AX104" t="str">
            <v>13CC</v>
          </cell>
          <cell r="AY104" t="str">
            <v>14CC</v>
          </cell>
          <cell r="AZ104" t="str">
            <v>15CC</v>
          </cell>
          <cell r="BA104" t="str">
            <v>1Chambre</v>
          </cell>
          <cell r="BB104" t="str">
            <v>1studio</v>
          </cell>
          <cell r="BC104" t="str">
            <v>11CC</v>
          </cell>
          <cell r="BD104" t="str">
            <v>12CC</v>
          </cell>
          <cell r="BE104" t="str">
            <v>13CC</v>
          </cell>
          <cell r="BF104" t="str">
            <v>14CC</v>
          </cell>
          <cell r="BG104" t="str">
            <v>15CC</v>
          </cell>
          <cell r="BH104" t="str">
            <v>engagé</v>
          </cell>
          <cell r="BI104" t="str">
            <v>20061chambre</v>
          </cell>
          <cell r="BJ104" t="str">
            <v>20061studio</v>
          </cell>
          <cell r="BK104" t="str">
            <v>200611cc</v>
          </cell>
          <cell r="BL104" t="str">
            <v>200612cc</v>
          </cell>
          <cell r="BM104" t="str">
            <v>200613cc</v>
          </cell>
          <cell r="BN104" t="str">
            <v>200614cc</v>
          </cell>
          <cell r="BO104" t="str">
            <v>200615cc</v>
          </cell>
          <cell r="BP104" t="str">
            <v>2004</v>
          </cell>
          <cell r="BQ104" t="str">
            <v>LAQ2004-1</v>
          </cell>
          <cell r="BR104" t="str">
            <v>1Chambre</v>
          </cell>
          <cell r="BS104" t="str">
            <v>1studio</v>
          </cell>
          <cell r="BT104" t="str">
            <v>11CC</v>
          </cell>
          <cell r="BU104" t="str">
            <v>12CC</v>
          </cell>
          <cell r="BV104" t="str">
            <v>13CC</v>
          </cell>
          <cell r="BW104" t="str">
            <v>14CC</v>
          </cell>
          <cell r="BX104" t="str">
            <v>15CC</v>
          </cell>
          <cell r="BY104" t="str">
            <v>COOP-1</v>
          </cell>
          <cell r="BZ104" t="str">
            <v>COOP-1</v>
          </cell>
          <cell r="CA104" t="str">
            <v xml:space="preserve"> </v>
          </cell>
          <cell r="CB104" t="str">
            <v xml:space="preserve"> </v>
          </cell>
          <cell r="CC104" t="str">
            <v>COOP</v>
          </cell>
          <cell r="CD104" t="str">
            <v>20061COOP</v>
          </cell>
          <cell r="CE104" t="str">
            <v>COOP-1</v>
          </cell>
          <cell r="CF104" t="str">
            <v>2007CDH</v>
          </cell>
          <cell r="CG104" t="str">
            <v>2007CDH</v>
          </cell>
          <cell r="CH104" t="str">
            <v>CDH-1</v>
          </cell>
          <cell r="CI104" t="str">
            <v>CDH-1</v>
          </cell>
          <cell r="CJ104" t="str">
            <v>20061CDH</v>
          </cell>
          <cell r="CK104" t="str">
            <v>CDH</v>
          </cell>
          <cell r="CL104" t="str">
            <v>CDH-1</v>
          </cell>
          <cell r="CM104" t="e">
            <v>#REF!</v>
          </cell>
          <cell r="CN104" t="str">
            <v>C1</v>
          </cell>
          <cell r="CO104" t="str">
            <v>C1</v>
          </cell>
          <cell r="CP104" t="str">
            <v>C1</v>
          </cell>
          <cell r="CQ104" t="str">
            <v>20061C</v>
          </cell>
          <cell r="CR104" t="str">
            <v>C</v>
          </cell>
          <cell r="CS104" t="e">
            <v>#REF!</v>
          </cell>
          <cell r="CT104" t="str">
            <v>2007</v>
          </cell>
          <cell r="CU104" t="str">
            <v xml:space="preserve"> </v>
          </cell>
          <cell r="CV104" t="str">
            <v>2007-02</v>
          </cell>
          <cell r="CW104" t="str">
            <v>2008-03</v>
          </cell>
          <cell r="CX104" t="str">
            <v>OCVilleray — Saint-Michel — Parc-Extension</v>
          </cell>
          <cell r="CY104" t="str">
            <v>CDHOC</v>
          </cell>
          <cell r="CZ104" t="str">
            <v>CDHOCVilleray — Saint-Michel — Parc-Extension</v>
          </cell>
          <cell r="DA104" t="str">
            <v>CDHVilleray — Saint-Michel — Parc-Extension</v>
          </cell>
          <cell r="DB104" t="str">
            <v>CDHVilleray — Saint-Michel — Parc-Extension</v>
          </cell>
          <cell r="DC104" t="str">
            <v>Villeray — Saint-Michel — Parc-Extension</v>
          </cell>
          <cell r="DD104" t="str">
            <v>1Villeray — Saint-Michel — Parc-Extension</v>
          </cell>
          <cell r="DE104" t="str">
            <v>CVilleray — Saint-Michel — Parc-Extension</v>
          </cell>
          <cell r="DF104">
            <v>0</v>
          </cell>
          <cell r="DG104" t="str">
            <v>1OC</v>
          </cell>
          <cell r="DH104" t="str">
            <v>LAQ1OC</v>
          </cell>
          <cell r="DI104" t="str">
            <v xml:space="preserve"> </v>
          </cell>
          <cell r="DJ104" t="str">
            <v xml:space="preserve"> </v>
          </cell>
          <cell r="DK104" t="str">
            <v>2008LAQ</v>
          </cell>
          <cell r="DL104" t="str">
            <v xml:space="preserve"> </v>
          </cell>
          <cell r="DM104" t="str">
            <v>2006LAQOC</v>
          </cell>
          <cell r="DO104" t="str">
            <v>2008oc</v>
          </cell>
          <cell r="DP104" t="str">
            <v>LAQ2008oc2007ed</v>
          </cell>
          <cell r="DQ104" t="str">
            <v>2007ed</v>
          </cell>
          <cell r="DR104" t="str">
            <v>2006ec</v>
          </cell>
          <cell r="DS104" t="str">
            <v>2006ap</v>
          </cell>
          <cell r="DT104" t="str">
            <v>2007ed</v>
          </cell>
          <cell r="DU104" t="str">
            <v>2006ec</v>
          </cell>
          <cell r="DV104" t="str">
            <v>1OC</v>
          </cell>
          <cell r="DW104" t="e">
            <v>#REF!</v>
          </cell>
          <cell r="DX104" t="str">
            <v>2007</v>
          </cell>
          <cell r="DY104" t="str">
            <v>2006</v>
          </cell>
          <cell r="DZ104" t="str">
            <v>LAQED 2007 from ec 2006</v>
          </cell>
          <cell r="EA104" t="str">
            <v>LAQOC 2006 from ED 2006</v>
          </cell>
          <cell r="EB104" t="str">
            <v>2006ec1Chambre</v>
          </cell>
          <cell r="EC104">
            <v>0</v>
          </cell>
          <cell r="ED104">
            <v>93</v>
          </cell>
          <cell r="EE104">
            <v>247</v>
          </cell>
          <cell r="EF104">
            <v>18</v>
          </cell>
          <cell r="EG104">
            <v>69</v>
          </cell>
          <cell r="EH104">
            <v>51</v>
          </cell>
          <cell r="EI104">
            <v>338</v>
          </cell>
          <cell r="EJ104">
            <v>30</v>
          </cell>
          <cell r="EK104" t="str">
            <v>2006</v>
          </cell>
          <cell r="EL104">
            <v>0</v>
          </cell>
          <cell r="EM104" t="str">
            <v>LAQ</v>
          </cell>
          <cell r="EN104" t="str">
            <v>2007CDH</v>
          </cell>
          <cell r="EO104" t="str">
            <v>1Chambre</v>
          </cell>
          <cell r="EP104" t="str">
            <v>1Studio</v>
          </cell>
          <cell r="EQ104" t="str">
            <v>11CC</v>
          </cell>
          <cell r="ER104" t="str">
            <v>12CC</v>
          </cell>
          <cell r="ES104" t="str">
            <v>13CC</v>
          </cell>
          <cell r="ET104" t="str">
            <v>14CC</v>
          </cell>
          <cell r="EU104" t="str">
            <v>15CC</v>
          </cell>
          <cell r="EV104" t="str">
            <v>1Chambre</v>
          </cell>
          <cell r="EW104" t="str">
            <v>1studio</v>
          </cell>
          <cell r="EX104" t="str">
            <v>11CC</v>
          </cell>
          <cell r="EY104" t="str">
            <v>12CC</v>
          </cell>
          <cell r="EZ104" t="str">
            <v>13CC</v>
          </cell>
          <cell r="FA104" t="str">
            <v>14CC</v>
          </cell>
          <cell r="FB104" t="str">
            <v>15CC</v>
          </cell>
          <cell r="FC104" t="str">
            <v>COOP-1</v>
          </cell>
          <cell r="FD104" t="str">
            <v>CDH-1</v>
          </cell>
          <cell r="FE104" t="str">
            <v>C1</v>
          </cell>
          <cell r="FF104">
            <v>265</v>
          </cell>
          <cell r="FG104" t="str">
            <v>OC</v>
          </cell>
          <cell r="FH104">
            <v>389</v>
          </cell>
          <cell r="FI104" t="str">
            <v xml:space="preserve"> </v>
          </cell>
          <cell r="FJ104" t="str">
            <v>LAQ</v>
          </cell>
          <cell r="FK104" t="str">
            <v>LAQCOOP</v>
          </cell>
          <cell r="FL104" t="str">
            <v>LAQ1</v>
          </cell>
          <cell r="FM104" t="str">
            <v>LAQC</v>
          </cell>
          <cell r="FN104" t="str">
            <v>LAQCOOP</v>
          </cell>
          <cell r="FO104" t="str">
            <v xml:space="preserve"> </v>
          </cell>
          <cell r="FP104" t="str">
            <v xml:space="preserve"> </v>
          </cell>
          <cell r="FQ104" t="str">
            <v>LAQCOOP1C</v>
          </cell>
          <cell r="FR104" t="str">
            <v xml:space="preserve"> 1C</v>
          </cell>
          <cell r="FS104" t="str">
            <v xml:space="preserve"> 1C</v>
          </cell>
          <cell r="FT104" t="str">
            <v>LAQ12004</v>
          </cell>
          <cell r="FU104" t="str">
            <v>1Villeray — Saint-Michel — Parc-Extension</v>
          </cell>
        </row>
        <row r="105">
          <cell r="C105" t="str">
            <v>LAQ-6073</v>
          </cell>
          <cell r="D105" t="str">
            <v>930074398</v>
          </cell>
          <cell r="E105" t="str">
            <v>C.H. ÉMILE-NELLIGAN</v>
          </cell>
          <cell r="F105" t="str">
            <v>3101 Rue Paul-David</v>
          </cell>
          <cell r="G105">
            <v>142</v>
          </cell>
          <cell r="H105" t="str">
            <v>1</v>
          </cell>
          <cell r="I105">
            <v>0</v>
          </cell>
          <cell r="J105" t="str">
            <v>CM</v>
          </cell>
          <cell r="K105">
            <v>0</v>
          </cell>
          <cell r="L105" t="str">
            <v>BSQ</v>
          </cell>
          <cell r="M105" t="str">
            <v>C</v>
          </cell>
          <cell r="N105" t="str">
            <v>2004</v>
          </cell>
          <cell r="O105" t="str">
            <v>DA</v>
          </cell>
          <cell r="P105" t="str">
            <v>OC</v>
          </cell>
          <cell r="Q105" t="str">
            <v>U07BEDL</v>
          </cell>
          <cell r="R105" t="str">
            <v>U32NACM</v>
          </cell>
          <cell r="S105">
            <v>38768</v>
          </cell>
          <cell r="T105">
            <v>39091</v>
          </cell>
          <cell r="U105">
            <v>39093</v>
          </cell>
          <cell r="V105">
            <v>39113</v>
          </cell>
          <cell r="W105">
            <v>39419</v>
          </cell>
          <cell r="X105">
            <v>39435</v>
          </cell>
          <cell r="Y105">
            <v>39401</v>
          </cell>
          <cell r="Z105">
            <v>39722</v>
          </cell>
          <cell r="AA105">
            <v>39722</v>
          </cell>
          <cell r="AB105" t="str">
            <v>O15L</v>
          </cell>
          <cell r="AC105">
            <v>0</v>
          </cell>
          <cell r="AD105">
            <v>0</v>
          </cell>
          <cell r="AE105">
            <v>136</v>
          </cell>
          <cell r="AF105">
            <v>6</v>
          </cell>
          <cell r="AG105">
            <v>0</v>
          </cell>
          <cell r="AH105">
            <v>0</v>
          </cell>
          <cell r="AI105">
            <v>0</v>
          </cell>
          <cell r="AJ105" t="str">
            <v>COOP</v>
          </cell>
          <cell r="AK105" t="str">
            <v>COOP</v>
          </cell>
          <cell r="AL105">
            <v>39401</v>
          </cell>
          <cell r="AM105" t="str">
            <v>101+</v>
          </cell>
          <cell r="AN105">
            <v>395</v>
          </cell>
          <cell r="AO105">
            <v>39722</v>
          </cell>
          <cell r="AP105">
            <v>39752</v>
          </cell>
          <cell r="AQ105" t="str">
            <v>LAQ-6073</v>
          </cell>
          <cell r="AR105" t="str">
            <v>LAQOC</v>
          </cell>
          <cell r="AS105" t="str">
            <v>LAQ2004-1</v>
          </cell>
          <cell r="AT105" t="str">
            <v>1Chambre</v>
          </cell>
          <cell r="AU105" t="str">
            <v>1studio</v>
          </cell>
          <cell r="AV105" t="str">
            <v>11CC</v>
          </cell>
          <cell r="AW105" t="str">
            <v>12CC</v>
          </cell>
          <cell r="AX105" t="str">
            <v>13CC</v>
          </cell>
          <cell r="AY105" t="str">
            <v>14CC</v>
          </cell>
          <cell r="AZ105" t="str">
            <v>15CC</v>
          </cell>
          <cell r="BA105" t="str">
            <v>1Chambre</v>
          </cell>
          <cell r="BB105" t="str">
            <v>1studio</v>
          </cell>
          <cell r="BC105" t="str">
            <v>11CC</v>
          </cell>
          <cell r="BD105" t="str">
            <v>12CC</v>
          </cell>
          <cell r="BE105" t="str">
            <v>13CC</v>
          </cell>
          <cell r="BF105" t="str">
            <v>14CC</v>
          </cell>
          <cell r="BG105" t="str">
            <v>15CC</v>
          </cell>
          <cell r="BH105" t="str">
            <v>engagé</v>
          </cell>
          <cell r="BI105" t="str">
            <v>20071chambre</v>
          </cell>
          <cell r="BJ105" t="str">
            <v>20071studio</v>
          </cell>
          <cell r="BK105" t="str">
            <v>200711cc</v>
          </cell>
          <cell r="BL105" t="str">
            <v>200712cc</v>
          </cell>
          <cell r="BM105" t="str">
            <v>200713cc</v>
          </cell>
          <cell r="BN105" t="str">
            <v>200714cc</v>
          </cell>
          <cell r="BO105" t="str">
            <v>200715cc</v>
          </cell>
          <cell r="BP105" t="str">
            <v>2004</v>
          </cell>
          <cell r="BQ105" t="str">
            <v>LAQ2004-1</v>
          </cell>
          <cell r="BR105" t="str">
            <v>1Chambre</v>
          </cell>
          <cell r="BS105" t="str">
            <v>1studio</v>
          </cell>
          <cell r="BT105" t="str">
            <v>11CC</v>
          </cell>
          <cell r="BU105" t="str">
            <v>12CC</v>
          </cell>
          <cell r="BV105" t="str">
            <v>13CC</v>
          </cell>
          <cell r="BW105" t="str">
            <v>14CC</v>
          </cell>
          <cell r="BX105" t="str">
            <v>15CC</v>
          </cell>
          <cell r="BY105" t="str">
            <v>COOP-1</v>
          </cell>
          <cell r="BZ105" t="str">
            <v>COOP-1</v>
          </cell>
          <cell r="CA105" t="str">
            <v xml:space="preserve"> </v>
          </cell>
          <cell r="CB105" t="str">
            <v xml:space="preserve"> </v>
          </cell>
          <cell r="CC105" t="str">
            <v>COOP</v>
          </cell>
          <cell r="CD105" t="str">
            <v>20071COOP</v>
          </cell>
          <cell r="CE105" t="str">
            <v>COOP-1</v>
          </cell>
          <cell r="CF105" t="str">
            <v>2007BSQ</v>
          </cell>
          <cell r="CG105" t="str">
            <v>2007BSQ</v>
          </cell>
          <cell r="CH105" t="str">
            <v>BSQ-1</v>
          </cell>
          <cell r="CI105" t="str">
            <v>BSQ-1</v>
          </cell>
          <cell r="CJ105" t="str">
            <v>20071BSQ</v>
          </cell>
          <cell r="CK105" t="str">
            <v>BSQ</v>
          </cell>
          <cell r="CL105" t="str">
            <v>BSQ-1</v>
          </cell>
          <cell r="CM105" t="str">
            <v>20071BSQ2007</v>
          </cell>
          <cell r="CN105" t="str">
            <v>C1</v>
          </cell>
          <cell r="CO105" t="str">
            <v>C1</v>
          </cell>
          <cell r="CP105" t="str">
            <v>C1</v>
          </cell>
          <cell r="CQ105" t="str">
            <v>20071C</v>
          </cell>
          <cell r="CR105" t="str">
            <v>C</v>
          </cell>
          <cell r="CS105" t="str">
            <v>20071C2007</v>
          </cell>
          <cell r="CT105" t="str">
            <v>2007</v>
          </cell>
          <cell r="CU105" t="str">
            <v xml:space="preserve"> </v>
          </cell>
          <cell r="CV105" t="str">
            <v>2007-12</v>
          </cell>
          <cell r="CW105" t="str">
            <v>2008-10</v>
          </cell>
          <cell r="CX105" t="str">
            <v>OCMercier — Hochelaga-Maisonneuve</v>
          </cell>
          <cell r="CY105" t="str">
            <v>BSQOC</v>
          </cell>
          <cell r="CZ105" t="str">
            <v>BSQOCMercier — Hochelaga-Maisonneuve</v>
          </cell>
          <cell r="DA105" t="str">
            <v>BSQMercier — Hochelaga-Maisonneuve</v>
          </cell>
          <cell r="DB105" t="str">
            <v>BSQMercier — Hochelaga-Maisonneuve</v>
          </cell>
          <cell r="DC105" t="str">
            <v>Mercier — Hochelaga-Maisonneuve</v>
          </cell>
          <cell r="DD105" t="str">
            <v>1Mercier — Hochelaga-Maisonneuve</v>
          </cell>
          <cell r="DE105" t="str">
            <v>CMercier — Hochelaga-Maisonneuve</v>
          </cell>
          <cell r="DF105">
            <v>0</v>
          </cell>
          <cell r="DG105" t="str">
            <v>1OC</v>
          </cell>
          <cell r="DH105" t="str">
            <v>LAQ1OC</v>
          </cell>
          <cell r="DI105" t="str">
            <v xml:space="preserve"> </v>
          </cell>
          <cell r="DJ105" t="str">
            <v xml:space="preserve"> </v>
          </cell>
          <cell r="DK105" t="str">
            <v>2008LAQ</v>
          </cell>
          <cell r="DL105" t="str">
            <v xml:space="preserve"> </v>
          </cell>
          <cell r="DM105" t="str">
            <v>2007LAQOC</v>
          </cell>
          <cell r="DO105" t="str">
            <v>2008oc</v>
          </cell>
          <cell r="DP105" t="str">
            <v>LAQ2008oc2007ed</v>
          </cell>
          <cell r="DQ105" t="str">
            <v>2007ed</v>
          </cell>
          <cell r="DR105" t="str">
            <v>2007ec</v>
          </cell>
          <cell r="DS105" t="str">
            <v>2007ap</v>
          </cell>
          <cell r="DT105" t="str">
            <v>2007ed</v>
          </cell>
          <cell r="DU105" t="str">
            <v xml:space="preserve"> </v>
          </cell>
          <cell r="DV105" t="str">
            <v>1OC</v>
          </cell>
          <cell r="DW105" t="e">
            <v>#REF!</v>
          </cell>
          <cell r="DX105" t="str">
            <v>2007</v>
          </cell>
          <cell r="DY105" t="str">
            <v>2007</v>
          </cell>
          <cell r="DZ105" t="str">
            <v>LAQED 2007 from ec 2007</v>
          </cell>
          <cell r="EA105" t="str">
            <v>LAQOC 2006 from ED 2006</v>
          </cell>
          <cell r="EB105" t="str">
            <v>2007ec1Chambre</v>
          </cell>
          <cell r="EC105">
            <v>2</v>
          </cell>
          <cell r="ED105">
            <v>20</v>
          </cell>
          <cell r="EE105">
            <v>306</v>
          </cell>
          <cell r="EF105">
            <v>16</v>
          </cell>
          <cell r="EG105">
            <v>-18</v>
          </cell>
          <cell r="EH105">
            <v>-34</v>
          </cell>
          <cell r="EI105">
            <v>321</v>
          </cell>
          <cell r="EJ105">
            <v>30</v>
          </cell>
          <cell r="EK105" t="str">
            <v>2007</v>
          </cell>
          <cell r="EL105">
            <v>0</v>
          </cell>
          <cell r="EM105" t="str">
            <v>LAQ</v>
          </cell>
          <cell r="EN105" t="str">
            <v>2007BSQ</v>
          </cell>
          <cell r="EO105" t="str">
            <v>1Chambre</v>
          </cell>
          <cell r="EP105" t="str">
            <v>1Studio</v>
          </cell>
          <cell r="EQ105" t="str">
            <v>11CC</v>
          </cell>
          <cell r="ER105" t="str">
            <v>12CC</v>
          </cell>
          <cell r="ES105" t="str">
            <v>13CC</v>
          </cell>
          <cell r="ET105" t="str">
            <v>14CC</v>
          </cell>
          <cell r="EU105" t="str">
            <v>15CC</v>
          </cell>
          <cell r="EV105" t="str">
            <v>1Chambre</v>
          </cell>
          <cell r="EW105" t="str">
            <v>1studio</v>
          </cell>
          <cell r="EX105" t="str">
            <v>11CC</v>
          </cell>
          <cell r="EY105" t="str">
            <v>12CC</v>
          </cell>
          <cell r="EZ105" t="str">
            <v>13CC</v>
          </cell>
          <cell r="FA105" t="str">
            <v>14CC</v>
          </cell>
          <cell r="FB105" t="str">
            <v>15CC</v>
          </cell>
          <cell r="FC105" t="str">
            <v>COOP-1</v>
          </cell>
          <cell r="FD105" t="str">
            <v>BSQ-1</v>
          </cell>
          <cell r="FE105" t="str">
            <v>C1</v>
          </cell>
          <cell r="FF105">
            <v>322</v>
          </cell>
          <cell r="FG105" t="str">
            <v>CMOC</v>
          </cell>
          <cell r="FH105">
            <v>287</v>
          </cell>
          <cell r="FI105" t="str">
            <v xml:space="preserve"> </v>
          </cell>
          <cell r="FJ105" t="str">
            <v>LAQ</v>
          </cell>
          <cell r="FK105" t="str">
            <v>LAQCOOP</v>
          </cell>
          <cell r="FL105" t="str">
            <v>LAQ1</v>
          </cell>
          <cell r="FM105" t="str">
            <v>LAQC</v>
          </cell>
          <cell r="FN105" t="str">
            <v>LAQCOOP</v>
          </cell>
          <cell r="FO105" t="str">
            <v xml:space="preserve"> </v>
          </cell>
          <cell r="FP105" t="str">
            <v xml:space="preserve"> </v>
          </cell>
          <cell r="FQ105" t="str">
            <v>LAQCOOP1C</v>
          </cell>
          <cell r="FR105" t="str">
            <v xml:space="preserve"> 1C</v>
          </cell>
          <cell r="FS105" t="str">
            <v xml:space="preserve"> 1C</v>
          </cell>
          <cell r="FT105" t="str">
            <v>LAQ12004</v>
          </cell>
          <cell r="FU105" t="str">
            <v>1Mercier — Hochelaga-Maisonneuve</v>
          </cell>
        </row>
        <row r="106">
          <cell r="C106" t="str">
            <v>LAQ-6082</v>
          </cell>
          <cell r="D106" t="str">
            <v>930074622</v>
          </cell>
          <cell r="E106" t="str">
            <v>HABITATIONS COMMUNAUTAIRES LOGGIA</v>
          </cell>
          <cell r="F106" t="str">
            <v>3950 Rue de Bellechasse</v>
          </cell>
          <cell r="G106">
            <v>68</v>
          </cell>
          <cell r="H106" t="str">
            <v>1</v>
          </cell>
          <cell r="I106">
            <v>0</v>
          </cell>
          <cell r="J106">
            <v>0</v>
          </cell>
          <cell r="K106" t="str">
            <v>X</v>
          </cell>
          <cell r="L106" t="str">
            <v>BSQ</v>
          </cell>
          <cell r="M106" t="str">
            <v>T</v>
          </cell>
          <cell r="N106" t="str">
            <v>2004</v>
          </cell>
          <cell r="O106" t="str">
            <v>DA</v>
          </cell>
          <cell r="P106" t="str">
            <v>OC</v>
          </cell>
          <cell r="Q106" t="str">
            <v>U07BOIJ</v>
          </cell>
          <cell r="R106" t="str">
            <v>U11LABD</v>
          </cell>
          <cell r="S106">
            <v>38806</v>
          </cell>
          <cell r="T106">
            <v>38811</v>
          </cell>
          <cell r="U106">
            <v>38806</v>
          </cell>
          <cell r="V106">
            <v>38807</v>
          </cell>
          <cell r="W106">
            <v>39709</v>
          </cell>
          <cell r="X106">
            <v>39710</v>
          </cell>
          <cell r="Y106">
            <v>39767</v>
          </cell>
          <cell r="Z106">
            <v>40162</v>
          </cell>
          <cell r="AA106">
            <v>40513</v>
          </cell>
          <cell r="AB106" t="str">
            <v>O15L</v>
          </cell>
          <cell r="AC106">
            <v>0</v>
          </cell>
          <cell r="AD106">
            <v>6</v>
          </cell>
          <cell r="AE106">
            <v>29</v>
          </cell>
          <cell r="AF106">
            <v>22</v>
          </cell>
          <cell r="AG106">
            <v>7</v>
          </cell>
          <cell r="AH106">
            <v>3</v>
          </cell>
          <cell r="AI106">
            <v>1</v>
          </cell>
          <cell r="AJ106" t="str">
            <v>OBNL</v>
          </cell>
          <cell r="AK106" t="str">
            <v>OBNL</v>
          </cell>
          <cell r="AL106">
            <v>39767</v>
          </cell>
          <cell r="AM106" t="str">
            <v>51-80</v>
          </cell>
          <cell r="AN106">
            <v>330</v>
          </cell>
          <cell r="AO106">
            <v>40162</v>
          </cell>
          <cell r="AP106">
            <v>40192</v>
          </cell>
          <cell r="AQ106" t="str">
            <v>LAQ-6082</v>
          </cell>
          <cell r="AR106" t="str">
            <v>LAQOC</v>
          </cell>
          <cell r="AS106" t="str">
            <v>LAQ2004-1</v>
          </cell>
          <cell r="AT106" t="str">
            <v>1Chambre</v>
          </cell>
          <cell r="AU106" t="str">
            <v>1studio</v>
          </cell>
          <cell r="AV106" t="str">
            <v>11CC</v>
          </cell>
          <cell r="AW106" t="str">
            <v>12CC</v>
          </cell>
          <cell r="AX106" t="str">
            <v>13CC</v>
          </cell>
          <cell r="AY106" t="str">
            <v>14CC</v>
          </cell>
          <cell r="AZ106" t="str">
            <v>15CC</v>
          </cell>
          <cell r="BA106" t="str">
            <v>1Chambre</v>
          </cell>
          <cell r="BB106" t="str">
            <v>1studio</v>
          </cell>
          <cell r="BC106" t="str">
            <v>11CC</v>
          </cell>
          <cell r="BD106" t="str">
            <v>12CC</v>
          </cell>
          <cell r="BE106" t="str">
            <v>13CC</v>
          </cell>
          <cell r="BF106" t="str">
            <v>14CC</v>
          </cell>
          <cell r="BG106" t="str">
            <v>15CC</v>
          </cell>
          <cell r="BH106" t="str">
            <v>engagé</v>
          </cell>
          <cell r="BI106" t="str">
            <v>20061chambre</v>
          </cell>
          <cell r="BJ106" t="str">
            <v>20061studio</v>
          </cell>
          <cell r="BK106" t="str">
            <v>200611cc</v>
          </cell>
          <cell r="BL106" t="str">
            <v>200612cc</v>
          </cell>
          <cell r="BM106" t="str">
            <v>200613cc</v>
          </cell>
          <cell r="BN106" t="str">
            <v>200614cc</v>
          </cell>
          <cell r="BO106" t="str">
            <v>200615cc</v>
          </cell>
          <cell r="BP106" t="str">
            <v>2004</v>
          </cell>
          <cell r="BQ106" t="str">
            <v>LAQ2004-1</v>
          </cell>
          <cell r="BR106" t="str">
            <v>1Chambre</v>
          </cell>
          <cell r="BS106" t="str">
            <v>1studio</v>
          </cell>
          <cell r="BT106" t="str">
            <v>11CC</v>
          </cell>
          <cell r="BU106" t="str">
            <v>12CC</v>
          </cell>
          <cell r="BV106" t="str">
            <v>13CC</v>
          </cell>
          <cell r="BW106" t="str">
            <v>14CC</v>
          </cell>
          <cell r="BX106" t="str">
            <v>15CC</v>
          </cell>
          <cell r="BY106" t="str">
            <v>OBNL-1</v>
          </cell>
          <cell r="BZ106" t="str">
            <v>OBNL-1</v>
          </cell>
          <cell r="CA106" t="str">
            <v xml:space="preserve"> </v>
          </cell>
          <cell r="CB106" t="str">
            <v xml:space="preserve"> </v>
          </cell>
          <cell r="CC106" t="str">
            <v>OBNL</v>
          </cell>
          <cell r="CD106" t="str">
            <v>20061OBNL</v>
          </cell>
          <cell r="CE106" t="str">
            <v>OBNL-1</v>
          </cell>
          <cell r="CF106" t="str">
            <v>2007BSQ</v>
          </cell>
          <cell r="CG106" t="str">
            <v>2007BSQ</v>
          </cell>
          <cell r="CH106" t="str">
            <v>BSQ-1</v>
          </cell>
          <cell r="CI106" t="str">
            <v>BSQ-1</v>
          </cell>
          <cell r="CJ106" t="str">
            <v>20061BSQ</v>
          </cell>
          <cell r="CK106" t="str">
            <v>BSQ</v>
          </cell>
          <cell r="CL106" t="str">
            <v>BSQ-1</v>
          </cell>
          <cell r="CM106" t="str">
            <v>20061BSQ2008</v>
          </cell>
          <cell r="CN106" t="str">
            <v>T1</v>
          </cell>
          <cell r="CO106" t="str">
            <v>T1</v>
          </cell>
          <cell r="CP106" t="str">
            <v>T1</v>
          </cell>
          <cell r="CQ106" t="str">
            <v>20061T</v>
          </cell>
          <cell r="CR106" t="str">
            <v>T</v>
          </cell>
          <cell r="CS106" t="str">
            <v>20061T2008</v>
          </cell>
          <cell r="CT106" t="str">
            <v>2008</v>
          </cell>
          <cell r="CU106" t="str">
            <v xml:space="preserve"> </v>
          </cell>
          <cell r="CV106" t="str">
            <v>2008-09</v>
          </cell>
          <cell r="CW106" t="str">
            <v>2009-12</v>
          </cell>
          <cell r="CX106" t="str">
            <v>OCRosemont — La Petite-Patrie</v>
          </cell>
          <cell r="CY106" t="str">
            <v>BSQOC</v>
          </cell>
          <cell r="CZ106" t="str">
            <v>BSQOCRosemont — La Petite-Patrie</v>
          </cell>
          <cell r="DA106" t="str">
            <v>BSQRosemont — La Petite-Patrie</v>
          </cell>
          <cell r="DB106" t="str">
            <v>BSQRosemont — La Petite-Patrie</v>
          </cell>
          <cell r="DC106" t="str">
            <v>Rosemont — La Petite-Patrie</v>
          </cell>
          <cell r="DD106" t="str">
            <v>1Rosemont — La Petite-Patrie</v>
          </cell>
          <cell r="DE106" t="str">
            <v>TRosemont — La Petite-Patrie</v>
          </cell>
          <cell r="DF106">
            <v>0</v>
          </cell>
          <cell r="DG106" t="str">
            <v>1OC</v>
          </cell>
          <cell r="DH106" t="str">
            <v>LAQ1OC</v>
          </cell>
          <cell r="DI106" t="str">
            <v xml:space="preserve"> </v>
          </cell>
          <cell r="DJ106" t="str">
            <v xml:space="preserve"> </v>
          </cell>
          <cell r="DK106" t="str">
            <v>2009LAQ</v>
          </cell>
          <cell r="DL106" t="str">
            <v xml:space="preserve"> </v>
          </cell>
          <cell r="DM106" t="str">
            <v>2006LAQOC</v>
          </cell>
          <cell r="DO106" t="str">
            <v>2009oc</v>
          </cell>
          <cell r="DP106" t="str">
            <v>LAQ2009oc2008ed</v>
          </cell>
          <cell r="DQ106" t="str">
            <v>2008ed</v>
          </cell>
          <cell r="DR106" t="str">
            <v>2006ec</v>
          </cell>
          <cell r="DS106" t="str">
            <v>2006ap</v>
          </cell>
          <cell r="DT106" t="str">
            <v>2008ed</v>
          </cell>
          <cell r="DU106" t="str">
            <v>2006ec</v>
          </cell>
          <cell r="DV106" t="str">
            <v>1OC</v>
          </cell>
          <cell r="DW106" t="e">
            <v>#REF!</v>
          </cell>
          <cell r="DX106" t="str">
            <v>2008</v>
          </cell>
          <cell r="DY106" t="str">
            <v>2006</v>
          </cell>
          <cell r="DZ106" t="str">
            <v>LAQED 2008 from ec 2006</v>
          </cell>
          <cell r="EA106" t="str">
            <v>LAQOC 2006 from ED 2006</v>
          </cell>
          <cell r="EB106" t="str">
            <v>2006ec1Chambre</v>
          </cell>
          <cell r="EC106">
            <v>-5</v>
          </cell>
          <cell r="ED106">
            <v>1</v>
          </cell>
          <cell r="EE106">
            <v>902</v>
          </cell>
          <cell r="EF106">
            <v>1</v>
          </cell>
          <cell r="EG106">
            <v>58</v>
          </cell>
          <cell r="EH106">
            <v>57</v>
          </cell>
          <cell r="EI106">
            <v>395</v>
          </cell>
          <cell r="EJ106">
            <v>30</v>
          </cell>
          <cell r="EK106" t="str">
            <v>2006</v>
          </cell>
          <cell r="EL106">
            <v>0</v>
          </cell>
          <cell r="EM106" t="str">
            <v>LAQ</v>
          </cell>
          <cell r="EN106" t="str">
            <v>2008BSQ</v>
          </cell>
          <cell r="EO106" t="str">
            <v>1Chambre</v>
          </cell>
          <cell r="EP106" t="str">
            <v>1Studio</v>
          </cell>
          <cell r="EQ106" t="str">
            <v>11CC</v>
          </cell>
          <cell r="ER106" t="str">
            <v>12CC</v>
          </cell>
          <cell r="ES106" t="str">
            <v>13CC</v>
          </cell>
          <cell r="ET106" t="str">
            <v>14CC</v>
          </cell>
          <cell r="EU106" t="str">
            <v>15CC</v>
          </cell>
          <cell r="EV106" t="str">
            <v>1Chambre</v>
          </cell>
          <cell r="EW106" t="str">
            <v>1studio</v>
          </cell>
          <cell r="EX106" t="str">
            <v>11CC</v>
          </cell>
          <cell r="EY106" t="str">
            <v>12CC</v>
          </cell>
          <cell r="EZ106" t="str">
            <v>13CC</v>
          </cell>
          <cell r="FA106" t="str">
            <v>14CC</v>
          </cell>
          <cell r="FB106" t="str">
            <v>15CC</v>
          </cell>
          <cell r="FC106" t="str">
            <v>OBNL-1</v>
          </cell>
          <cell r="FD106" t="str">
            <v>BSQ-1</v>
          </cell>
          <cell r="FE106" t="str">
            <v>T1</v>
          </cell>
          <cell r="FF106">
            <v>903</v>
          </cell>
          <cell r="FG106" t="str">
            <v>OC</v>
          </cell>
          <cell r="FH106">
            <v>452</v>
          </cell>
          <cell r="FI106" t="str">
            <v xml:space="preserve"> </v>
          </cell>
          <cell r="FJ106" t="str">
            <v>LAQ</v>
          </cell>
          <cell r="FK106" t="str">
            <v>LAQOBNL</v>
          </cell>
          <cell r="FL106" t="str">
            <v>LAQ1</v>
          </cell>
          <cell r="FM106" t="str">
            <v>LAQT</v>
          </cell>
          <cell r="FN106" t="str">
            <v>LAQOBNL</v>
          </cell>
          <cell r="FO106" t="str">
            <v xml:space="preserve"> </v>
          </cell>
          <cell r="FP106" t="str">
            <v xml:space="preserve"> </v>
          </cell>
          <cell r="FQ106" t="str">
            <v>LAQOBNL1T</v>
          </cell>
          <cell r="FR106" t="str">
            <v xml:space="preserve"> 1T</v>
          </cell>
          <cell r="FS106" t="str">
            <v xml:space="preserve"> 1T</v>
          </cell>
          <cell r="FT106" t="str">
            <v>LAQ12004</v>
          </cell>
          <cell r="FU106" t="str">
            <v>1Rosemont — La Petite-Patrie</v>
          </cell>
        </row>
        <row r="107">
          <cell r="C107" t="str">
            <v>LAQ-6084</v>
          </cell>
          <cell r="D107" t="str">
            <v>930057478</v>
          </cell>
          <cell r="E107" t="str">
            <v>C.H. DES NATIONS</v>
          </cell>
          <cell r="F107" t="str">
            <v>401 Boul. Décarie (SLR)</v>
          </cell>
          <cell r="G107">
            <v>82</v>
          </cell>
          <cell r="H107" t="str">
            <v>1</v>
          </cell>
          <cell r="I107" t="str">
            <v>X</v>
          </cell>
          <cell r="J107">
            <v>0</v>
          </cell>
          <cell r="K107" t="str">
            <v>X</v>
          </cell>
          <cell r="L107" t="str">
            <v>CDH</v>
          </cell>
          <cell r="M107" t="str">
            <v>C</v>
          </cell>
          <cell r="N107" t="str">
            <v>2004</v>
          </cell>
          <cell r="O107" t="str">
            <v>DA</v>
          </cell>
          <cell r="P107" t="str">
            <v>OC</v>
          </cell>
          <cell r="Q107" t="str">
            <v>U07THID</v>
          </cell>
          <cell r="R107" t="str">
            <v>U32NACM</v>
          </cell>
          <cell r="S107">
            <v>38132</v>
          </cell>
          <cell r="T107">
            <v>38244</v>
          </cell>
          <cell r="U107">
            <v>38076</v>
          </cell>
          <cell r="V107">
            <v>38282</v>
          </cell>
          <cell r="W107">
            <v>38822</v>
          </cell>
          <cell r="X107">
            <v>38848</v>
          </cell>
          <cell r="Y107">
            <v>38877</v>
          </cell>
          <cell r="Z107">
            <v>39321</v>
          </cell>
          <cell r="AA107">
            <v>39356</v>
          </cell>
          <cell r="AB107" t="str">
            <v>O15L</v>
          </cell>
          <cell r="AC107">
            <v>0</v>
          </cell>
          <cell r="AD107">
            <v>0</v>
          </cell>
          <cell r="AE107">
            <v>33</v>
          </cell>
          <cell r="AF107">
            <v>38</v>
          </cell>
          <cell r="AG107">
            <v>11</v>
          </cell>
          <cell r="AH107">
            <v>0</v>
          </cell>
          <cell r="AI107">
            <v>0</v>
          </cell>
          <cell r="AJ107" t="str">
            <v>COOP</v>
          </cell>
          <cell r="AK107" t="str">
            <v>COOP</v>
          </cell>
          <cell r="AL107">
            <v>38877</v>
          </cell>
          <cell r="AM107" t="str">
            <v>81-100</v>
          </cell>
          <cell r="AN107">
            <v>395</v>
          </cell>
          <cell r="AO107">
            <v>39321</v>
          </cell>
          <cell r="AP107">
            <v>39351</v>
          </cell>
          <cell r="AQ107" t="str">
            <v>LAQ-6084</v>
          </cell>
          <cell r="AR107" t="str">
            <v>LAQOC</v>
          </cell>
          <cell r="AS107" t="str">
            <v>LAQ2004-1</v>
          </cell>
          <cell r="AT107" t="str">
            <v>1Chambre</v>
          </cell>
          <cell r="AU107" t="str">
            <v>1studio</v>
          </cell>
          <cell r="AV107" t="str">
            <v>11CC</v>
          </cell>
          <cell r="AW107" t="str">
            <v>12CC</v>
          </cell>
          <cell r="AX107" t="str">
            <v>13CC</v>
          </cell>
          <cell r="AY107" t="str">
            <v>14CC</v>
          </cell>
          <cell r="AZ107" t="str">
            <v>15CC</v>
          </cell>
          <cell r="BA107" t="str">
            <v>1Chambre</v>
          </cell>
          <cell r="BB107" t="str">
            <v>1studio</v>
          </cell>
          <cell r="BC107" t="str">
            <v>11CC</v>
          </cell>
          <cell r="BD107" t="str">
            <v>12CC</v>
          </cell>
          <cell r="BE107" t="str">
            <v>13CC</v>
          </cell>
          <cell r="BF107" t="str">
            <v>14CC</v>
          </cell>
          <cell r="BG107" t="str">
            <v>15CC</v>
          </cell>
          <cell r="BH107" t="str">
            <v>engagé</v>
          </cell>
          <cell r="BI107" t="str">
            <v>20061chambre</v>
          </cell>
          <cell r="BJ107" t="str">
            <v>20061studio</v>
          </cell>
          <cell r="BK107" t="str">
            <v>200611cc</v>
          </cell>
          <cell r="BL107" t="str">
            <v>200612cc</v>
          </cell>
          <cell r="BM107" t="str">
            <v>200613cc</v>
          </cell>
          <cell r="BN107" t="str">
            <v>200614cc</v>
          </cell>
          <cell r="BO107" t="str">
            <v>200615cc</v>
          </cell>
          <cell r="BP107" t="str">
            <v>2004</v>
          </cell>
          <cell r="BQ107" t="str">
            <v>LAQ2004-1</v>
          </cell>
          <cell r="BR107" t="str">
            <v>1Chambre</v>
          </cell>
          <cell r="BS107" t="str">
            <v>1studio</v>
          </cell>
          <cell r="BT107" t="str">
            <v>11CC</v>
          </cell>
          <cell r="BU107" t="str">
            <v>12CC</v>
          </cell>
          <cell r="BV107" t="str">
            <v>13CC</v>
          </cell>
          <cell r="BW107" t="str">
            <v>14CC</v>
          </cell>
          <cell r="BX107" t="str">
            <v>15CC</v>
          </cell>
          <cell r="BY107" t="str">
            <v>COOP-1</v>
          </cell>
          <cell r="BZ107" t="str">
            <v>COOP-1</v>
          </cell>
          <cell r="CA107" t="str">
            <v xml:space="preserve"> </v>
          </cell>
          <cell r="CB107" t="str">
            <v xml:space="preserve"> </v>
          </cell>
          <cell r="CC107" t="str">
            <v>COOP</v>
          </cell>
          <cell r="CD107" t="str">
            <v>20061COOP</v>
          </cell>
          <cell r="CE107" t="str">
            <v>COOP-1</v>
          </cell>
          <cell r="CF107" t="str">
            <v>2007CDH</v>
          </cell>
          <cell r="CG107" t="str">
            <v>2007CDH</v>
          </cell>
          <cell r="CH107" t="str">
            <v>CDH-1</v>
          </cell>
          <cell r="CI107" t="str">
            <v>CDH-1</v>
          </cell>
          <cell r="CJ107" t="str">
            <v>20061CDH</v>
          </cell>
          <cell r="CK107" t="str">
            <v>CDH</v>
          </cell>
          <cell r="CL107" t="str">
            <v>CDH-1</v>
          </cell>
          <cell r="CM107" t="str">
            <v>20061CDH2006</v>
          </cell>
          <cell r="CN107" t="str">
            <v>C1</v>
          </cell>
          <cell r="CO107" t="str">
            <v>C1</v>
          </cell>
          <cell r="CP107" t="str">
            <v>C1</v>
          </cell>
          <cell r="CQ107" t="str">
            <v>20061C</v>
          </cell>
          <cell r="CR107" t="str">
            <v>C</v>
          </cell>
          <cell r="CS107" t="str">
            <v>20061C2006</v>
          </cell>
          <cell r="CT107" t="str">
            <v>2006</v>
          </cell>
          <cell r="CU107" t="str">
            <v xml:space="preserve"> </v>
          </cell>
          <cell r="CV107" t="str">
            <v>2006-05</v>
          </cell>
          <cell r="CW107" t="str">
            <v>2007-08</v>
          </cell>
          <cell r="CX107" t="str">
            <v>OCSaint-Laurent</v>
          </cell>
          <cell r="CY107" t="str">
            <v>CDHOC</v>
          </cell>
          <cell r="CZ107" t="str">
            <v>CDHOCSaint-Laurent</v>
          </cell>
          <cell r="DA107" t="str">
            <v>CDHSaint-Laurent</v>
          </cell>
          <cell r="DB107" t="str">
            <v>CDHSaint-Laurent</v>
          </cell>
          <cell r="DC107" t="str">
            <v>Saint-Laurent</v>
          </cell>
          <cell r="DD107" t="str">
            <v>1Saint-Laurent</v>
          </cell>
          <cell r="DE107" t="str">
            <v>CSaint-Laurent</v>
          </cell>
          <cell r="DF107">
            <v>0</v>
          </cell>
          <cell r="DG107" t="str">
            <v>1OC</v>
          </cell>
          <cell r="DH107" t="str">
            <v>LAQ1OC</v>
          </cell>
          <cell r="DI107" t="str">
            <v xml:space="preserve"> </v>
          </cell>
          <cell r="DJ107" t="str">
            <v xml:space="preserve"> </v>
          </cell>
          <cell r="DK107" t="str">
            <v>2007LAQ</v>
          </cell>
          <cell r="DL107" t="str">
            <v xml:space="preserve"> </v>
          </cell>
          <cell r="DM107" t="str">
            <v>2004LAQOC</v>
          </cell>
          <cell r="DO107" t="str">
            <v>2007oc</v>
          </cell>
          <cell r="DP107" t="str">
            <v>LAQ2007oc2006ed</v>
          </cell>
          <cell r="DQ107" t="str">
            <v>2006ed</v>
          </cell>
          <cell r="DR107" t="str">
            <v>2004ec</v>
          </cell>
          <cell r="DS107" t="str">
            <v>2004ap</v>
          </cell>
          <cell r="DT107" t="str">
            <v>2006ed</v>
          </cell>
          <cell r="DU107" t="str">
            <v>2004ec</v>
          </cell>
          <cell r="DV107" t="str">
            <v>1OC</v>
          </cell>
          <cell r="DW107" t="str">
            <v>20061OC</v>
          </cell>
          <cell r="DX107" t="str">
            <v>2006</v>
          </cell>
          <cell r="DY107" t="str">
            <v>2006</v>
          </cell>
          <cell r="DZ107" t="str">
            <v>LAQED 2006 from ec 2006</v>
          </cell>
          <cell r="EA107" t="str">
            <v>LAQOC 2007 from ED 2006</v>
          </cell>
          <cell r="EB107" t="str">
            <v>2004ec1Chambre</v>
          </cell>
          <cell r="EC107">
            <v>-168</v>
          </cell>
          <cell r="ED107">
            <v>206</v>
          </cell>
          <cell r="EE107">
            <v>540</v>
          </cell>
          <cell r="EF107">
            <v>26</v>
          </cell>
          <cell r="EG107">
            <v>55</v>
          </cell>
          <cell r="EH107">
            <v>29</v>
          </cell>
          <cell r="EI107">
            <v>444</v>
          </cell>
          <cell r="EJ107">
            <v>30</v>
          </cell>
          <cell r="EK107" t="str">
            <v>2004</v>
          </cell>
          <cell r="EL107">
            <v>0</v>
          </cell>
          <cell r="EM107" t="str">
            <v>LAQ</v>
          </cell>
          <cell r="EN107" t="str">
            <v>2006CDH</v>
          </cell>
          <cell r="EO107" t="str">
            <v>1Chambre</v>
          </cell>
          <cell r="EP107" t="str">
            <v>1Studio</v>
          </cell>
          <cell r="EQ107" t="str">
            <v>11CC</v>
          </cell>
          <cell r="ER107" t="str">
            <v>12CC</v>
          </cell>
          <cell r="ES107" t="str">
            <v>13CC</v>
          </cell>
          <cell r="ET107" t="str">
            <v>14CC</v>
          </cell>
          <cell r="EU107" t="str">
            <v>15CC</v>
          </cell>
          <cell r="EV107" t="str">
            <v>1Chambre</v>
          </cell>
          <cell r="EW107" t="str">
            <v>1studio</v>
          </cell>
          <cell r="EX107" t="str">
            <v>11CC</v>
          </cell>
          <cell r="EY107" t="str">
            <v>12CC</v>
          </cell>
          <cell r="EZ107" t="str">
            <v>13CC</v>
          </cell>
          <cell r="FA107" t="str">
            <v>14CC</v>
          </cell>
          <cell r="FB107" t="str">
            <v>15CC</v>
          </cell>
          <cell r="FC107" t="str">
            <v>COOP-1</v>
          </cell>
          <cell r="FD107" t="str">
            <v>CDH-1</v>
          </cell>
          <cell r="FE107" t="str">
            <v>C1</v>
          </cell>
          <cell r="FF107">
            <v>566</v>
          </cell>
          <cell r="FG107" t="str">
            <v>OC</v>
          </cell>
          <cell r="FH107">
            <v>473</v>
          </cell>
          <cell r="FI107" t="str">
            <v xml:space="preserve"> </v>
          </cell>
          <cell r="FJ107" t="str">
            <v>LAQ</v>
          </cell>
          <cell r="FK107" t="str">
            <v>LAQCOOP</v>
          </cell>
          <cell r="FL107" t="str">
            <v>LAQ1</v>
          </cell>
          <cell r="FM107" t="str">
            <v>LAQC</v>
          </cell>
          <cell r="FN107" t="str">
            <v>LAQCOOP</v>
          </cell>
          <cell r="FO107" t="str">
            <v xml:space="preserve"> </v>
          </cell>
          <cell r="FP107" t="str">
            <v xml:space="preserve"> </v>
          </cell>
          <cell r="FQ107" t="str">
            <v>LAQCOOP1C</v>
          </cell>
          <cell r="FR107" t="str">
            <v xml:space="preserve"> 1C</v>
          </cell>
          <cell r="FS107" t="str">
            <v xml:space="preserve"> 1C</v>
          </cell>
          <cell r="FT107" t="str">
            <v>LAQ12004</v>
          </cell>
          <cell r="FU107" t="str">
            <v>1Saint-Laurent</v>
          </cell>
        </row>
        <row r="108">
          <cell r="C108" t="str">
            <v>LAQ-6086</v>
          </cell>
          <cell r="D108" t="str">
            <v>930074843</v>
          </cell>
          <cell r="E108" t="str">
            <v>OMHM - RÉSIDENCE LE MILE-END</v>
          </cell>
          <cell r="F108" t="str">
            <v>225 Rue Maguire</v>
          </cell>
          <cell r="G108">
            <v>181</v>
          </cell>
          <cell r="H108" t="str">
            <v>2</v>
          </cell>
          <cell r="I108">
            <v>0</v>
          </cell>
          <cell r="J108" t="str">
            <v>CM</v>
          </cell>
          <cell r="K108">
            <v>0</v>
          </cell>
          <cell r="L108" t="str">
            <v>AHM</v>
          </cell>
          <cell r="M108" t="str">
            <v>C</v>
          </cell>
          <cell r="N108" t="str">
            <v>2004</v>
          </cell>
          <cell r="O108" t="str">
            <v>DA</v>
          </cell>
          <cell r="P108" t="str">
            <v>OC</v>
          </cell>
          <cell r="Q108" t="str">
            <v>U07BEDL</v>
          </cell>
          <cell r="R108" t="str">
            <v>U32NACM</v>
          </cell>
          <cell r="S108">
            <v>38840</v>
          </cell>
          <cell r="T108">
            <v>38979</v>
          </cell>
          <cell r="U108">
            <v>38979</v>
          </cell>
          <cell r="V108">
            <v>39021</v>
          </cell>
          <cell r="W108">
            <v>39176</v>
          </cell>
          <cell r="X108">
            <v>39202</v>
          </cell>
          <cell r="Y108">
            <v>39217</v>
          </cell>
          <cell r="Z108">
            <v>39614</v>
          </cell>
          <cell r="AA108">
            <v>39692</v>
          </cell>
          <cell r="AB108" t="str">
            <v>O15L</v>
          </cell>
          <cell r="AC108">
            <v>0</v>
          </cell>
          <cell r="AD108">
            <v>23</v>
          </cell>
          <cell r="AE108">
            <v>151</v>
          </cell>
          <cell r="AF108">
            <v>7</v>
          </cell>
          <cell r="AG108">
            <v>0</v>
          </cell>
          <cell r="AH108">
            <v>0</v>
          </cell>
          <cell r="AI108">
            <v>0</v>
          </cell>
          <cell r="AJ108" t="str">
            <v>OH</v>
          </cell>
          <cell r="AK108" t="str">
            <v>OH</v>
          </cell>
          <cell r="AL108">
            <v>39217</v>
          </cell>
          <cell r="AM108" t="str">
            <v>101+</v>
          </cell>
          <cell r="AN108">
            <v>395</v>
          </cell>
          <cell r="AO108">
            <v>39614</v>
          </cell>
          <cell r="AP108">
            <v>39644</v>
          </cell>
          <cell r="AQ108" t="str">
            <v>LAQ-6086</v>
          </cell>
          <cell r="AR108" t="str">
            <v>LAQOC</v>
          </cell>
          <cell r="AS108" t="str">
            <v>LAQ2004-2</v>
          </cell>
          <cell r="AT108" t="str">
            <v>2Chambre</v>
          </cell>
          <cell r="AU108" t="str">
            <v>2studio</v>
          </cell>
          <cell r="AV108" t="str">
            <v>21CC</v>
          </cell>
          <cell r="AW108" t="str">
            <v>22CC</v>
          </cell>
          <cell r="AX108" t="str">
            <v>23CC</v>
          </cell>
          <cell r="AY108" t="str">
            <v>24CC</v>
          </cell>
          <cell r="AZ108" t="str">
            <v>25CC</v>
          </cell>
          <cell r="BA108" t="str">
            <v>2Chambre</v>
          </cell>
          <cell r="BB108" t="str">
            <v>2studio</v>
          </cell>
          <cell r="BC108" t="str">
            <v>21CC</v>
          </cell>
          <cell r="BD108" t="str">
            <v>22CC</v>
          </cell>
          <cell r="BE108" t="str">
            <v>23CC</v>
          </cell>
          <cell r="BF108" t="str">
            <v>24CC</v>
          </cell>
          <cell r="BG108" t="str">
            <v>25CC</v>
          </cell>
          <cell r="BH108" t="str">
            <v>engagé</v>
          </cell>
          <cell r="BI108" t="str">
            <v>20062chambre</v>
          </cell>
          <cell r="BJ108" t="str">
            <v>20062studio</v>
          </cell>
          <cell r="BK108" t="str">
            <v>200621cc</v>
          </cell>
          <cell r="BL108" t="str">
            <v>200622cc</v>
          </cell>
          <cell r="BM108" t="str">
            <v>200623cc</v>
          </cell>
          <cell r="BN108" t="str">
            <v>200624cc</v>
          </cell>
          <cell r="BO108" t="str">
            <v>200625cc</v>
          </cell>
          <cell r="BP108" t="str">
            <v>2004</v>
          </cell>
          <cell r="BQ108" t="str">
            <v>LAQ2004-2</v>
          </cell>
          <cell r="BR108" t="str">
            <v>2Chambre</v>
          </cell>
          <cell r="BS108" t="str">
            <v>2studio</v>
          </cell>
          <cell r="BT108" t="str">
            <v>21CC</v>
          </cell>
          <cell r="BU108" t="str">
            <v>22CC</v>
          </cell>
          <cell r="BV108" t="str">
            <v>23CC</v>
          </cell>
          <cell r="BW108" t="str">
            <v>24CC</v>
          </cell>
          <cell r="BX108" t="str">
            <v>25CC</v>
          </cell>
          <cell r="BY108" t="str">
            <v>OH-2</v>
          </cell>
          <cell r="BZ108" t="str">
            <v>OH-2</v>
          </cell>
          <cell r="CA108" t="str">
            <v xml:space="preserve"> </v>
          </cell>
          <cell r="CB108" t="str">
            <v xml:space="preserve"> </v>
          </cell>
          <cell r="CC108" t="str">
            <v>OH</v>
          </cell>
          <cell r="CD108" t="str">
            <v>20062OH</v>
          </cell>
          <cell r="CE108" t="str">
            <v>OH-2</v>
          </cell>
          <cell r="CF108" t="str">
            <v>2007AHM</v>
          </cell>
          <cell r="CG108" t="str">
            <v>2007AHM</v>
          </cell>
          <cell r="CH108" t="str">
            <v>AHM-2</v>
          </cell>
          <cell r="CI108" t="str">
            <v>AHM-2</v>
          </cell>
          <cell r="CJ108" t="str">
            <v>20062AHM</v>
          </cell>
          <cell r="CK108" t="str">
            <v>AHM</v>
          </cell>
          <cell r="CL108" t="str">
            <v>AHM-2</v>
          </cell>
          <cell r="CM108" t="str">
            <v>20062AHM2007</v>
          </cell>
          <cell r="CN108" t="str">
            <v>C2</v>
          </cell>
          <cell r="CO108" t="str">
            <v>C2</v>
          </cell>
          <cell r="CP108" t="str">
            <v>C2</v>
          </cell>
          <cell r="CQ108" t="str">
            <v>20062C</v>
          </cell>
          <cell r="CR108" t="str">
            <v>C</v>
          </cell>
          <cell r="CS108" t="str">
            <v>20062C2007</v>
          </cell>
          <cell r="CT108" t="str">
            <v>2007</v>
          </cell>
          <cell r="CU108" t="str">
            <v xml:space="preserve"> </v>
          </cell>
          <cell r="CV108" t="str">
            <v>2007-04</v>
          </cell>
          <cell r="CW108" t="str">
            <v>2008-06</v>
          </cell>
          <cell r="CX108" t="str">
            <v>OCLe Plateau-Mont-Royal</v>
          </cell>
          <cell r="CY108" t="str">
            <v>AHMOC</v>
          </cell>
          <cell r="CZ108" t="str">
            <v>AHMOCLe Plateau-Mont-Royal</v>
          </cell>
          <cell r="DA108" t="str">
            <v>AHMLe Plateau-Mont-Royal</v>
          </cell>
          <cell r="DB108" t="str">
            <v>AHMLe Plateau-Mont-Royal</v>
          </cell>
          <cell r="DC108" t="str">
            <v>Le Plateau-Mont-Royal</v>
          </cell>
          <cell r="DD108" t="str">
            <v>2Le Plateau-Mont-Royal</v>
          </cell>
          <cell r="DE108" t="str">
            <v>CLe Plateau-Mont-Royal</v>
          </cell>
          <cell r="DF108">
            <v>0</v>
          </cell>
          <cell r="DG108" t="str">
            <v>2OC</v>
          </cell>
          <cell r="DH108" t="str">
            <v>LAQ2OC</v>
          </cell>
          <cell r="DI108" t="str">
            <v xml:space="preserve"> </v>
          </cell>
          <cell r="DJ108" t="str">
            <v xml:space="preserve"> </v>
          </cell>
          <cell r="DK108" t="str">
            <v>2008LAQ</v>
          </cell>
          <cell r="DL108" t="str">
            <v xml:space="preserve"> </v>
          </cell>
          <cell r="DM108" t="str">
            <v>2006LAQOC</v>
          </cell>
          <cell r="DO108" t="str">
            <v>2008oc</v>
          </cell>
          <cell r="DP108" t="str">
            <v>LAQ2008oc2007ed</v>
          </cell>
          <cell r="DQ108" t="str">
            <v>2007ed</v>
          </cell>
          <cell r="DR108" t="str">
            <v>2006ec</v>
          </cell>
          <cell r="DS108" t="str">
            <v>2006ap</v>
          </cell>
          <cell r="DT108" t="str">
            <v>2007ed</v>
          </cell>
          <cell r="DU108" t="str">
            <v>2006ec</v>
          </cell>
          <cell r="DV108" t="str">
            <v>2OC</v>
          </cell>
          <cell r="DW108" t="str">
            <v>20072OC</v>
          </cell>
          <cell r="DX108" t="str">
            <v>2007</v>
          </cell>
          <cell r="DY108" t="str">
            <v>2006</v>
          </cell>
          <cell r="DZ108" t="str">
            <v>LAQED 2007 from ec 2006</v>
          </cell>
          <cell r="EA108" t="str">
            <v>LAQOC 2006 from ED 2006</v>
          </cell>
          <cell r="EB108" t="str">
            <v>2006ec2Chambre</v>
          </cell>
          <cell r="EC108">
            <v>0</v>
          </cell>
          <cell r="ED108">
            <v>42</v>
          </cell>
          <cell r="EE108">
            <v>155</v>
          </cell>
          <cell r="EF108">
            <v>26</v>
          </cell>
          <cell r="EG108">
            <v>41</v>
          </cell>
          <cell r="EH108">
            <v>15</v>
          </cell>
          <cell r="EI108">
            <v>397</v>
          </cell>
          <cell r="EJ108">
            <v>30</v>
          </cell>
          <cell r="EK108" t="str">
            <v>2006</v>
          </cell>
          <cell r="EL108">
            <v>0</v>
          </cell>
          <cell r="EM108" t="str">
            <v>LAQ</v>
          </cell>
          <cell r="EN108" t="str">
            <v>2007AHM</v>
          </cell>
          <cell r="EO108" t="str">
            <v>2Chambre</v>
          </cell>
          <cell r="EP108" t="str">
            <v>2Studio</v>
          </cell>
          <cell r="EQ108" t="str">
            <v>21CC</v>
          </cell>
          <cell r="ER108" t="str">
            <v>22CC</v>
          </cell>
          <cell r="ES108" t="str">
            <v>23CC</v>
          </cell>
          <cell r="ET108" t="str">
            <v>24CC</v>
          </cell>
          <cell r="EU108" t="str">
            <v>25CC</v>
          </cell>
          <cell r="EV108" t="str">
            <v>2Chambre</v>
          </cell>
          <cell r="EW108" t="str">
            <v>2studio</v>
          </cell>
          <cell r="EX108" t="str">
            <v>21CC</v>
          </cell>
          <cell r="EY108" t="str">
            <v>22CC</v>
          </cell>
          <cell r="EZ108" t="str">
            <v>23CC</v>
          </cell>
          <cell r="FA108" t="str">
            <v>24CC</v>
          </cell>
          <cell r="FB108" t="str">
            <v>25CC</v>
          </cell>
          <cell r="FC108" t="str">
            <v>OH-2</v>
          </cell>
          <cell r="FD108" t="str">
            <v>AHM-2</v>
          </cell>
          <cell r="FE108" t="str">
            <v>C2</v>
          </cell>
          <cell r="FF108">
            <v>181</v>
          </cell>
          <cell r="FG108" t="str">
            <v>CMOC</v>
          </cell>
          <cell r="FH108">
            <v>412</v>
          </cell>
          <cell r="FI108" t="str">
            <v xml:space="preserve"> </v>
          </cell>
          <cell r="FJ108" t="str">
            <v>LAQ</v>
          </cell>
          <cell r="FK108" t="str">
            <v>LAQOH</v>
          </cell>
          <cell r="FL108" t="str">
            <v>LAQ2</v>
          </cell>
          <cell r="FM108" t="str">
            <v>LAQC</v>
          </cell>
          <cell r="FN108" t="str">
            <v>LAQOH</v>
          </cell>
          <cell r="FO108" t="str">
            <v xml:space="preserve"> </v>
          </cell>
          <cell r="FP108" t="str">
            <v xml:space="preserve"> </v>
          </cell>
          <cell r="FQ108" t="str">
            <v>LAQOH2C</v>
          </cell>
          <cell r="FR108" t="str">
            <v xml:space="preserve"> 2C</v>
          </cell>
          <cell r="FS108" t="str">
            <v xml:space="preserve"> 2C</v>
          </cell>
          <cell r="FT108" t="str">
            <v>LAQ22004</v>
          </cell>
          <cell r="FU108" t="str">
            <v>2Le Plateau-Mont-Royal</v>
          </cell>
        </row>
        <row r="109">
          <cell r="C109" t="str">
            <v>LAQ-6087</v>
          </cell>
          <cell r="D109" t="str">
            <v>930075978</v>
          </cell>
          <cell r="E109" t="str">
            <v>C.H. CONCORDE</v>
          </cell>
          <cell r="F109" t="str">
            <v>230-255 Car. Benoit (SLR)</v>
          </cell>
          <cell r="G109">
            <v>48</v>
          </cell>
          <cell r="H109" t="str">
            <v>1</v>
          </cell>
          <cell r="I109">
            <v>0</v>
          </cell>
          <cell r="J109">
            <v>0</v>
          </cell>
          <cell r="K109">
            <v>0</v>
          </cell>
          <cell r="L109" t="str">
            <v>ROMEL</v>
          </cell>
          <cell r="M109" t="str">
            <v>R</v>
          </cell>
          <cell r="N109" t="str">
            <v>2004</v>
          </cell>
          <cell r="O109" t="str">
            <v>DA</v>
          </cell>
          <cell r="P109" t="str">
            <v>OC</v>
          </cell>
          <cell r="Q109" t="str">
            <v>U07BOIJ</v>
          </cell>
          <cell r="R109" t="str">
            <v>U11LABD</v>
          </cell>
          <cell r="S109">
            <v>39010</v>
          </cell>
          <cell r="T109">
            <v>39066</v>
          </cell>
          <cell r="U109">
            <v>39066</v>
          </cell>
          <cell r="V109">
            <v>39122</v>
          </cell>
          <cell r="W109">
            <v>39324</v>
          </cell>
          <cell r="X109">
            <v>39322</v>
          </cell>
          <cell r="Y109">
            <v>39349</v>
          </cell>
          <cell r="Z109">
            <v>39630</v>
          </cell>
          <cell r="AA109">
            <v>39722</v>
          </cell>
          <cell r="AB109" t="str">
            <v>O15L</v>
          </cell>
          <cell r="AC109">
            <v>0</v>
          </cell>
          <cell r="AD109">
            <v>0</v>
          </cell>
          <cell r="AE109">
            <v>0</v>
          </cell>
          <cell r="AF109">
            <v>5</v>
          </cell>
          <cell r="AG109">
            <v>43</v>
          </cell>
          <cell r="AH109">
            <v>0</v>
          </cell>
          <cell r="AI109">
            <v>0</v>
          </cell>
          <cell r="AJ109" t="str">
            <v>COOP</v>
          </cell>
          <cell r="AK109" t="str">
            <v>COOP</v>
          </cell>
          <cell r="AL109">
            <v>39349</v>
          </cell>
          <cell r="AM109" t="str">
            <v>26-50</v>
          </cell>
          <cell r="AN109">
            <v>300</v>
          </cell>
          <cell r="AO109">
            <v>39630</v>
          </cell>
          <cell r="AP109">
            <v>39660</v>
          </cell>
          <cell r="AQ109" t="str">
            <v>LAQ-6087</v>
          </cell>
          <cell r="AR109" t="str">
            <v>LAQOC</v>
          </cell>
          <cell r="AS109" t="str">
            <v>LAQ2004-1</v>
          </cell>
          <cell r="AT109" t="str">
            <v>1Chambre</v>
          </cell>
          <cell r="AU109" t="str">
            <v>1studio</v>
          </cell>
          <cell r="AV109" t="str">
            <v>11CC</v>
          </cell>
          <cell r="AW109" t="str">
            <v>12CC</v>
          </cell>
          <cell r="AX109" t="str">
            <v>13CC</v>
          </cell>
          <cell r="AY109" t="str">
            <v>14CC</v>
          </cell>
          <cell r="AZ109" t="str">
            <v>15CC</v>
          </cell>
          <cell r="BA109" t="str">
            <v>1Chambre</v>
          </cell>
          <cell r="BB109" t="str">
            <v>1studio</v>
          </cell>
          <cell r="BC109" t="str">
            <v>11CC</v>
          </cell>
          <cell r="BD109" t="str">
            <v>12CC</v>
          </cell>
          <cell r="BE109" t="str">
            <v>13CC</v>
          </cell>
          <cell r="BF109" t="str">
            <v>14CC</v>
          </cell>
          <cell r="BG109" t="str">
            <v>15CC</v>
          </cell>
          <cell r="BH109" t="str">
            <v>engagé</v>
          </cell>
          <cell r="BI109" t="str">
            <v>20071chambre</v>
          </cell>
          <cell r="BJ109" t="str">
            <v>20071studio</v>
          </cell>
          <cell r="BK109" t="str">
            <v>200711cc</v>
          </cell>
          <cell r="BL109" t="str">
            <v>200712cc</v>
          </cell>
          <cell r="BM109" t="str">
            <v>200713cc</v>
          </cell>
          <cell r="BN109" t="str">
            <v>200714cc</v>
          </cell>
          <cell r="BO109" t="str">
            <v>200715cc</v>
          </cell>
          <cell r="BP109" t="str">
            <v>2004</v>
          </cell>
          <cell r="BQ109" t="str">
            <v>LAQ2004-1</v>
          </cell>
          <cell r="BR109" t="str">
            <v>1Chambre</v>
          </cell>
          <cell r="BS109" t="str">
            <v>1studio</v>
          </cell>
          <cell r="BT109" t="str">
            <v>11CC</v>
          </cell>
          <cell r="BU109" t="str">
            <v>12CC</v>
          </cell>
          <cell r="BV109" t="str">
            <v>13CC</v>
          </cell>
          <cell r="BW109" t="str">
            <v>14CC</v>
          </cell>
          <cell r="BX109" t="str">
            <v>15CC</v>
          </cell>
          <cell r="BY109" t="str">
            <v>COOP-1</v>
          </cell>
          <cell r="BZ109" t="str">
            <v>COOP-1</v>
          </cell>
          <cell r="CA109" t="str">
            <v xml:space="preserve"> </v>
          </cell>
          <cell r="CB109" t="str">
            <v xml:space="preserve"> </v>
          </cell>
          <cell r="CC109" t="str">
            <v>COOP</v>
          </cell>
          <cell r="CD109" t="str">
            <v>20071COOP</v>
          </cell>
          <cell r="CE109" t="str">
            <v>COOP-1</v>
          </cell>
          <cell r="CF109" t="str">
            <v>2007ROMEL</v>
          </cell>
          <cell r="CG109" t="str">
            <v>2007ROMEL</v>
          </cell>
          <cell r="CH109" t="str">
            <v>ROMEL-1</v>
          </cell>
          <cell r="CI109" t="str">
            <v>ROMEL-1</v>
          </cell>
          <cell r="CJ109" t="str">
            <v>20071ROMEL</v>
          </cell>
          <cell r="CK109" t="str">
            <v>ROMEL</v>
          </cell>
          <cell r="CL109" t="str">
            <v>ROMEL-1</v>
          </cell>
          <cell r="CM109" t="str">
            <v>20071ROMEL2007</v>
          </cell>
          <cell r="CN109" t="str">
            <v>R1</v>
          </cell>
          <cell r="CO109" t="str">
            <v>R1</v>
          </cell>
          <cell r="CP109" t="str">
            <v>R1</v>
          </cell>
          <cell r="CQ109" t="str">
            <v>20071R</v>
          </cell>
          <cell r="CR109" t="str">
            <v>R</v>
          </cell>
          <cell r="CS109" t="str">
            <v>20071R2007</v>
          </cell>
          <cell r="CT109" t="str">
            <v>2007</v>
          </cell>
          <cell r="CU109" t="str">
            <v xml:space="preserve"> </v>
          </cell>
          <cell r="CV109" t="str">
            <v>2007-08</v>
          </cell>
          <cell r="CW109" t="str">
            <v>2008-07</v>
          </cell>
          <cell r="CX109" t="str">
            <v>OCSaint-Laurent</v>
          </cell>
          <cell r="CY109" t="str">
            <v>ROMELOC</v>
          </cell>
          <cell r="CZ109" t="str">
            <v>ROMELOCSaint-Laurent</v>
          </cell>
          <cell r="DA109" t="str">
            <v>ROMELSaint-Laurent</v>
          </cell>
          <cell r="DB109" t="str">
            <v>ROMELSaint-Laurent</v>
          </cell>
          <cell r="DC109" t="str">
            <v>Saint-Laurent</v>
          </cell>
          <cell r="DD109" t="str">
            <v>1Saint-Laurent</v>
          </cell>
          <cell r="DE109" t="str">
            <v>RSaint-Laurent</v>
          </cell>
          <cell r="DF109">
            <v>0</v>
          </cell>
          <cell r="DG109" t="str">
            <v>1OC</v>
          </cell>
          <cell r="DH109" t="str">
            <v>LAQ1OC</v>
          </cell>
          <cell r="DI109" t="str">
            <v xml:space="preserve"> </v>
          </cell>
          <cell r="DJ109" t="str">
            <v xml:space="preserve"> </v>
          </cell>
          <cell r="DK109" t="str">
            <v>2008LAQ</v>
          </cell>
          <cell r="DL109" t="str">
            <v xml:space="preserve"> </v>
          </cell>
          <cell r="DM109" t="str">
            <v>2006LAQOC</v>
          </cell>
          <cell r="DO109" t="str">
            <v>2008oc</v>
          </cell>
          <cell r="DP109" t="str">
            <v>LAQ2008oc2007ed</v>
          </cell>
          <cell r="DQ109" t="str">
            <v>2007ed</v>
          </cell>
          <cell r="DR109" t="str">
            <v>2007ec</v>
          </cell>
          <cell r="DS109" t="str">
            <v>2006ap</v>
          </cell>
          <cell r="DT109" t="str">
            <v>2007ed</v>
          </cell>
          <cell r="DU109" t="str">
            <v xml:space="preserve"> </v>
          </cell>
          <cell r="DV109" t="str">
            <v>1OC</v>
          </cell>
          <cell r="DW109" t="str">
            <v>20071OC</v>
          </cell>
          <cell r="DX109" t="str">
            <v>2007</v>
          </cell>
          <cell r="DY109" t="str">
            <v>2007</v>
          </cell>
          <cell r="DZ109" t="str">
            <v>LAQED 2007 from ec 2007</v>
          </cell>
          <cell r="EA109" t="str">
            <v>LAQOC 2006 from ED 2006</v>
          </cell>
          <cell r="EB109" t="str">
            <v>2007ec1Chambre</v>
          </cell>
          <cell r="EC109">
            <v>0</v>
          </cell>
          <cell r="ED109">
            <v>56</v>
          </cell>
          <cell r="EE109">
            <v>202</v>
          </cell>
          <cell r="EF109">
            <v>-2</v>
          </cell>
          <cell r="EG109">
            <v>25</v>
          </cell>
          <cell r="EH109">
            <v>27</v>
          </cell>
          <cell r="EI109">
            <v>281</v>
          </cell>
          <cell r="EJ109">
            <v>30</v>
          </cell>
          <cell r="EK109" t="str">
            <v>2007</v>
          </cell>
          <cell r="EL109">
            <v>0</v>
          </cell>
          <cell r="EM109" t="str">
            <v>LAQ</v>
          </cell>
          <cell r="EN109" t="str">
            <v>2007ROMEL</v>
          </cell>
          <cell r="EO109" t="str">
            <v>1Chambre</v>
          </cell>
          <cell r="EP109" t="str">
            <v>1Studio</v>
          </cell>
          <cell r="EQ109" t="str">
            <v>11CC</v>
          </cell>
          <cell r="ER109" t="str">
            <v>12CC</v>
          </cell>
          <cell r="ES109" t="str">
            <v>13CC</v>
          </cell>
          <cell r="ET109" t="str">
            <v>14CC</v>
          </cell>
          <cell r="EU109" t="str">
            <v>15CC</v>
          </cell>
          <cell r="EV109" t="str">
            <v>1Chambre</v>
          </cell>
          <cell r="EW109" t="str">
            <v>1studio</v>
          </cell>
          <cell r="EX109" t="str">
            <v>11CC</v>
          </cell>
          <cell r="EY109" t="str">
            <v>12CC</v>
          </cell>
          <cell r="EZ109" t="str">
            <v>13CC</v>
          </cell>
          <cell r="FA109" t="str">
            <v>14CC</v>
          </cell>
          <cell r="FB109" t="str">
            <v>15CC</v>
          </cell>
          <cell r="FC109" t="str">
            <v>COOP-1</v>
          </cell>
          <cell r="FD109" t="str">
            <v>ROMEL-1</v>
          </cell>
          <cell r="FE109" t="str">
            <v>R1</v>
          </cell>
          <cell r="FF109">
            <v>200</v>
          </cell>
          <cell r="FG109" t="str">
            <v>OC</v>
          </cell>
          <cell r="FH109">
            <v>308</v>
          </cell>
          <cell r="FI109" t="str">
            <v xml:space="preserve"> </v>
          </cell>
          <cell r="FJ109" t="str">
            <v>LAQ</v>
          </cell>
          <cell r="FK109" t="str">
            <v>LAQCOOP</v>
          </cell>
          <cell r="FL109" t="str">
            <v>LAQ1</v>
          </cell>
          <cell r="FM109" t="str">
            <v>LAQR</v>
          </cell>
          <cell r="FN109" t="str">
            <v>LAQCOOP</v>
          </cell>
          <cell r="FO109" t="str">
            <v xml:space="preserve"> </v>
          </cell>
          <cell r="FP109" t="str">
            <v xml:space="preserve"> </v>
          </cell>
          <cell r="FQ109" t="str">
            <v>LAQCOOP1R</v>
          </cell>
          <cell r="FR109" t="str">
            <v xml:space="preserve"> 1R</v>
          </cell>
          <cell r="FS109" t="str">
            <v xml:space="preserve"> 1R</v>
          </cell>
          <cell r="FT109" t="str">
            <v>LAQ12004</v>
          </cell>
          <cell r="FU109" t="str">
            <v>1Saint-Laurent</v>
          </cell>
        </row>
        <row r="110">
          <cell r="C110" t="str">
            <v>LAQ-6090</v>
          </cell>
          <cell r="D110" t="str">
            <v>930076860</v>
          </cell>
          <cell r="E110" t="str">
            <v>LES HABITATIONS LOGE-ACCÈS PH.II</v>
          </cell>
          <cell r="F110" t="str">
            <v>2015-2017 Rue Saint-Clément</v>
          </cell>
          <cell r="G110">
            <v>23</v>
          </cell>
          <cell r="H110" t="str">
            <v>1</v>
          </cell>
          <cell r="I110">
            <v>0</v>
          </cell>
          <cell r="J110">
            <v>0</v>
          </cell>
          <cell r="K110">
            <v>0</v>
          </cell>
          <cell r="L110" t="str">
            <v>BSQ</v>
          </cell>
          <cell r="M110" t="str">
            <v>C</v>
          </cell>
          <cell r="N110" t="str">
            <v>2002</v>
          </cell>
          <cell r="O110" t="str">
            <v>DA</v>
          </cell>
          <cell r="P110" t="str">
            <v>OC</v>
          </cell>
          <cell r="Q110" t="str">
            <v>U34LACR</v>
          </cell>
          <cell r="R110" t="str">
            <v>U32NACM</v>
          </cell>
          <cell r="S110">
            <v>0</v>
          </cell>
          <cell r="T110">
            <v>39218</v>
          </cell>
          <cell r="U110">
            <v>39218</v>
          </cell>
          <cell r="V110">
            <v>39216</v>
          </cell>
          <cell r="W110">
            <v>39219</v>
          </cell>
          <cell r="X110">
            <v>39233</v>
          </cell>
          <cell r="Y110">
            <v>39259</v>
          </cell>
          <cell r="Z110">
            <v>39630</v>
          </cell>
          <cell r="AA110">
            <v>39722</v>
          </cell>
          <cell r="AB110" t="str">
            <v>O15L</v>
          </cell>
          <cell r="AC110">
            <v>0</v>
          </cell>
          <cell r="AD110">
            <v>0</v>
          </cell>
          <cell r="AE110">
            <v>14</v>
          </cell>
          <cell r="AF110">
            <v>0</v>
          </cell>
          <cell r="AG110">
            <v>9</v>
          </cell>
          <cell r="AH110">
            <v>0</v>
          </cell>
          <cell r="AI110">
            <v>0</v>
          </cell>
          <cell r="AJ110" t="str">
            <v>OBNL</v>
          </cell>
          <cell r="AK110" t="str">
            <v>OBNL</v>
          </cell>
          <cell r="AL110">
            <v>39259</v>
          </cell>
          <cell r="AM110" t="str">
            <v>1-25</v>
          </cell>
          <cell r="AN110">
            <v>240</v>
          </cell>
          <cell r="AO110">
            <v>39630</v>
          </cell>
          <cell r="AP110">
            <v>39660</v>
          </cell>
          <cell r="AQ110" t="str">
            <v>LAQ-6090</v>
          </cell>
          <cell r="AR110" t="str">
            <v>LAQOC</v>
          </cell>
          <cell r="AS110" t="str">
            <v>LAQ2002-1</v>
          </cell>
          <cell r="AT110" t="str">
            <v>1Chambre</v>
          </cell>
          <cell r="AU110" t="str">
            <v>1studio</v>
          </cell>
          <cell r="AV110" t="str">
            <v>11CC</v>
          </cell>
          <cell r="AW110" t="str">
            <v>12CC</v>
          </cell>
          <cell r="AX110" t="str">
            <v>13CC</v>
          </cell>
          <cell r="AY110" t="str">
            <v>14CC</v>
          </cell>
          <cell r="AZ110" t="str">
            <v>15CC</v>
          </cell>
          <cell r="BA110" t="str">
            <v>1Chambre</v>
          </cell>
          <cell r="BB110" t="str">
            <v>1studio</v>
          </cell>
          <cell r="BC110" t="str">
            <v>11CC</v>
          </cell>
          <cell r="BD110" t="str">
            <v>12CC</v>
          </cell>
          <cell r="BE110" t="str">
            <v>13CC</v>
          </cell>
          <cell r="BF110" t="str">
            <v>14CC</v>
          </cell>
          <cell r="BG110" t="str">
            <v>15CC</v>
          </cell>
          <cell r="BH110" t="str">
            <v>engagé</v>
          </cell>
          <cell r="BI110" t="str">
            <v>20071chambre</v>
          </cell>
          <cell r="BJ110" t="str">
            <v>20071studio</v>
          </cell>
          <cell r="BK110" t="str">
            <v>200711cc</v>
          </cell>
          <cell r="BL110" t="str">
            <v>200712cc</v>
          </cell>
          <cell r="BM110" t="str">
            <v>200713cc</v>
          </cell>
          <cell r="BN110" t="str">
            <v>200714cc</v>
          </cell>
          <cell r="BO110" t="str">
            <v>200715cc</v>
          </cell>
          <cell r="BP110" t="str">
            <v>2002</v>
          </cell>
          <cell r="BQ110" t="str">
            <v>LAQ2002-1</v>
          </cell>
          <cell r="BR110" t="str">
            <v>1Chambre</v>
          </cell>
          <cell r="BS110" t="str">
            <v>1studio</v>
          </cell>
          <cell r="BT110" t="str">
            <v>11CC</v>
          </cell>
          <cell r="BU110" t="str">
            <v>12CC</v>
          </cell>
          <cell r="BV110" t="str">
            <v>13CC</v>
          </cell>
          <cell r="BW110" t="str">
            <v>14CC</v>
          </cell>
          <cell r="BX110" t="str">
            <v>15CC</v>
          </cell>
          <cell r="BY110" t="str">
            <v>OBNL-1</v>
          </cell>
          <cell r="BZ110" t="str">
            <v>OBNL-1</v>
          </cell>
          <cell r="CA110" t="str">
            <v xml:space="preserve"> </v>
          </cell>
          <cell r="CB110" t="str">
            <v xml:space="preserve"> </v>
          </cell>
          <cell r="CC110" t="str">
            <v>OBNL</v>
          </cell>
          <cell r="CD110" t="str">
            <v>20071OBNL</v>
          </cell>
          <cell r="CE110" t="str">
            <v>OBNL-1</v>
          </cell>
          <cell r="CF110" t="str">
            <v>2007BSQ</v>
          </cell>
          <cell r="CG110" t="str">
            <v>2007BSQ</v>
          </cell>
          <cell r="CH110" t="str">
            <v>BSQ-1</v>
          </cell>
          <cell r="CI110" t="str">
            <v>BSQ-1</v>
          </cell>
          <cell r="CJ110" t="str">
            <v>20071BSQ</v>
          </cell>
          <cell r="CK110" t="str">
            <v>BSQ</v>
          </cell>
          <cell r="CL110" t="str">
            <v>BSQ-1</v>
          </cell>
          <cell r="CM110" t="str">
            <v>20071BSQ2007</v>
          </cell>
          <cell r="CN110" t="str">
            <v>C1</v>
          </cell>
          <cell r="CO110" t="str">
            <v>C1</v>
          </cell>
          <cell r="CP110" t="str">
            <v>C1</v>
          </cell>
          <cell r="CQ110" t="str">
            <v>20071C</v>
          </cell>
          <cell r="CR110" t="str">
            <v>C</v>
          </cell>
          <cell r="CS110" t="str">
            <v>20071C2007</v>
          </cell>
          <cell r="CT110" t="str">
            <v>2007</v>
          </cell>
          <cell r="CU110" t="str">
            <v xml:space="preserve"> </v>
          </cell>
          <cell r="CV110" t="str">
            <v>2007-05</v>
          </cell>
          <cell r="CW110" t="str">
            <v>2008-07</v>
          </cell>
          <cell r="CX110" t="str">
            <v>OCMercier — Hochelaga-Maisonneuve</v>
          </cell>
          <cell r="CY110" t="str">
            <v>BSQOC</v>
          </cell>
          <cell r="CZ110" t="str">
            <v>BSQOCMercier — Hochelaga-Maisonneuve</v>
          </cell>
          <cell r="DA110" t="str">
            <v>BSQMercier — Hochelaga-Maisonneuve</v>
          </cell>
          <cell r="DB110" t="str">
            <v>BSQMercier — Hochelaga-Maisonneuve</v>
          </cell>
          <cell r="DC110" t="str">
            <v>Mercier — Hochelaga-Maisonneuve</v>
          </cell>
          <cell r="DD110" t="str">
            <v>1Mercier — Hochelaga-Maisonneuve</v>
          </cell>
          <cell r="DE110" t="str">
            <v>CMercier — Hochelaga-Maisonneuve</v>
          </cell>
          <cell r="DF110">
            <v>0</v>
          </cell>
          <cell r="DG110" t="str">
            <v>1OC</v>
          </cell>
          <cell r="DH110" t="str">
            <v>LAQ1OC</v>
          </cell>
          <cell r="DI110" t="str">
            <v xml:space="preserve"> </v>
          </cell>
          <cell r="DJ110" t="str">
            <v xml:space="preserve"> </v>
          </cell>
          <cell r="DK110" t="str">
            <v>2008LAQ</v>
          </cell>
          <cell r="DL110" t="str">
            <v xml:space="preserve"> </v>
          </cell>
          <cell r="DM110" t="str">
            <v>2007LAQOC</v>
          </cell>
          <cell r="DO110" t="str">
            <v>2008oc</v>
          </cell>
          <cell r="DP110" t="str">
            <v>LAQ2008oc2007ed</v>
          </cell>
          <cell r="DQ110" t="str">
            <v>2007ed</v>
          </cell>
          <cell r="DR110" t="str">
            <v>2007ec</v>
          </cell>
          <cell r="DS110" t="str">
            <v>2007ap</v>
          </cell>
          <cell r="DT110" t="str">
            <v>2007ed</v>
          </cell>
          <cell r="DU110" t="str">
            <v xml:space="preserve"> </v>
          </cell>
          <cell r="DV110" t="str">
            <v>1OC</v>
          </cell>
          <cell r="DW110" t="str">
            <v>20071OC</v>
          </cell>
          <cell r="DX110" t="str">
            <v>2007</v>
          </cell>
          <cell r="DY110" t="str">
            <v>2007</v>
          </cell>
          <cell r="DZ110" t="str">
            <v>LAQED 2007 from ec 2007</v>
          </cell>
          <cell r="EA110" t="str">
            <v>LAQOC 2006 from ED 2006</v>
          </cell>
          <cell r="EB110" t="str">
            <v>2007ec1Chambre</v>
          </cell>
          <cell r="EC110">
            <v>0</v>
          </cell>
          <cell r="ED110">
            <v>-2</v>
          </cell>
          <cell r="EE110">
            <v>3</v>
          </cell>
          <cell r="EF110">
            <v>14</v>
          </cell>
          <cell r="EG110">
            <v>40</v>
          </cell>
          <cell r="EH110">
            <v>26</v>
          </cell>
          <cell r="EI110">
            <v>371</v>
          </cell>
          <cell r="EJ110">
            <v>30</v>
          </cell>
          <cell r="EK110" t="str">
            <v>2007</v>
          </cell>
          <cell r="EL110">
            <v>0</v>
          </cell>
          <cell r="EM110" t="str">
            <v>LAQ</v>
          </cell>
          <cell r="EN110" t="str">
            <v>2007BSQ</v>
          </cell>
          <cell r="EO110" t="str">
            <v>1Chambre</v>
          </cell>
          <cell r="EP110" t="str">
            <v>1Studio</v>
          </cell>
          <cell r="EQ110" t="str">
            <v>11CC</v>
          </cell>
          <cell r="ER110" t="str">
            <v>12CC</v>
          </cell>
          <cell r="ES110" t="str">
            <v>13CC</v>
          </cell>
          <cell r="ET110" t="str">
            <v>14CC</v>
          </cell>
          <cell r="EU110" t="str">
            <v>15CC</v>
          </cell>
          <cell r="EV110" t="str">
            <v>1Chambre</v>
          </cell>
          <cell r="EW110" t="str">
            <v>1studio</v>
          </cell>
          <cell r="EX110" t="str">
            <v>11CC</v>
          </cell>
          <cell r="EY110" t="str">
            <v>12CC</v>
          </cell>
          <cell r="EZ110" t="str">
            <v>13CC</v>
          </cell>
          <cell r="FA110" t="str">
            <v>14CC</v>
          </cell>
          <cell r="FB110" t="str">
            <v>15CC</v>
          </cell>
          <cell r="FC110" t="str">
            <v>OBNL-1</v>
          </cell>
          <cell r="FD110" t="str">
            <v>BSQ-1</v>
          </cell>
          <cell r="FE110" t="str">
            <v>C1</v>
          </cell>
          <cell r="FF110">
            <v>17</v>
          </cell>
          <cell r="FG110" t="str">
            <v>OC</v>
          </cell>
          <cell r="FH110">
            <v>397</v>
          </cell>
          <cell r="FI110" t="str">
            <v xml:space="preserve"> </v>
          </cell>
          <cell r="FJ110" t="str">
            <v>LAQ</v>
          </cell>
          <cell r="FK110" t="str">
            <v>LAQOBNL</v>
          </cell>
          <cell r="FL110" t="str">
            <v>LAQ1</v>
          </cell>
          <cell r="FM110" t="str">
            <v>LAQC</v>
          </cell>
          <cell r="FN110" t="str">
            <v>LAQOBNL</v>
          </cell>
          <cell r="FO110" t="str">
            <v xml:space="preserve"> </v>
          </cell>
          <cell r="FP110" t="str">
            <v xml:space="preserve"> </v>
          </cell>
          <cell r="FQ110" t="str">
            <v>LAQOBNL1C</v>
          </cell>
          <cell r="FR110" t="str">
            <v xml:space="preserve"> 1C</v>
          </cell>
          <cell r="FS110" t="str">
            <v xml:space="preserve"> 1C</v>
          </cell>
          <cell r="FT110" t="str">
            <v>LAQ12002</v>
          </cell>
          <cell r="FU110" t="str">
            <v>1Mercier — Hochelaga-Maisonneuve</v>
          </cell>
        </row>
        <row r="111">
          <cell r="C111" t="str">
            <v>LAQ-6091</v>
          </cell>
          <cell r="D111" t="str">
            <v>930076785</v>
          </cell>
          <cell r="E111" t="str">
            <v>COOPERATIVE D'HABITATION ATLAS</v>
          </cell>
          <cell r="F111" t="str">
            <v>4845 Av. de Courtrai</v>
          </cell>
          <cell r="G111">
            <v>71</v>
          </cell>
          <cell r="H111" t="str">
            <v>1</v>
          </cell>
          <cell r="I111">
            <v>0</v>
          </cell>
          <cell r="J111" t="str">
            <v>CM</v>
          </cell>
          <cell r="K111">
            <v>0</v>
          </cell>
          <cell r="L111" t="str">
            <v>ROMEL</v>
          </cell>
          <cell r="M111" t="str">
            <v>C</v>
          </cell>
          <cell r="N111" t="str">
            <v>2002</v>
          </cell>
          <cell r="O111" t="str">
            <v>DA</v>
          </cell>
          <cell r="P111" t="str">
            <v>OC</v>
          </cell>
          <cell r="Q111" t="str">
            <v>U07BEDL</v>
          </cell>
          <cell r="R111" t="str">
            <v>U11LABD</v>
          </cell>
          <cell r="S111">
            <v>39157</v>
          </cell>
          <cell r="T111">
            <v>39157</v>
          </cell>
          <cell r="U111">
            <v>39198</v>
          </cell>
          <cell r="V111">
            <v>39252</v>
          </cell>
          <cell r="W111">
            <v>39423</v>
          </cell>
          <cell r="X111">
            <v>39435</v>
          </cell>
          <cell r="Y111">
            <v>39569</v>
          </cell>
          <cell r="Z111">
            <v>39873</v>
          </cell>
          <cell r="AA111">
            <v>39904</v>
          </cell>
          <cell r="AB111" t="str">
            <v>O15L</v>
          </cell>
          <cell r="AC111">
            <v>0</v>
          </cell>
          <cell r="AD111">
            <v>0</v>
          </cell>
          <cell r="AE111">
            <v>8</v>
          </cell>
          <cell r="AF111">
            <v>27</v>
          </cell>
          <cell r="AG111">
            <v>36</v>
          </cell>
          <cell r="AH111">
            <v>0</v>
          </cell>
          <cell r="AI111">
            <v>0</v>
          </cell>
          <cell r="AJ111" t="str">
            <v>COOP</v>
          </cell>
          <cell r="AK111" t="str">
            <v>COOP</v>
          </cell>
          <cell r="AL111">
            <v>39569</v>
          </cell>
          <cell r="AM111" t="str">
            <v>51-80</v>
          </cell>
          <cell r="AN111">
            <v>330</v>
          </cell>
          <cell r="AO111">
            <v>39873</v>
          </cell>
          <cell r="AP111">
            <v>39903</v>
          </cell>
          <cell r="AQ111" t="str">
            <v>LAQ-6091</v>
          </cell>
          <cell r="AR111" t="str">
            <v>LAQOC</v>
          </cell>
          <cell r="AS111" t="str">
            <v>LAQ2002-1</v>
          </cell>
          <cell r="AT111" t="str">
            <v>1Chambre</v>
          </cell>
          <cell r="AU111" t="str">
            <v>1studio</v>
          </cell>
          <cell r="AV111" t="str">
            <v>11CC</v>
          </cell>
          <cell r="AW111" t="str">
            <v>12CC</v>
          </cell>
          <cell r="AX111" t="str">
            <v>13CC</v>
          </cell>
          <cell r="AY111" t="str">
            <v>14CC</v>
          </cell>
          <cell r="AZ111" t="str">
            <v>15CC</v>
          </cell>
          <cell r="BA111" t="str">
            <v>1Chambre</v>
          </cell>
          <cell r="BB111" t="str">
            <v>1studio</v>
          </cell>
          <cell r="BC111" t="str">
            <v>11CC</v>
          </cell>
          <cell r="BD111" t="str">
            <v>12CC</v>
          </cell>
          <cell r="BE111" t="str">
            <v>13CC</v>
          </cell>
          <cell r="BF111" t="str">
            <v>14CC</v>
          </cell>
          <cell r="BG111" t="str">
            <v>15CC</v>
          </cell>
          <cell r="BH111" t="str">
            <v>engagé</v>
          </cell>
          <cell r="BI111" t="str">
            <v>20071chambre</v>
          </cell>
          <cell r="BJ111" t="str">
            <v>20071studio</v>
          </cell>
          <cell r="BK111" t="str">
            <v>200711cc</v>
          </cell>
          <cell r="BL111" t="str">
            <v>200712cc</v>
          </cell>
          <cell r="BM111" t="str">
            <v>200713cc</v>
          </cell>
          <cell r="BN111" t="str">
            <v>200714cc</v>
          </cell>
          <cell r="BO111" t="str">
            <v>200715cc</v>
          </cell>
          <cell r="BP111" t="str">
            <v>2002</v>
          </cell>
          <cell r="BQ111" t="str">
            <v>LAQ2002-1</v>
          </cell>
          <cell r="BR111" t="str">
            <v>1Chambre</v>
          </cell>
          <cell r="BS111" t="str">
            <v>1studio</v>
          </cell>
          <cell r="BT111" t="str">
            <v>11CC</v>
          </cell>
          <cell r="BU111" t="str">
            <v>12CC</v>
          </cell>
          <cell r="BV111" t="str">
            <v>13CC</v>
          </cell>
          <cell r="BW111" t="str">
            <v>14CC</v>
          </cell>
          <cell r="BX111" t="str">
            <v>15CC</v>
          </cell>
          <cell r="BY111" t="str">
            <v>COOP-1</v>
          </cell>
          <cell r="BZ111" t="str">
            <v>COOP-1</v>
          </cell>
          <cell r="CA111" t="str">
            <v xml:space="preserve"> </v>
          </cell>
          <cell r="CB111" t="str">
            <v xml:space="preserve"> </v>
          </cell>
          <cell r="CC111" t="str">
            <v>COOP</v>
          </cell>
          <cell r="CD111" t="str">
            <v>20071COOP</v>
          </cell>
          <cell r="CE111" t="str">
            <v>COOP-1</v>
          </cell>
          <cell r="CF111" t="str">
            <v>2007ROMEL</v>
          </cell>
          <cell r="CG111" t="str">
            <v>2007ROMEL</v>
          </cell>
          <cell r="CH111" t="str">
            <v>ROMEL-1</v>
          </cell>
          <cell r="CI111" t="str">
            <v>ROMEL-1</v>
          </cell>
          <cell r="CJ111" t="str">
            <v>20071ROMEL</v>
          </cell>
          <cell r="CK111" t="str">
            <v>ROMEL</v>
          </cell>
          <cell r="CL111" t="str">
            <v>ROMEL-1</v>
          </cell>
          <cell r="CM111" t="str">
            <v>20071ROMEL2007</v>
          </cell>
          <cell r="CN111" t="str">
            <v>C1</v>
          </cell>
          <cell r="CO111" t="str">
            <v>C1</v>
          </cell>
          <cell r="CP111" t="str">
            <v>C1</v>
          </cell>
          <cell r="CQ111" t="str">
            <v>20071C</v>
          </cell>
          <cell r="CR111" t="str">
            <v>C</v>
          </cell>
          <cell r="CS111" t="str">
            <v>20071C2007</v>
          </cell>
          <cell r="CT111" t="str">
            <v>2007</v>
          </cell>
          <cell r="CU111" t="str">
            <v xml:space="preserve"> </v>
          </cell>
          <cell r="CV111" t="str">
            <v>2007-12</v>
          </cell>
          <cell r="CW111" t="str">
            <v>2009-03</v>
          </cell>
          <cell r="CX111" t="str">
            <v>OCCôte-des-Neiges — Notre-Dame-de-Grâce</v>
          </cell>
          <cell r="CY111" t="str">
            <v>ROMELOC</v>
          </cell>
          <cell r="CZ111" t="str">
            <v>ROMELOCCôte-des-Neiges — Notre-Dame-de-Grâce</v>
          </cell>
          <cell r="DA111" t="str">
            <v>ROMELCôte-des-Neiges — Notre-Dame-de-Grâce</v>
          </cell>
          <cell r="DB111" t="str">
            <v>ROMELCôte-des-Neiges — Notre-Dame-de-Grâce</v>
          </cell>
          <cell r="DC111" t="str">
            <v>Côte-des-Neiges — Notre-Dame-de-Grâce</v>
          </cell>
          <cell r="DD111" t="str">
            <v>1Côte-des-Neiges — Notre-Dame-de-Grâce</v>
          </cell>
          <cell r="DE111" t="str">
            <v>CCôte-des-Neiges — Notre-Dame-de-Grâce</v>
          </cell>
          <cell r="DF111">
            <v>0</v>
          </cell>
          <cell r="DG111" t="str">
            <v>1OC</v>
          </cell>
          <cell r="DH111" t="str">
            <v>LAQ1OC</v>
          </cell>
          <cell r="DI111" t="str">
            <v xml:space="preserve"> </v>
          </cell>
          <cell r="DJ111" t="str">
            <v xml:space="preserve"> </v>
          </cell>
          <cell r="DK111" t="str">
            <v>2009LAQ</v>
          </cell>
          <cell r="DL111" t="str">
            <v xml:space="preserve"> </v>
          </cell>
          <cell r="DM111" t="str">
            <v>2007LAQOC</v>
          </cell>
          <cell r="DO111" t="str">
            <v>2009oc</v>
          </cell>
          <cell r="DP111" t="str">
            <v>LAQ2009oc2007ed</v>
          </cell>
          <cell r="DQ111" t="str">
            <v>2007ed</v>
          </cell>
          <cell r="DR111" t="str">
            <v>2007ec</v>
          </cell>
          <cell r="DS111" t="str">
            <v>2007ap</v>
          </cell>
          <cell r="DT111" t="str">
            <v>2007ed</v>
          </cell>
          <cell r="DU111" t="str">
            <v xml:space="preserve"> </v>
          </cell>
          <cell r="DV111" t="str">
            <v>1OC</v>
          </cell>
          <cell r="DW111" t="str">
            <v>20071OC</v>
          </cell>
          <cell r="DX111" t="str">
            <v>2007</v>
          </cell>
          <cell r="DY111" t="str">
            <v>2007</v>
          </cell>
          <cell r="DZ111" t="str">
            <v>LAQED 2007 from ec 2007</v>
          </cell>
          <cell r="EA111" t="str">
            <v>LAQOC 2006 from ED 2006</v>
          </cell>
          <cell r="EB111" t="str">
            <v>2007ec1Chambre</v>
          </cell>
          <cell r="EC111">
            <v>41</v>
          </cell>
          <cell r="ED111">
            <v>54</v>
          </cell>
          <cell r="EE111">
            <v>171</v>
          </cell>
          <cell r="EF111">
            <v>12</v>
          </cell>
          <cell r="EG111">
            <v>146</v>
          </cell>
          <cell r="EH111">
            <v>134</v>
          </cell>
          <cell r="EI111">
            <v>304</v>
          </cell>
          <cell r="EJ111">
            <v>30</v>
          </cell>
          <cell r="EK111" t="str">
            <v>2007</v>
          </cell>
          <cell r="EL111">
            <v>0</v>
          </cell>
          <cell r="EM111" t="str">
            <v>LAQ</v>
          </cell>
          <cell r="EN111" t="str">
            <v>2007ROMEL</v>
          </cell>
          <cell r="EO111" t="str">
            <v>1Chambre</v>
          </cell>
          <cell r="EP111" t="str">
            <v>1Studio</v>
          </cell>
          <cell r="EQ111" t="str">
            <v>11CC</v>
          </cell>
          <cell r="ER111" t="str">
            <v>12CC</v>
          </cell>
          <cell r="ES111" t="str">
            <v>13CC</v>
          </cell>
          <cell r="ET111" t="str">
            <v>14CC</v>
          </cell>
          <cell r="EU111" t="str">
            <v>15CC</v>
          </cell>
          <cell r="EV111" t="str">
            <v>1Chambre</v>
          </cell>
          <cell r="EW111" t="str">
            <v>1studio</v>
          </cell>
          <cell r="EX111" t="str">
            <v>11CC</v>
          </cell>
          <cell r="EY111" t="str">
            <v>12CC</v>
          </cell>
          <cell r="EZ111" t="str">
            <v>13CC</v>
          </cell>
          <cell r="FA111" t="str">
            <v>14CC</v>
          </cell>
          <cell r="FB111" t="str">
            <v>15CC</v>
          </cell>
          <cell r="FC111" t="str">
            <v>COOP-1</v>
          </cell>
          <cell r="FD111" t="str">
            <v>ROMEL-1</v>
          </cell>
          <cell r="FE111" t="str">
            <v>C1</v>
          </cell>
          <cell r="FF111">
            <v>183</v>
          </cell>
          <cell r="FG111" t="str">
            <v>CMOC</v>
          </cell>
          <cell r="FH111">
            <v>438</v>
          </cell>
          <cell r="FI111" t="str">
            <v xml:space="preserve"> </v>
          </cell>
          <cell r="FJ111" t="str">
            <v>LAQ</v>
          </cell>
          <cell r="FK111" t="str">
            <v>LAQCOOP</v>
          </cell>
          <cell r="FL111" t="str">
            <v>LAQ1</v>
          </cell>
          <cell r="FM111" t="str">
            <v>LAQC</v>
          </cell>
          <cell r="FN111" t="str">
            <v>LAQCOOP</v>
          </cell>
          <cell r="FO111" t="str">
            <v xml:space="preserve"> </v>
          </cell>
          <cell r="FP111" t="str">
            <v xml:space="preserve"> </v>
          </cell>
          <cell r="FQ111" t="str">
            <v>LAQCOOP1C</v>
          </cell>
          <cell r="FR111" t="str">
            <v xml:space="preserve"> 1C</v>
          </cell>
          <cell r="FS111" t="str">
            <v xml:space="preserve"> 1C</v>
          </cell>
          <cell r="FT111" t="str">
            <v>LAQ12002</v>
          </cell>
          <cell r="FU111" t="str">
            <v>1Côte-des-Neiges — Notre-Dame-de-Grâce</v>
          </cell>
        </row>
        <row r="112">
          <cell r="C112" t="str">
            <v>LAQ-6092</v>
          </cell>
          <cell r="D112" t="str">
            <v>930081024</v>
          </cell>
          <cell r="E112" t="str">
            <v>OMHM - HERSHEY</v>
          </cell>
          <cell r="F112" t="str">
            <v>2280 Av. De La Salle</v>
          </cell>
          <cell r="G112">
            <v>23</v>
          </cell>
          <cell r="H112" t="str">
            <v>1</v>
          </cell>
          <cell r="I112">
            <v>0</v>
          </cell>
          <cell r="J112" t="str">
            <v>CM</v>
          </cell>
          <cell r="K112">
            <v>0</v>
          </cell>
          <cell r="L112" t="str">
            <v>OMHM</v>
          </cell>
          <cell r="M112" t="str">
            <v>C</v>
          </cell>
          <cell r="N112" t="str">
            <v>2002</v>
          </cell>
          <cell r="O112" t="str">
            <v>DA</v>
          </cell>
          <cell r="P112" t="str">
            <v>OC</v>
          </cell>
          <cell r="Q112" t="str">
            <v>U07BEDL</v>
          </cell>
          <cell r="R112" t="str">
            <v>U32NACM</v>
          </cell>
          <cell r="S112">
            <v>0</v>
          </cell>
          <cell r="T112">
            <v>0</v>
          </cell>
          <cell r="U112">
            <v>39567</v>
          </cell>
          <cell r="V112">
            <v>39612</v>
          </cell>
          <cell r="W112">
            <v>39706</v>
          </cell>
          <cell r="X112">
            <v>39707</v>
          </cell>
          <cell r="Y112">
            <v>39736</v>
          </cell>
          <cell r="Z112">
            <v>40057</v>
          </cell>
          <cell r="AA112">
            <v>40210</v>
          </cell>
          <cell r="AB112" t="str">
            <v>O15L</v>
          </cell>
          <cell r="AC112">
            <v>0</v>
          </cell>
          <cell r="AD112">
            <v>0</v>
          </cell>
          <cell r="AE112">
            <v>19</v>
          </cell>
          <cell r="AF112">
            <v>2</v>
          </cell>
          <cell r="AG112">
            <v>0</v>
          </cell>
          <cell r="AH112">
            <v>2</v>
          </cell>
          <cell r="AI112">
            <v>0</v>
          </cell>
          <cell r="AJ112" t="str">
            <v>OH</v>
          </cell>
          <cell r="AK112" t="str">
            <v>OH</v>
          </cell>
          <cell r="AL112">
            <v>39736</v>
          </cell>
          <cell r="AM112" t="str">
            <v>1-25</v>
          </cell>
          <cell r="AN112">
            <v>240</v>
          </cell>
          <cell r="AO112">
            <v>40057</v>
          </cell>
          <cell r="AP112">
            <v>40087</v>
          </cell>
          <cell r="AQ112" t="str">
            <v>LAQ-6092</v>
          </cell>
          <cell r="AR112" t="str">
            <v>LAQOC</v>
          </cell>
          <cell r="AS112" t="str">
            <v>LAQ2002-1</v>
          </cell>
          <cell r="AT112" t="str">
            <v>1Chambre</v>
          </cell>
          <cell r="AU112" t="str">
            <v>1studio</v>
          </cell>
          <cell r="AV112" t="str">
            <v>11CC</v>
          </cell>
          <cell r="AW112" t="str">
            <v>12CC</v>
          </cell>
          <cell r="AX112" t="str">
            <v>13CC</v>
          </cell>
          <cell r="AY112" t="str">
            <v>14CC</v>
          </cell>
          <cell r="AZ112" t="str">
            <v>15CC</v>
          </cell>
          <cell r="BA112" t="str">
            <v>1Chambre</v>
          </cell>
          <cell r="BB112" t="str">
            <v>1studio</v>
          </cell>
          <cell r="BC112" t="str">
            <v>11CC</v>
          </cell>
          <cell r="BD112" t="str">
            <v>12CC</v>
          </cell>
          <cell r="BE112" t="str">
            <v>13CC</v>
          </cell>
          <cell r="BF112" t="str">
            <v>14CC</v>
          </cell>
          <cell r="BG112" t="str">
            <v>15CC</v>
          </cell>
          <cell r="BH112" t="str">
            <v>engagé</v>
          </cell>
          <cell r="BI112" t="str">
            <v>20081chambre</v>
          </cell>
          <cell r="BJ112" t="str">
            <v>20081studio</v>
          </cell>
          <cell r="BK112" t="str">
            <v>200811cc</v>
          </cell>
          <cell r="BL112" t="str">
            <v>200812cc</v>
          </cell>
          <cell r="BM112" t="str">
            <v>200813cc</v>
          </cell>
          <cell r="BN112" t="str">
            <v>200814cc</v>
          </cell>
          <cell r="BO112" t="str">
            <v>200815cc</v>
          </cell>
          <cell r="BP112" t="str">
            <v>2002</v>
          </cell>
          <cell r="BQ112" t="str">
            <v>LAQ2002-1</v>
          </cell>
          <cell r="BR112" t="str">
            <v>1Chambre</v>
          </cell>
          <cell r="BS112" t="str">
            <v>1studio</v>
          </cell>
          <cell r="BT112" t="str">
            <v>11CC</v>
          </cell>
          <cell r="BU112" t="str">
            <v>12CC</v>
          </cell>
          <cell r="BV112" t="str">
            <v>13CC</v>
          </cell>
          <cell r="BW112" t="str">
            <v>14CC</v>
          </cell>
          <cell r="BX112" t="str">
            <v>15CC</v>
          </cell>
          <cell r="BY112" t="str">
            <v>OH-1</v>
          </cell>
          <cell r="BZ112" t="str">
            <v>OH-1</v>
          </cell>
          <cell r="CA112" t="str">
            <v xml:space="preserve"> </v>
          </cell>
          <cell r="CB112" t="str">
            <v xml:space="preserve"> </v>
          </cell>
          <cell r="CC112" t="str">
            <v>OH</v>
          </cell>
          <cell r="CD112" t="str">
            <v>20081OH</v>
          </cell>
          <cell r="CE112" t="str">
            <v>OH-1</v>
          </cell>
          <cell r="CF112" t="str">
            <v>2007OMHM</v>
          </cell>
          <cell r="CG112" t="str">
            <v>2007OMHM</v>
          </cell>
          <cell r="CH112" t="str">
            <v>OMHM-1</v>
          </cell>
          <cell r="CI112" t="str">
            <v>OMHM-1</v>
          </cell>
          <cell r="CJ112" t="str">
            <v>20081OMHM</v>
          </cell>
          <cell r="CK112" t="str">
            <v>OMHM</v>
          </cell>
          <cell r="CL112" t="str">
            <v>OMHM-1</v>
          </cell>
          <cell r="CM112" t="str">
            <v>20081OMHM2008</v>
          </cell>
          <cell r="CN112" t="str">
            <v>C1</v>
          </cell>
          <cell r="CO112" t="str">
            <v>C1</v>
          </cell>
          <cell r="CP112" t="str">
            <v>C1</v>
          </cell>
          <cell r="CQ112" t="str">
            <v>20081C</v>
          </cell>
          <cell r="CR112" t="str">
            <v>C</v>
          </cell>
          <cell r="CS112" t="str">
            <v>20081C2008</v>
          </cell>
          <cell r="CT112" t="str">
            <v>2008</v>
          </cell>
          <cell r="CU112" t="str">
            <v xml:space="preserve"> </v>
          </cell>
          <cell r="CV112" t="str">
            <v>2008-09</v>
          </cell>
          <cell r="CW112" t="str">
            <v>2009-09</v>
          </cell>
          <cell r="CX112" t="str">
            <v>OCMercier — Hochelaga-Maisonneuve</v>
          </cell>
          <cell r="CY112" t="str">
            <v>OMHMOC</v>
          </cell>
          <cell r="CZ112" t="str">
            <v>OMHMOCMercier — Hochelaga-Maisonneuve</v>
          </cell>
          <cell r="DA112" t="str">
            <v>OMHMMercier — Hochelaga-Maisonneuve</v>
          </cell>
          <cell r="DB112" t="str">
            <v>OMHMMercier — Hochelaga-Maisonneuve</v>
          </cell>
          <cell r="DC112" t="str">
            <v>Mercier — Hochelaga-Maisonneuve</v>
          </cell>
          <cell r="DD112" t="str">
            <v>1Mercier — Hochelaga-Maisonneuve</v>
          </cell>
          <cell r="DE112" t="str">
            <v>CMercier — Hochelaga-Maisonneuve</v>
          </cell>
          <cell r="DF112">
            <v>0</v>
          </cell>
          <cell r="DG112" t="str">
            <v>1OC</v>
          </cell>
          <cell r="DH112" t="str">
            <v>LAQ1OC</v>
          </cell>
          <cell r="DI112" t="str">
            <v xml:space="preserve"> </v>
          </cell>
          <cell r="DJ112" t="str">
            <v xml:space="preserve"> </v>
          </cell>
          <cell r="DK112" t="str">
            <v>2009LAQ</v>
          </cell>
          <cell r="DL112" t="str">
            <v xml:space="preserve"> </v>
          </cell>
          <cell r="DM112" t="str">
            <v>1900LAQOC</v>
          </cell>
          <cell r="DO112" t="str">
            <v>2009oc</v>
          </cell>
          <cell r="DP112" t="str">
            <v>LAQ2009oc2008ed</v>
          </cell>
          <cell r="DQ112" t="str">
            <v>2008ed</v>
          </cell>
          <cell r="DR112" t="str">
            <v>2008ec</v>
          </cell>
          <cell r="DS112" t="str">
            <v>2008ap</v>
          </cell>
          <cell r="DT112" t="str">
            <v>2008ed</v>
          </cell>
          <cell r="DU112" t="str">
            <v xml:space="preserve"> </v>
          </cell>
          <cell r="DV112" t="str">
            <v>1OC</v>
          </cell>
          <cell r="DW112" t="str">
            <v>20081OC</v>
          </cell>
          <cell r="DX112" t="str">
            <v>2008</v>
          </cell>
          <cell r="DY112" t="str">
            <v>2008</v>
          </cell>
          <cell r="DZ112" t="str">
            <v>LAQED 2008 from ec 2008</v>
          </cell>
          <cell r="EA112" t="str">
            <v>LAQOC 2006 from ED 2006</v>
          </cell>
          <cell r="EB112" t="str">
            <v>2008ec1Chambre</v>
          </cell>
          <cell r="EC112">
            <v>39567</v>
          </cell>
          <cell r="ED112">
            <v>45</v>
          </cell>
          <cell r="EE112">
            <v>94</v>
          </cell>
          <cell r="EF112">
            <v>1</v>
          </cell>
          <cell r="EG112">
            <v>30</v>
          </cell>
          <cell r="EH112">
            <v>29</v>
          </cell>
          <cell r="EI112">
            <v>321</v>
          </cell>
          <cell r="EJ112">
            <v>30</v>
          </cell>
          <cell r="EK112" t="str">
            <v>2008</v>
          </cell>
          <cell r="EL112">
            <v>0</v>
          </cell>
          <cell r="EM112" t="str">
            <v>LAQ</v>
          </cell>
          <cell r="EN112" t="str">
            <v>2008OMHM</v>
          </cell>
          <cell r="EO112" t="str">
            <v>1Chambre</v>
          </cell>
          <cell r="EP112" t="str">
            <v>1Studio</v>
          </cell>
          <cell r="EQ112" t="str">
            <v>11CC</v>
          </cell>
          <cell r="ER112" t="str">
            <v>12CC</v>
          </cell>
          <cell r="ES112" t="str">
            <v>13CC</v>
          </cell>
          <cell r="ET112" t="str">
            <v>14CC</v>
          </cell>
          <cell r="EU112" t="str">
            <v>15CC</v>
          </cell>
          <cell r="EV112" t="str">
            <v>1Chambre</v>
          </cell>
          <cell r="EW112" t="str">
            <v>1studio</v>
          </cell>
          <cell r="EX112" t="str">
            <v>11CC</v>
          </cell>
          <cell r="EY112" t="str">
            <v>12CC</v>
          </cell>
          <cell r="EZ112" t="str">
            <v>13CC</v>
          </cell>
          <cell r="FA112" t="str">
            <v>14CC</v>
          </cell>
          <cell r="FB112" t="str">
            <v>15CC</v>
          </cell>
          <cell r="FC112" t="str">
            <v>OH-1</v>
          </cell>
          <cell r="FD112" t="str">
            <v>OMHM-1</v>
          </cell>
          <cell r="FE112" t="str">
            <v>C1</v>
          </cell>
          <cell r="FF112">
            <v>95</v>
          </cell>
          <cell r="FG112" t="str">
            <v>CMOC</v>
          </cell>
          <cell r="FH112">
            <v>350</v>
          </cell>
          <cell r="FI112" t="str">
            <v xml:space="preserve"> </v>
          </cell>
          <cell r="FJ112" t="str">
            <v>LAQ</v>
          </cell>
          <cell r="FK112" t="str">
            <v>LAQOH</v>
          </cell>
          <cell r="FL112" t="str">
            <v>LAQ1</v>
          </cell>
          <cell r="FM112" t="str">
            <v>LAQC</v>
          </cell>
          <cell r="FN112" t="str">
            <v>LAQOH</v>
          </cell>
          <cell r="FO112" t="str">
            <v xml:space="preserve"> </v>
          </cell>
          <cell r="FP112" t="str">
            <v xml:space="preserve"> </v>
          </cell>
          <cell r="FQ112" t="str">
            <v>LAQOH1C</v>
          </cell>
          <cell r="FR112" t="str">
            <v xml:space="preserve"> 1C</v>
          </cell>
          <cell r="FS112" t="str">
            <v xml:space="preserve"> 1C</v>
          </cell>
          <cell r="FT112" t="str">
            <v>LAQ12002</v>
          </cell>
          <cell r="FU112" t="str">
            <v>1Mercier — Hochelaga-Maisonneuve</v>
          </cell>
        </row>
        <row r="113">
          <cell r="C113" t="str">
            <v>LAQ-6093</v>
          </cell>
          <cell r="D113" t="str">
            <v>930076016</v>
          </cell>
          <cell r="E113" t="str">
            <v>OMHM - PROJET DE COURCELLES PHASE-1</v>
          </cell>
          <cell r="F113" t="str">
            <v>4650-4664 Rue Saint-Jacques</v>
          </cell>
          <cell r="G113">
            <v>67</v>
          </cell>
          <cell r="H113" t="str">
            <v>1</v>
          </cell>
          <cell r="I113">
            <v>0</v>
          </cell>
          <cell r="J113" t="str">
            <v>CM</v>
          </cell>
          <cell r="K113">
            <v>0</v>
          </cell>
          <cell r="L113" t="str">
            <v>OMHM</v>
          </cell>
          <cell r="M113" t="str">
            <v>C</v>
          </cell>
          <cell r="N113" t="str">
            <v>2004</v>
          </cell>
          <cell r="O113" t="str">
            <v>DA</v>
          </cell>
          <cell r="P113" t="str">
            <v>OC</v>
          </cell>
          <cell r="Q113" t="str">
            <v>U13GOUF</v>
          </cell>
          <cell r="R113" t="str">
            <v>U11TRGI</v>
          </cell>
          <cell r="S113">
            <v>39016</v>
          </cell>
          <cell r="T113">
            <v>39551</v>
          </cell>
          <cell r="U113">
            <v>39651</v>
          </cell>
          <cell r="V113">
            <v>40198</v>
          </cell>
          <cell r="W113">
            <v>40356</v>
          </cell>
          <cell r="X113">
            <v>40325</v>
          </cell>
          <cell r="Y113">
            <v>40283</v>
          </cell>
          <cell r="Z113">
            <v>40725</v>
          </cell>
          <cell r="AA113">
            <v>40787</v>
          </cell>
          <cell r="AB113" t="str">
            <v>O15L</v>
          </cell>
          <cell r="AC113">
            <v>0</v>
          </cell>
          <cell r="AD113">
            <v>0</v>
          </cell>
          <cell r="AE113">
            <v>54</v>
          </cell>
          <cell r="AF113">
            <v>4</v>
          </cell>
          <cell r="AG113">
            <v>9</v>
          </cell>
          <cell r="AH113">
            <v>0</v>
          </cell>
          <cell r="AI113">
            <v>0</v>
          </cell>
          <cell r="AJ113" t="str">
            <v>OH</v>
          </cell>
          <cell r="AK113" t="str">
            <v>OH</v>
          </cell>
          <cell r="AL113">
            <v>40283</v>
          </cell>
          <cell r="AM113" t="str">
            <v>51-80</v>
          </cell>
          <cell r="AN113">
            <v>330</v>
          </cell>
          <cell r="AO113">
            <v>40725</v>
          </cell>
          <cell r="AP113">
            <v>40755</v>
          </cell>
          <cell r="AQ113" t="str">
            <v>LAQ-6093</v>
          </cell>
          <cell r="AR113" t="str">
            <v>LAQOC</v>
          </cell>
          <cell r="AS113" t="str">
            <v>LAQ2004-1</v>
          </cell>
          <cell r="AT113" t="str">
            <v>1Chambre</v>
          </cell>
          <cell r="AU113" t="str">
            <v>1studio</v>
          </cell>
          <cell r="AV113" t="str">
            <v>11CC</v>
          </cell>
          <cell r="AW113" t="str">
            <v>12CC</v>
          </cell>
          <cell r="AX113" t="str">
            <v>13CC</v>
          </cell>
          <cell r="AY113" t="str">
            <v>14CC</v>
          </cell>
          <cell r="AZ113" t="str">
            <v>15CC</v>
          </cell>
          <cell r="BA113" t="str">
            <v>1Chambre</v>
          </cell>
          <cell r="BB113" t="str">
            <v>1studio</v>
          </cell>
          <cell r="BC113" t="str">
            <v>11CC</v>
          </cell>
          <cell r="BD113" t="str">
            <v>12CC</v>
          </cell>
          <cell r="BE113" t="str">
            <v>13CC</v>
          </cell>
          <cell r="BF113" t="str">
            <v>14CC</v>
          </cell>
          <cell r="BG113" t="str">
            <v>15CC</v>
          </cell>
          <cell r="BH113" t="str">
            <v>engagé</v>
          </cell>
          <cell r="BI113" t="str">
            <v>20101chambre</v>
          </cell>
          <cell r="BJ113" t="str">
            <v>20101studio</v>
          </cell>
          <cell r="BK113" t="str">
            <v>201011cc</v>
          </cell>
          <cell r="BL113" t="str">
            <v>201012cc</v>
          </cell>
          <cell r="BM113" t="str">
            <v>201013cc</v>
          </cell>
          <cell r="BN113" t="str">
            <v>201014cc</v>
          </cell>
          <cell r="BO113" t="str">
            <v>201015cc</v>
          </cell>
          <cell r="BP113" t="str">
            <v>2004</v>
          </cell>
          <cell r="BQ113" t="str">
            <v>LAQ2004-1</v>
          </cell>
          <cell r="BR113" t="str">
            <v>1Chambre</v>
          </cell>
          <cell r="BS113" t="str">
            <v>1studio</v>
          </cell>
          <cell r="BT113" t="str">
            <v>11CC</v>
          </cell>
          <cell r="BU113" t="str">
            <v>12CC</v>
          </cell>
          <cell r="BV113" t="str">
            <v>13CC</v>
          </cell>
          <cell r="BW113" t="str">
            <v>14CC</v>
          </cell>
          <cell r="BX113" t="str">
            <v>15CC</v>
          </cell>
          <cell r="BY113" t="str">
            <v>OH-1</v>
          </cell>
          <cell r="BZ113" t="str">
            <v>OH-1</v>
          </cell>
          <cell r="CA113" t="str">
            <v xml:space="preserve"> </v>
          </cell>
          <cell r="CB113" t="str">
            <v xml:space="preserve"> </v>
          </cell>
          <cell r="CC113" t="str">
            <v>OH</v>
          </cell>
          <cell r="CD113" t="str">
            <v>20101OH</v>
          </cell>
          <cell r="CE113" t="str">
            <v>OH-1</v>
          </cell>
          <cell r="CF113" t="str">
            <v>2007OMHM</v>
          </cell>
          <cell r="CG113" t="str">
            <v>2007OMHM</v>
          </cell>
          <cell r="CH113" t="str">
            <v>OMHM-1</v>
          </cell>
          <cell r="CI113" t="str">
            <v>OMHM-1</v>
          </cell>
          <cell r="CJ113" t="str">
            <v>20101OMHM</v>
          </cell>
          <cell r="CK113" t="str">
            <v>OMHM</v>
          </cell>
          <cell r="CL113" t="str">
            <v>OMHM-1</v>
          </cell>
          <cell r="CM113" t="e">
            <v>#REF!</v>
          </cell>
          <cell r="CN113" t="str">
            <v>C1</v>
          </cell>
          <cell r="CO113" t="str">
            <v>C1</v>
          </cell>
          <cell r="CP113" t="str">
            <v>C1</v>
          </cell>
          <cell r="CQ113" t="str">
            <v>20101C</v>
          </cell>
          <cell r="CR113" t="str">
            <v>C</v>
          </cell>
          <cell r="CS113" t="e">
            <v>#REF!</v>
          </cell>
          <cell r="CT113" t="str">
            <v>2010</v>
          </cell>
          <cell r="CU113" t="str">
            <v xml:space="preserve"> </v>
          </cell>
          <cell r="CV113" t="str">
            <v>2010-05</v>
          </cell>
          <cell r="CW113" t="str">
            <v>2011-07</v>
          </cell>
          <cell r="CX113" t="str">
            <v>OCLe Sud-Ouest</v>
          </cell>
          <cell r="CY113" t="str">
            <v>OMHMOC</v>
          </cell>
          <cell r="CZ113" t="str">
            <v>OMHMOCLe Sud-Ouest</v>
          </cell>
          <cell r="DA113" t="str">
            <v>OMHMLe Sud-Ouest</v>
          </cell>
          <cell r="DB113" t="str">
            <v>OMHMLe Sud-Ouest</v>
          </cell>
          <cell r="DC113" t="str">
            <v>Le Sud-Ouest</v>
          </cell>
          <cell r="DD113" t="str">
            <v>1Le Sud-Ouest</v>
          </cell>
          <cell r="DE113" t="str">
            <v>CLe Sud-Ouest</v>
          </cell>
          <cell r="DF113">
            <v>0</v>
          </cell>
          <cell r="DG113" t="str">
            <v>1OC</v>
          </cell>
          <cell r="DH113" t="str">
            <v>LAQ1OC</v>
          </cell>
          <cell r="DI113" t="str">
            <v xml:space="preserve"> </v>
          </cell>
          <cell r="DJ113" t="str">
            <v xml:space="preserve"> </v>
          </cell>
          <cell r="DK113" t="str">
            <v>2011LAQ</v>
          </cell>
          <cell r="DL113" t="str">
            <v xml:space="preserve"> </v>
          </cell>
          <cell r="DM113" t="str">
            <v>2008LAQOC</v>
          </cell>
          <cell r="DO113" t="str">
            <v>2011oc</v>
          </cell>
          <cell r="DP113" t="str">
            <v>LAQ2011oc2010ed</v>
          </cell>
          <cell r="DQ113" t="str">
            <v>2010ed</v>
          </cell>
          <cell r="DR113" t="str">
            <v>2010ec</v>
          </cell>
          <cell r="DS113" t="str">
            <v>2008ap</v>
          </cell>
          <cell r="DT113" t="str">
            <v>2010ed</v>
          </cell>
          <cell r="DU113" t="str">
            <v xml:space="preserve"> </v>
          </cell>
          <cell r="DV113" t="str">
            <v>1OC</v>
          </cell>
          <cell r="DW113" t="str">
            <v>20101OC</v>
          </cell>
          <cell r="DX113" t="str">
            <v>2010</v>
          </cell>
          <cell r="DY113" t="str">
            <v>2010</v>
          </cell>
          <cell r="DZ113" t="str">
            <v>LAQED 2010 from ec 2010</v>
          </cell>
          <cell r="EA113" t="str">
            <v>LAQOC 2006 from ED 2006</v>
          </cell>
          <cell r="EB113" t="str">
            <v>2010ec1Chambre</v>
          </cell>
          <cell r="EC113">
            <v>100</v>
          </cell>
          <cell r="ED113">
            <v>547</v>
          </cell>
          <cell r="EE113">
            <v>158</v>
          </cell>
          <cell r="EF113">
            <v>-31</v>
          </cell>
          <cell r="EG113">
            <v>-73</v>
          </cell>
          <cell r="EH113">
            <v>-42</v>
          </cell>
          <cell r="EI113">
            <v>442</v>
          </cell>
          <cell r="EJ113">
            <v>30</v>
          </cell>
          <cell r="EK113" t="str">
            <v>2010</v>
          </cell>
          <cell r="EL113">
            <v>0</v>
          </cell>
          <cell r="EM113" t="str">
            <v>LAQ</v>
          </cell>
          <cell r="EN113" t="str">
            <v>2010OMHM</v>
          </cell>
          <cell r="EO113" t="str">
            <v>1Chambre</v>
          </cell>
          <cell r="EP113" t="str">
            <v>1Studio</v>
          </cell>
          <cell r="EQ113" t="str">
            <v>11CC</v>
          </cell>
          <cell r="ER113" t="str">
            <v>12CC</v>
          </cell>
          <cell r="ES113" t="str">
            <v>13CC</v>
          </cell>
          <cell r="ET113" t="str">
            <v>14CC</v>
          </cell>
          <cell r="EU113" t="str">
            <v>15CC</v>
          </cell>
          <cell r="EV113" t="str">
            <v>1Chambre</v>
          </cell>
          <cell r="EW113" t="str">
            <v>1studio</v>
          </cell>
          <cell r="EX113" t="str">
            <v>11CC</v>
          </cell>
          <cell r="EY113" t="str">
            <v>12CC</v>
          </cell>
          <cell r="EZ113" t="str">
            <v>13CC</v>
          </cell>
          <cell r="FA113" t="str">
            <v>14CC</v>
          </cell>
          <cell r="FB113" t="str">
            <v>15CC</v>
          </cell>
          <cell r="FC113" t="str">
            <v>OH-1</v>
          </cell>
          <cell r="FD113" t="str">
            <v>OMHM-1</v>
          </cell>
          <cell r="FE113" t="str">
            <v>C1</v>
          </cell>
          <cell r="FF113">
            <v>127</v>
          </cell>
          <cell r="FG113" t="str">
            <v>CMOC</v>
          </cell>
          <cell r="FH113">
            <v>400</v>
          </cell>
          <cell r="FI113" t="str">
            <v xml:space="preserve"> </v>
          </cell>
          <cell r="FJ113" t="str">
            <v>LAQ</v>
          </cell>
          <cell r="FK113" t="str">
            <v>LAQOH</v>
          </cell>
          <cell r="FL113" t="str">
            <v>LAQ1</v>
          </cell>
          <cell r="FM113" t="str">
            <v>LAQC</v>
          </cell>
          <cell r="FN113" t="str">
            <v>LAQOH</v>
          </cell>
          <cell r="FO113" t="str">
            <v xml:space="preserve"> </v>
          </cell>
          <cell r="FP113" t="str">
            <v xml:space="preserve"> </v>
          </cell>
          <cell r="FQ113" t="str">
            <v>LAQOH1C</v>
          </cell>
          <cell r="FR113" t="str">
            <v xml:space="preserve"> 1C</v>
          </cell>
          <cell r="FS113" t="str">
            <v xml:space="preserve"> 1C</v>
          </cell>
          <cell r="FT113" t="str">
            <v>LAQ12004</v>
          </cell>
          <cell r="FU113" t="str">
            <v>1Le Sud-Ouest</v>
          </cell>
        </row>
        <row r="114">
          <cell r="G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</row>
        <row r="115">
          <cell r="G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</row>
        <row r="116">
          <cell r="G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</row>
        <row r="117">
          <cell r="G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</row>
        <row r="118">
          <cell r="G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</row>
        <row r="119">
          <cell r="G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</row>
        <row r="120">
          <cell r="G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</row>
        <row r="121">
          <cell r="G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</row>
        <row r="122">
          <cell r="G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</row>
        <row r="123">
          <cell r="G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</row>
        <row r="124">
          <cell r="G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</row>
        <row r="125">
          <cell r="G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</row>
        <row r="126">
          <cell r="G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</row>
        <row r="127">
          <cell r="G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</row>
        <row r="128">
          <cell r="G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</row>
        <row r="129">
          <cell r="G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</row>
        <row r="130">
          <cell r="G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</row>
        <row r="131">
          <cell r="G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</row>
        <row r="132">
          <cell r="G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</row>
        <row r="133">
          <cell r="G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</row>
        <row r="134">
          <cell r="G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</row>
        <row r="135">
          <cell r="G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</row>
        <row r="136">
          <cell r="G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</row>
        <row r="137">
          <cell r="G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</row>
        <row r="138">
          <cell r="G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</row>
        <row r="139">
          <cell r="G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</row>
        <row r="140">
          <cell r="G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</row>
        <row r="141">
          <cell r="G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</row>
        <row r="142">
          <cell r="G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</row>
        <row r="143">
          <cell r="G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</row>
        <row r="144">
          <cell r="G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</row>
        <row r="145">
          <cell r="G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</row>
        <row r="146">
          <cell r="G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</row>
        <row r="147">
          <cell r="G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</row>
        <row r="148">
          <cell r="G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</row>
        <row r="149">
          <cell r="G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</row>
        <row r="150">
          <cell r="G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</row>
        <row r="151">
          <cell r="G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</row>
        <row r="152">
          <cell r="G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</row>
        <row r="153">
          <cell r="G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</row>
        <row r="154">
          <cell r="G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</row>
        <row r="155">
          <cell r="G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</row>
        <row r="156">
          <cell r="G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</row>
        <row r="157">
          <cell r="G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</row>
        <row r="158">
          <cell r="G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</row>
        <row r="159">
          <cell r="G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</row>
        <row r="160">
          <cell r="G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</row>
        <row r="161">
          <cell r="G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</row>
        <row r="162">
          <cell r="G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</row>
        <row r="163">
          <cell r="G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</row>
        <row r="164">
          <cell r="G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</row>
        <row r="165">
          <cell r="G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</row>
        <row r="166">
          <cell r="G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</row>
        <row r="167">
          <cell r="G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</row>
        <row r="168">
          <cell r="G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</row>
        <row r="169">
          <cell r="G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</row>
        <row r="170">
          <cell r="G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</row>
        <row r="171">
          <cell r="G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</row>
        <row r="172">
          <cell r="G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</row>
        <row r="173">
          <cell r="G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</row>
        <row r="174">
          <cell r="G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</row>
        <row r="175">
          <cell r="G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</row>
        <row r="176">
          <cell r="G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</row>
        <row r="177">
          <cell r="G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</row>
        <row r="178">
          <cell r="G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</row>
        <row r="179">
          <cell r="G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</row>
        <row r="180">
          <cell r="G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</row>
        <row r="181">
          <cell r="G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</row>
        <row r="182">
          <cell r="G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</row>
        <row r="183">
          <cell r="G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</row>
        <row r="184">
          <cell r="G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</row>
        <row r="185">
          <cell r="G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</row>
        <row r="186">
          <cell r="G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</row>
        <row r="187">
          <cell r="G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</row>
        <row r="188">
          <cell r="G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</row>
        <row r="189">
          <cell r="G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</row>
        <row r="190">
          <cell r="G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</row>
        <row r="191">
          <cell r="G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</row>
        <row r="192">
          <cell r="G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</row>
        <row r="193">
          <cell r="G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</row>
        <row r="194">
          <cell r="G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</row>
        <row r="195">
          <cell r="G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</row>
        <row r="196">
          <cell r="G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</row>
        <row r="197">
          <cell r="G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</row>
        <row r="198">
          <cell r="G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</row>
        <row r="199">
          <cell r="G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</row>
        <row r="200">
          <cell r="G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</row>
        <row r="201">
          <cell r="G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</row>
        <row r="202">
          <cell r="G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</row>
        <row r="203">
          <cell r="G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</row>
        <row r="204">
          <cell r="G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</row>
        <row r="205">
          <cell r="G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</row>
        <row r="206">
          <cell r="G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</row>
        <row r="207">
          <cell r="G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</row>
        <row r="208">
          <cell r="G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</row>
        <row r="209">
          <cell r="G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</row>
        <row r="210">
          <cell r="G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</row>
        <row r="211">
          <cell r="G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</row>
        <row r="212">
          <cell r="G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</row>
        <row r="213">
          <cell r="G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</row>
        <row r="214">
          <cell r="G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</row>
        <row r="215">
          <cell r="G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</row>
        <row r="216">
          <cell r="G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</row>
        <row r="217">
          <cell r="G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</row>
        <row r="218">
          <cell r="G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</row>
        <row r="219">
          <cell r="G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</row>
        <row r="220">
          <cell r="G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</row>
        <row r="221">
          <cell r="G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</row>
        <row r="222">
          <cell r="G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</row>
        <row r="223">
          <cell r="G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</row>
        <row r="224">
          <cell r="G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</row>
        <row r="225">
          <cell r="G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</row>
        <row r="226">
          <cell r="G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</row>
        <row r="227">
          <cell r="G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</row>
        <row r="228">
          <cell r="G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</row>
        <row r="229">
          <cell r="G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</row>
        <row r="230">
          <cell r="G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</row>
        <row r="231">
          <cell r="G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</row>
        <row r="232">
          <cell r="G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</row>
        <row r="233">
          <cell r="G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</row>
        <row r="234">
          <cell r="G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</row>
        <row r="235">
          <cell r="G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</row>
        <row r="236">
          <cell r="G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</row>
        <row r="237">
          <cell r="G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</row>
        <row r="238">
          <cell r="G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</row>
        <row r="239">
          <cell r="G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</row>
        <row r="240">
          <cell r="G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</row>
        <row r="241">
          <cell r="G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</row>
        <row r="242">
          <cell r="G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</row>
        <row r="243">
          <cell r="G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</row>
        <row r="244">
          <cell r="G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</row>
        <row r="245">
          <cell r="G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</row>
        <row r="246">
          <cell r="G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</row>
        <row r="247">
          <cell r="G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</row>
        <row r="248">
          <cell r="G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</row>
        <row r="249">
          <cell r="G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</row>
        <row r="250">
          <cell r="G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</row>
        <row r="251">
          <cell r="G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</row>
        <row r="252">
          <cell r="G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</row>
        <row r="253">
          <cell r="G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</row>
        <row r="254">
          <cell r="G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</row>
        <row r="255">
          <cell r="G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</row>
        <row r="256">
          <cell r="G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</row>
        <row r="257">
          <cell r="G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</row>
        <row r="258">
          <cell r="G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</row>
        <row r="259">
          <cell r="G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</row>
        <row r="260">
          <cell r="G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</row>
        <row r="261">
          <cell r="G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</row>
        <row r="262">
          <cell r="G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</row>
        <row r="263">
          <cell r="G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</row>
        <row r="264">
          <cell r="G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</row>
        <row r="265">
          <cell r="G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</row>
        <row r="266">
          <cell r="G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</row>
        <row r="267">
          <cell r="G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</row>
        <row r="268">
          <cell r="G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</row>
        <row r="269">
          <cell r="G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</row>
        <row r="270">
          <cell r="G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</row>
        <row r="271">
          <cell r="G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</row>
        <row r="272">
          <cell r="G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</row>
        <row r="273">
          <cell r="G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</row>
        <row r="274">
          <cell r="G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</row>
        <row r="275">
          <cell r="G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</row>
        <row r="276">
          <cell r="G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</row>
        <row r="277">
          <cell r="G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</row>
        <row r="278">
          <cell r="G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</row>
        <row r="279">
          <cell r="G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</row>
        <row r="280">
          <cell r="G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</row>
        <row r="281">
          <cell r="G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</row>
        <row r="282">
          <cell r="G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</row>
        <row r="283">
          <cell r="G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</row>
        <row r="284">
          <cell r="G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</row>
        <row r="285">
          <cell r="G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</row>
        <row r="286">
          <cell r="G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</row>
        <row r="287">
          <cell r="G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</row>
        <row r="288">
          <cell r="G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</row>
        <row r="289">
          <cell r="G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</row>
        <row r="290">
          <cell r="G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</row>
        <row r="291">
          <cell r="G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</row>
        <row r="292">
          <cell r="G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</row>
        <row r="293">
          <cell r="G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</row>
        <row r="294">
          <cell r="G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</row>
        <row r="295">
          <cell r="G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</row>
        <row r="296">
          <cell r="G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</row>
        <row r="297">
          <cell r="G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</row>
        <row r="298">
          <cell r="G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</row>
        <row r="299">
          <cell r="G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</row>
        <row r="300">
          <cell r="G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</row>
        <row r="301">
          <cell r="G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</row>
        <row r="302">
          <cell r="G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</row>
        <row r="303">
          <cell r="G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</row>
        <row r="304">
          <cell r="G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</row>
        <row r="305">
          <cell r="G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</row>
        <row r="306">
          <cell r="G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</row>
        <row r="307">
          <cell r="G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</row>
        <row r="308">
          <cell r="G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</row>
        <row r="309">
          <cell r="G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</row>
        <row r="310">
          <cell r="G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</row>
        <row r="311">
          <cell r="G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</row>
        <row r="312">
          <cell r="G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</row>
        <row r="313">
          <cell r="G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</row>
        <row r="314">
          <cell r="G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</row>
        <row r="315">
          <cell r="G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</row>
        <row r="316">
          <cell r="G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</row>
        <row r="317">
          <cell r="G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</row>
        <row r="318">
          <cell r="G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</row>
        <row r="319">
          <cell r="G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</row>
        <row r="320">
          <cell r="G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</row>
        <row r="321">
          <cell r="G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</row>
        <row r="322">
          <cell r="G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</row>
        <row r="323">
          <cell r="G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</row>
        <row r="324">
          <cell r="G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</row>
        <row r="325">
          <cell r="G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</row>
        <row r="326">
          <cell r="G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</row>
        <row r="327">
          <cell r="G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</row>
        <row r="328">
          <cell r="G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</row>
        <row r="329">
          <cell r="G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</row>
        <row r="330">
          <cell r="G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</row>
        <row r="331">
          <cell r="G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</row>
        <row r="332">
          <cell r="G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</row>
        <row r="333">
          <cell r="G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</row>
        <row r="334">
          <cell r="G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</row>
        <row r="335">
          <cell r="G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</row>
        <row r="336">
          <cell r="G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</row>
        <row r="337">
          <cell r="G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</row>
        <row r="338">
          <cell r="G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</row>
        <row r="339">
          <cell r="G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</row>
        <row r="340">
          <cell r="G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</row>
        <row r="341">
          <cell r="G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</row>
        <row r="342">
          <cell r="G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</row>
        <row r="343">
          <cell r="G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</row>
        <row r="344">
          <cell r="G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</row>
        <row r="345">
          <cell r="G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</row>
        <row r="346">
          <cell r="G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</row>
        <row r="347">
          <cell r="G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</row>
        <row r="348">
          <cell r="G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</row>
        <row r="349">
          <cell r="G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</row>
        <row r="350">
          <cell r="G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</row>
        <row r="351">
          <cell r="G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</row>
        <row r="352">
          <cell r="G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</row>
        <row r="353">
          <cell r="G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</row>
        <row r="354">
          <cell r="G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</row>
        <row r="355">
          <cell r="G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</row>
        <row r="356">
          <cell r="G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</row>
        <row r="357">
          <cell r="G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</row>
        <row r="358">
          <cell r="G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</row>
        <row r="359">
          <cell r="G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</row>
        <row r="360">
          <cell r="G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</row>
        <row r="361">
          <cell r="G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</row>
        <row r="362">
          <cell r="G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</row>
        <row r="363">
          <cell r="G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</row>
        <row r="364">
          <cell r="G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</row>
        <row r="365">
          <cell r="G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</row>
        <row r="366">
          <cell r="G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</row>
        <row r="367">
          <cell r="G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</row>
        <row r="368">
          <cell r="G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</row>
        <row r="369">
          <cell r="G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</row>
        <row r="370">
          <cell r="G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</row>
        <row r="371">
          <cell r="G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</row>
        <row r="372">
          <cell r="G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</row>
        <row r="373">
          <cell r="G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</row>
        <row r="374">
          <cell r="G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</row>
        <row r="375">
          <cell r="G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</row>
        <row r="376">
          <cell r="G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</row>
        <row r="377">
          <cell r="G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</row>
        <row r="378">
          <cell r="G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</row>
        <row r="379">
          <cell r="G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</row>
        <row r="380">
          <cell r="G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</row>
        <row r="381">
          <cell r="G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</row>
        <row r="382">
          <cell r="G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</row>
        <row r="383">
          <cell r="G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</row>
        <row r="384">
          <cell r="G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</row>
        <row r="385">
          <cell r="G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</row>
        <row r="386">
          <cell r="G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</row>
        <row r="387">
          <cell r="G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</row>
        <row r="388">
          <cell r="G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</row>
        <row r="389">
          <cell r="G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</row>
        <row r="390">
          <cell r="G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</row>
        <row r="391">
          <cell r="G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</row>
        <row r="392">
          <cell r="G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</row>
        <row r="393">
          <cell r="G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</row>
        <row r="394">
          <cell r="G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</row>
        <row r="395">
          <cell r="G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</row>
        <row r="396">
          <cell r="G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</row>
        <row r="397">
          <cell r="G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</row>
        <row r="398">
          <cell r="G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</row>
        <row r="399">
          <cell r="G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</row>
        <row r="400">
          <cell r="G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</row>
        <row r="401">
          <cell r="G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</row>
        <row r="402">
          <cell r="G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</row>
        <row r="403">
          <cell r="G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</row>
        <row r="404">
          <cell r="G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</row>
        <row r="405">
          <cell r="G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</row>
        <row r="406">
          <cell r="G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</row>
        <row r="407">
          <cell r="G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</row>
        <row r="408">
          <cell r="G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</row>
        <row r="409">
          <cell r="G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</row>
        <row r="410">
          <cell r="G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</row>
        <row r="411">
          <cell r="G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</row>
        <row r="412">
          <cell r="G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</row>
        <row r="413">
          <cell r="G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</row>
        <row r="414">
          <cell r="G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</row>
        <row r="415">
          <cell r="G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</row>
        <row r="416">
          <cell r="G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</row>
        <row r="417">
          <cell r="G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</row>
        <row r="418">
          <cell r="G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</row>
        <row r="419">
          <cell r="G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</row>
        <row r="420">
          <cell r="G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</row>
        <row r="421">
          <cell r="G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</row>
        <row r="422">
          <cell r="G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</row>
        <row r="423">
          <cell r="G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</row>
        <row r="424">
          <cell r="G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</row>
        <row r="425">
          <cell r="G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</row>
        <row r="426">
          <cell r="G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</row>
        <row r="427">
          <cell r="G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</row>
        <row r="428">
          <cell r="G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</row>
        <row r="429">
          <cell r="G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</row>
        <row r="430">
          <cell r="G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</row>
        <row r="431">
          <cell r="G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</row>
        <row r="432">
          <cell r="G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</row>
        <row r="433">
          <cell r="G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</row>
        <row r="434">
          <cell r="G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</row>
        <row r="435">
          <cell r="G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</row>
        <row r="436">
          <cell r="G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</row>
        <row r="437">
          <cell r="G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</row>
        <row r="438">
          <cell r="G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</row>
        <row r="439">
          <cell r="G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</row>
        <row r="440">
          <cell r="G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</row>
        <row r="441">
          <cell r="G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</row>
        <row r="442">
          <cell r="G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</row>
        <row r="443">
          <cell r="G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</row>
        <row r="444">
          <cell r="G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</row>
        <row r="445">
          <cell r="G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</row>
        <row r="446">
          <cell r="G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</row>
        <row r="447">
          <cell r="G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</row>
        <row r="448">
          <cell r="G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</row>
        <row r="449">
          <cell r="G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</row>
        <row r="450">
          <cell r="G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</row>
        <row r="451">
          <cell r="G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</row>
        <row r="452">
          <cell r="G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</row>
        <row r="453">
          <cell r="G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</row>
        <row r="454">
          <cell r="G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>
            <v>0</v>
          </cell>
          <cell r="AA454">
            <v>0</v>
          </cell>
        </row>
        <row r="455">
          <cell r="G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</row>
        <row r="456">
          <cell r="G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</row>
        <row r="457">
          <cell r="G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</row>
        <row r="458">
          <cell r="G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</row>
        <row r="459">
          <cell r="G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</row>
        <row r="460">
          <cell r="G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</row>
        <row r="461">
          <cell r="G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</row>
        <row r="462">
          <cell r="G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</row>
        <row r="463">
          <cell r="G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</row>
        <row r="464">
          <cell r="G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</row>
        <row r="465">
          <cell r="G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</row>
        <row r="466">
          <cell r="G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</row>
        <row r="467">
          <cell r="G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</row>
        <row r="468">
          <cell r="G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</row>
        <row r="469">
          <cell r="G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</row>
        <row r="470">
          <cell r="G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</row>
        <row r="471">
          <cell r="G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</row>
        <row r="472">
          <cell r="G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</row>
        <row r="473">
          <cell r="G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</row>
        <row r="474">
          <cell r="G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</row>
        <row r="475">
          <cell r="G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</row>
        <row r="476">
          <cell r="G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</row>
        <row r="477">
          <cell r="G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</row>
        <row r="478">
          <cell r="G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</row>
        <row r="479">
          <cell r="G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</row>
        <row r="480">
          <cell r="G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</row>
        <row r="481">
          <cell r="G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</row>
        <row r="482">
          <cell r="G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</row>
        <row r="483">
          <cell r="G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</row>
        <row r="484">
          <cell r="G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</row>
        <row r="485">
          <cell r="G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</row>
        <row r="486">
          <cell r="G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</row>
        <row r="487">
          <cell r="G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</row>
        <row r="488">
          <cell r="G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</row>
        <row r="489">
          <cell r="G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</row>
        <row r="490">
          <cell r="G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</row>
        <row r="491">
          <cell r="G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</row>
        <row r="492">
          <cell r="G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</row>
        <row r="493">
          <cell r="G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</row>
        <row r="494">
          <cell r="G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</row>
        <row r="495">
          <cell r="G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</row>
        <row r="496">
          <cell r="G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</row>
        <row r="497">
          <cell r="G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</row>
        <row r="498">
          <cell r="G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</row>
        <row r="499">
          <cell r="G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</row>
      </sheetData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C"/>
      <sheetName val="AccèsLogis_all"/>
      <sheetName val="AccèsLogis Montréal"/>
      <sheetName val="AccesLogis QUÉBEC"/>
      <sheetName val="EL-EM"/>
      <sheetName val="PAH 15-17"/>
      <sheetName val="PAH"/>
      <sheetName val="Opération 15 000"/>
      <sheetName val="Solidarité 5 000"/>
      <sheetName val="Nom arrondissements uniform"/>
      <sheetName val="Engagement"/>
      <sheetName val="Social - Liste des projets  soc"/>
    </sheetNames>
    <definedNames>
      <definedName name="Tri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LANGLOIS" refreshedDate="43742.662361458337" createdVersion="4" refreshedVersion="4" minRefreshableVersion="3" recordCount="108">
  <cacheSource type="worksheet">
    <worksheetSource ref="B2:Z110" sheet="AccèsLogis_all"/>
  </cacheSource>
  <cacheFields count="25">
    <cacheField name="Prog." numFmtId="0">
      <sharedItems count="3">
        <s v="ACM"/>
        <s v="ACL"/>
        <s v="MTL"/>
      </sharedItems>
    </cacheField>
    <cacheField name="#" numFmtId="0">
      <sharedItems/>
    </cacheField>
    <cacheField name="Statut" numFmtId="0">
      <sharedItems count="6">
        <s v="ED"/>
        <s v="EC"/>
        <s v="AP"/>
        <s v="OC"/>
        <s v="EL"/>
        <s v="EM"/>
      </sharedItems>
    </cacheField>
    <cacheField name="Arrondissement (ou Municipalité)" numFmtId="0">
      <sharedItems count="19">
        <s v="Ahuntsic — Cartierville"/>
        <s v="Le Sud-Ouest"/>
        <s v="Saint-Léonard"/>
        <s v="Villeray — Saint-Michel — Parc-Extension"/>
        <s v="Lachine"/>
        <s v="Le Plateau-Mont-Royal"/>
        <s v="Mercier — Hochelaga-Maisonneuve"/>
        <s v="Montréal-Nord"/>
        <s v="Rosemont — La Petite-Patrie"/>
        <s v="Outremont"/>
        <s v="Rivière-des-Prairies — Pointe-aux-Trembles"/>
        <s v="Ville-Marie"/>
        <s v="Côte Saint-Luc"/>
        <s v="Côte-des-Neiges — Notre-Dame-de-Grâce"/>
        <s v="Saint-Laurent"/>
        <s v="Montréal Est"/>
        <s v="Pierrefonds — Roxboro"/>
        <s v="Verdun"/>
        <s v="Mercier — Hochelaga-Maisonneuve " u="1"/>
      </sharedItems>
    </cacheField>
    <cacheField name="Projet" numFmtId="0">
      <sharedItems/>
    </cacheField>
    <cacheField name="Adresse" numFmtId="0">
      <sharedItems/>
    </cacheField>
    <cacheField name="Unités" numFmtId="0">
      <sharedItems containsSemiMixedTypes="0" containsString="0" containsNumber="1" containsInteger="1" minValue="1" maxValue="440"/>
    </cacheField>
    <cacheField name="Volet" numFmtId="0">
      <sharedItems containsMixedTypes="1" containsNumber="1" containsInteger="1" minValue="1" maxValue="3"/>
    </cacheField>
    <cacheField name="Inclusion" numFmtId="0">
      <sharedItems containsBlank="1"/>
    </cacheField>
    <cacheField name="Terr. ville" numFmtId="0">
      <sharedItems containsBlank="1"/>
    </cacheField>
    <cacheField name="Interv." numFmtId="0">
      <sharedItems/>
    </cacheField>
    <cacheField name="GRT" numFmtId="0">
      <sharedItems/>
    </cacheField>
    <cacheField name="CEM" numFmtId="0">
      <sharedItems containsBlank="1"/>
    </cacheField>
    <cacheField name="Volet 3_x000a_Itinér." numFmtId="0">
      <sharedItems containsString="0" containsBlank="1" containsNumber="1" containsInteger="1" minValue="15" maxValue="51"/>
    </cacheField>
    <cacheField name="Volet 1_x000a_Fam.+2cc" numFmtId="0">
      <sharedItems containsString="0" containsBlank="1" containsNumber="1" containsInteger="1" minValue="1" maxValue="152"/>
    </cacheField>
    <cacheField name="Pers.Âg._x000a_Volet 1" numFmtId="0">
      <sharedItems containsString="0" containsBlank="1" containsNumber="1" containsInteger="1" minValue="36" maxValue="36"/>
    </cacheField>
    <cacheField name="Pers.Âg._x000a_Volet 2" numFmtId="0">
      <sharedItems containsString="0" containsBlank="1" containsNumber="1" containsInteger="1" minValue="160" maxValue="241"/>
    </cacheField>
    <cacheField name="Autres" numFmtId="0">
      <sharedItems containsSemiMixedTypes="0" containsString="0" containsNumber="1" containsInteger="1" minValue="0" maxValue="440"/>
    </cacheField>
    <cacheField name="Subv._x000a_de base" numFmtId="0">
      <sharedItems containsString="0" containsBlank="1" containsNumber="1" minValue="1303528" maxValue="23160559"/>
    </cacheField>
    <cacheField name="Manque _x000a_à gagner" numFmtId="0">
      <sharedItems containsString="0" containsBlank="1" containsNumber="1" containsInteger="1" minValue="0" maxValue="13790000"/>
    </cacheField>
    <cacheField name="CMM" numFmtId="0">
      <sharedItems containsString="0" containsBlank="1" containsNumber="1" minValue="391058" maxValue="6948168"/>
    </cacheField>
    <cacheField name="Sec.Aff. _x000a_Autochtones" numFmtId="166">
      <sharedItems containsString="0" containsBlank="1" containsNumber="1" containsInteger="1" minValue="600000" maxValue="600000"/>
    </cacheField>
    <cacheField name="SCHL" numFmtId="166">
      <sharedItems containsString="0" containsBlank="1" containsNumber="1" containsInteger="1" minValue="25000" maxValue="100000"/>
    </cacheField>
    <cacheField name="Climatsol" numFmtId="166">
      <sharedItems containsString="0" containsBlank="1" containsNumber="1" containsInteger="1" minValue="0" maxValue="0"/>
    </cacheField>
    <cacheField name="Novoclimat" numFmtId="166">
      <sharedItems containsString="0" containsBlank="1" containsNumber="1" containsInteger="1" minValue="32000" maxValue="5244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8">
  <r>
    <x v="0"/>
    <s v="ACM-00013"/>
    <x v="0"/>
    <x v="0"/>
    <s v="SAUVÉ/L'ACADIE JADCO"/>
    <s v="1400-1510 Sauvé Ouest"/>
    <n v="85"/>
    <n v="1"/>
    <s v="x"/>
    <m/>
    <s v="C"/>
    <s v="ROMEL"/>
    <s v="x"/>
    <m/>
    <n v="31"/>
    <m/>
    <m/>
    <n v="54"/>
    <n v="6604259"/>
    <n v="300000"/>
    <n v="1981278"/>
    <m/>
    <m/>
    <m/>
    <m/>
  </r>
  <r>
    <x v="0"/>
    <s v="ACM-00001"/>
    <x v="0"/>
    <x v="1"/>
    <s v="SOCAM - ST-PATRICK/ST-LUC HABITATION"/>
    <s v="2155-2175 rue Saint-Patrick "/>
    <n v="64"/>
    <n v="1"/>
    <s v="x"/>
    <m/>
    <s v="C"/>
    <s v="BSQ"/>
    <s v="x"/>
    <m/>
    <n v="34"/>
    <m/>
    <m/>
    <n v="30"/>
    <n v="5106358"/>
    <n v="0"/>
    <n v="1531907"/>
    <m/>
    <m/>
    <m/>
    <n v="150000"/>
  </r>
  <r>
    <x v="0"/>
    <s v="ACM-00002"/>
    <x v="0"/>
    <x v="1"/>
    <s v="SOCAM - ST-PATRICK/ST-LUC HABITATION"/>
    <s v="2155-2175 rue Saint-Patrick "/>
    <n v="16"/>
    <n v="3"/>
    <s v="x"/>
    <m/>
    <s v="C"/>
    <s v="BSQ"/>
    <s v="x"/>
    <m/>
    <m/>
    <m/>
    <m/>
    <n v="16"/>
    <n v="1439723"/>
    <n v="0"/>
    <n v="431917"/>
    <m/>
    <m/>
    <m/>
    <n v="32000"/>
  </r>
  <r>
    <x v="0"/>
    <s v="ACM-00009"/>
    <x v="0"/>
    <x v="2"/>
    <s v="COOP SOLIDARITÉ LES VOISINS DE VIAU-ROBERT"/>
    <s v="8500-8550 Boul. Viau"/>
    <n v="197"/>
    <n v="1"/>
    <s v="x"/>
    <m/>
    <s v="C"/>
    <s v="BSQ"/>
    <s v="x"/>
    <m/>
    <n v="152"/>
    <m/>
    <m/>
    <n v="45"/>
    <n v="20058253"/>
    <m/>
    <n v="6017476"/>
    <m/>
    <n v="100000"/>
    <m/>
    <n v="524425"/>
  </r>
  <r>
    <x v="0"/>
    <s v="ACM-00012"/>
    <x v="0"/>
    <x v="3"/>
    <s v="HTSM - 8575 Pie IX"/>
    <s v="8575, boul. Pie-IX"/>
    <n v="29"/>
    <n v="1"/>
    <m/>
    <m/>
    <s v="C"/>
    <s v="CDH"/>
    <m/>
    <m/>
    <n v="23"/>
    <m/>
    <m/>
    <n v="6"/>
    <n v="4065993"/>
    <n v="692000"/>
    <n v="1219797.8999999999"/>
    <m/>
    <m/>
    <m/>
    <n v="112485"/>
  </r>
  <r>
    <x v="0"/>
    <s v="ACM-00012"/>
    <x v="0"/>
    <x v="3"/>
    <s v="HTSM - 8575 Pie IX"/>
    <s v="8575, boul. Pie-IX"/>
    <n v="12"/>
    <n v="3"/>
    <m/>
    <m/>
    <s v="C"/>
    <s v="CDH"/>
    <m/>
    <m/>
    <m/>
    <m/>
    <m/>
    <n v="12"/>
    <m/>
    <m/>
    <m/>
    <m/>
    <m/>
    <m/>
    <m/>
  </r>
  <r>
    <x v="0"/>
    <s v="ACM-00018"/>
    <x v="1"/>
    <x v="4"/>
    <s v="LA TRAVERSÉE-SŒURS-SAINTE-ANNE"/>
    <s v="747-765 rue Esther-Blondin"/>
    <n v="249"/>
    <n v="2"/>
    <m/>
    <m/>
    <s v="T"/>
    <s v="BSQ"/>
    <m/>
    <m/>
    <m/>
    <m/>
    <n v="241"/>
    <n v="8"/>
    <n v="23160559"/>
    <n v="13599000"/>
    <n v="6948168"/>
    <m/>
    <m/>
    <m/>
    <n v="158390"/>
  </r>
  <r>
    <x v="0"/>
    <s v="ACM-00023"/>
    <x v="1"/>
    <x v="4"/>
    <s v="785-795 14e AVENUE"/>
    <s v="785-795 14e avenue"/>
    <n v="31"/>
    <s v="1-3"/>
    <m/>
    <m/>
    <s v="R"/>
    <s v="CDH"/>
    <m/>
    <m/>
    <n v="14"/>
    <m/>
    <m/>
    <n v="17"/>
    <n v="2650346"/>
    <n v="290000"/>
    <n v="795104"/>
    <m/>
    <m/>
    <m/>
    <m/>
  </r>
  <r>
    <x v="0"/>
    <s v="ACM-00005"/>
    <x v="1"/>
    <x v="5"/>
    <s v="OHM RACHEL"/>
    <s v="2551-2557, Rachel Est"/>
    <n v="28"/>
    <n v="3"/>
    <m/>
    <m/>
    <s v="A"/>
    <s v="AHM"/>
    <m/>
    <n v="28"/>
    <m/>
    <m/>
    <m/>
    <n v="0"/>
    <n v="1612763"/>
    <n v="451489"/>
    <n v="483829"/>
    <m/>
    <m/>
    <m/>
    <m/>
  </r>
  <r>
    <x v="0"/>
    <s v="ACM-00007"/>
    <x v="1"/>
    <x v="1"/>
    <s v="NATIVE WOMEN SHELTER "/>
    <s v="757, des Seigneurs"/>
    <n v="23"/>
    <n v="3"/>
    <m/>
    <m/>
    <s v="C"/>
    <s v="BSQ"/>
    <m/>
    <n v="23"/>
    <m/>
    <m/>
    <m/>
    <n v="0"/>
    <n v="4158150"/>
    <n v="2431500"/>
    <n v="1247445"/>
    <n v="600000"/>
    <n v="35000"/>
    <m/>
    <m/>
  </r>
  <r>
    <x v="0"/>
    <s v="ACM-00003"/>
    <x v="1"/>
    <x v="6"/>
    <s v="LES GLANEUSES"/>
    <s v="3944, Place Jeanne D'Arc"/>
    <n v="20"/>
    <n v="3"/>
    <m/>
    <m/>
    <s v="C"/>
    <s v="BSQ"/>
    <m/>
    <m/>
    <m/>
    <m/>
    <m/>
    <n v="20"/>
    <n v="2218516"/>
    <n v="1180000"/>
    <n v="665555"/>
    <m/>
    <n v="25500"/>
    <m/>
    <m/>
  </r>
  <r>
    <x v="0"/>
    <s v="ACM-00017"/>
    <x v="1"/>
    <x v="7"/>
    <s v="HAPOPEX INDUSTRIEL-Phase 2"/>
    <s v="4135, boulevard Industriel"/>
    <n v="122"/>
    <n v="1"/>
    <m/>
    <m/>
    <s v="C"/>
    <s v="AHM"/>
    <m/>
    <m/>
    <n v="72"/>
    <m/>
    <m/>
    <n v="50"/>
    <n v="11830830"/>
    <n v="13790000"/>
    <n v="3549249"/>
    <m/>
    <n v="50000"/>
    <m/>
    <n v="294850"/>
  </r>
  <r>
    <x v="0"/>
    <s v="ACM-00025"/>
    <x v="1"/>
    <x v="8"/>
    <s v="MG2"/>
    <s v="3958, rue Dandurant"/>
    <n v="21"/>
    <n v="3"/>
    <m/>
    <m/>
    <s v="C"/>
    <s v="AHM"/>
    <m/>
    <m/>
    <m/>
    <m/>
    <m/>
    <n v="21"/>
    <n v="2847555"/>
    <n v="701865"/>
    <n v="854266"/>
    <m/>
    <m/>
    <m/>
    <n v="39105"/>
  </r>
  <r>
    <x v="0"/>
    <s v="ACM-00006"/>
    <x v="1"/>
    <x v="3"/>
    <s v="ENTRAIDE ST-MICHEL"/>
    <s v="7730-32, 18e Avenue"/>
    <n v="30"/>
    <n v="3"/>
    <m/>
    <m/>
    <s v="C"/>
    <s v="AHM"/>
    <m/>
    <m/>
    <m/>
    <m/>
    <m/>
    <n v="30"/>
    <n v="2312775"/>
    <n v="70000"/>
    <n v="693833"/>
    <m/>
    <n v="25000"/>
    <m/>
    <n v="50550"/>
  </r>
  <r>
    <x v="0"/>
    <s v="ACM-00015"/>
    <x v="1"/>
    <x v="3"/>
    <s v="LOGIS-RAP - PHASE 2"/>
    <s v="9355-9357, avenue Vianney"/>
    <n v="16"/>
    <n v="3"/>
    <m/>
    <m/>
    <s v="C"/>
    <s v="AHM"/>
    <m/>
    <m/>
    <m/>
    <m/>
    <m/>
    <n v="16"/>
    <n v="1303528"/>
    <n v="496500"/>
    <n v="391058"/>
    <m/>
    <m/>
    <n v="0"/>
    <n v="32000"/>
  </r>
  <r>
    <x v="0"/>
    <s v="ACM-00026"/>
    <x v="1"/>
    <x v="3"/>
    <s v="Maison Villeray"/>
    <s v="955, rue Villeray"/>
    <n v="24"/>
    <n v="3"/>
    <m/>
    <m/>
    <s v="T"/>
    <s v="CDH"/>
    <m/>
    <m/>
    <m/>
    <m/>
    <m/>
    <n v="24"/>
    <n v="2105107"/>
    <n v="2474829"/>
    <n v="631532"/>
    <m/>
    <m/>
    <m/>
    <m/>
  </r>
  <r>
    <x v="0"/>
    <s v="ACM-00021"/>
    <x v="2"/>
    <x v="0"/>
    <s v="OFFICE MUNICIPAL  D'HABITATION DE MONTRÉAL "/>
    <s v="11923-11931, rue Michel Sarrazin"/>
    <n v="16"/>
    <n v="1"/>
    <m/>
    <m/>
    <s v="R"/>
    <s v="AHM"/>
    <m/>
    <m/>
    <n v="16"/>
    <m/>
    <m/>
    <n v="0"/>
    <n v="1566604"/>
    <m/>
    <n v="469381"/>
    <m/>
    <m/>
    <m/>
    <m/>
  </r>
  <r>
    <x v="0"/>
    <s v="ACM-00016"/>
    <x v="2"/>
    <x v="6"/>
    <s v="LOGE ACCÈS_ MAISON  ÉMILIE "/>
    <s v="4837, rue Adam "/>
    <n v="86"/>
    <n v="1"/>
    <m/>
    <m/>
    <s v="C"/>
    <s v="BSQ"/>
    <m/>
    <m/>
    <n v="33"/>
    <n v="36"/>
    <m/>
    <n v="17"/>
    <n v="6743969.5"/>
    <n v="940000"/>
    <n v="2023190.8499999999"/>
    <m/>
    <m/>
    <m/>
    <n v="125170"/>
  </r>
  <r>
    <x v="0"/>
    <s v="ACM-00024"/>
    <x v="2"/>
    <x v="9"/>
    <s v="Coopérative Milieu de l'île (MIL)"/>
    <s v="1155, avenue Manseau"/>
    <n v="98"/>
    <n v="1"/>
    <m/>
    <m/>
    <s v="C"/>
    <s v="AHM"/>
    <m/>
    <m/>
    <n v="50"/>
    <m/>
    <m/>
    <n v="48"/>
    <n v="8412497"/>
    <n v="5269000"/>
    <n v="2523749"/>
    <m/>
    <m/>
    <m/>
    <n v="228370"/>
  </r>
  <r>
    <x v="0"/>
    <s v="ACM-00019"/>
    <x v="2"/>
    <x v="10"/>
    <s v="OFFICE MUNICIPAL  D'HABITATION DE MONTRÉAL "/>
    <s v="7520-7530 , 7540-7550, rue André-Ampère"/>
    <n v="24"/>
    <n v="1"/>
    <m/>
    <m/>
    <s v="R"/>
    <s v="AHM"/>
    <m/>
    <m/>
    <n v="24"/>
    <m/>
    <m/>
    <n v="0"/>
    <n v="2230904"/>
    <m/>
    <n v="669271"/>
    <m/>
    <m/>
    <m/>
    <m/>
  </r>
  <r>
    <x v="0"/>
    <s v="ACM-00020"/>
    <x v="2"/>
    <x v="10"/>
    <s v="OFFICE MUNICIPAL  D'HABITATION DE MONTRÉAL "/>
    <s v="12562-12620, rue Marc-Aurèle-Fortin"/>
    <n v="46"/>
    <n v="1"/>
    <m/>
    <m/>
    <s v="R"/>
    <s v="AHM"/>
    <m/>
    <m/>
    <n v="46"/>
    <m/>
    <m/>
    <n v="0"/>
    <n v="4574024"/>
    <m/>
    <n v="1372207"/>
    <m/>
    <m/>
    <m/>
    <m/>
  </r>
  <r>
    <x v="0"/>
    <s v="ACM-00022"/>
    <x v="2"/>
    <x v="11"/>
    <s v="CHILDREN"/>
    <s v="(2300) rue Tupper "/>
    <n v="150"/>
    <n v="1"/>
    <s v="x"/>
    <m/>
    <s v="C"/>
    <s v="AHM"/>
    <m/>
    <m/>
    <n v="66"/>
    <m/>
    <m/>
    <n v="84"/>
    <n v="15610407"/>
    <n v="10836440"/>
    <n v="4683122"/>
    <m/>
    <m/>
    <m/>
    <m/>
  </r>
  <r>
    <x v="0"/>
    <s v="ACM-00027"/>
    <x v="2"/>
    <x v="3"/>
    <s v="HABITATION COMMUNAUTAIRE 20E Avenue"/>
    <s v="7651, 20e Avenue"/>
    <n v="23"/>
    <n v="3"/>
    <m/>
    <m/>
    <s v="C"/>
    <s v="AHM"/>
    <s v="x"/>
    <n v="23"/>
    <m/>
    <m/>
    <m/>
    <n v="0"/>
    <m/>
    <m/>
    <m/>
    <m/>
    <m/>
    <m/>
    <m/>
  </r>
  <r>
    <x v="1"/>
    <s v="ACL-5529"/>
    <x v="3"/>
    <x v="0"/>
    <s v="RÉSIDENCES COMMUNAUTAIRES D'AHUNTSIC"/>
    <s v="(1500) rue Jacques-Casault (MTL)"/>
    <n v="45"/>
    <n v="1"/>
    <s v="x"/>
    <m/>
    <s v="C"/>
    <s v="BSQ"/>
    <s v="x"/>
    <m/>
    <n v="7"/>
    <m/>
    <m/>
    <n v="38"/>
    <m/>
    <m/>
    <m/>
    <m/>
    <m/>
    <m/>
    <m/>
  </r>
  <r>
    <x v="1"/>
    <s v="ACL-5529A"/>
    <x v="3"/>
    <x v="0"/>
    <s v="RÉSIDENCES COMMUNAUTAIRES D'AHUNTSIC"/>
    <s v="(1500) rue Jacques-Casault (MTL)"/>
    <n v="10"/>
    <n v="3"/>
    <s v="x"/>
    <m/>
    <s v="C"/>
    <s v="BSQ"/>
    <s v="x"/>
    <m/>
    <m/>
    <m/>
    <m/>
    <n v="10"/>
    <m/>
    <m/>
    <m/>
    <m/>
    <m/>
    <m/>
    <m/>
  </r>
  <r>
    <x v="1"/>
    <s v="ACL-5514"/>
    <x v="3"/>
    <x v="8"/>
    <s v="C.H. ROSE-MAIN"/>
    <s v="(3033) rue Sherbrooke Est "/>
    <n v="42"/>
    <n v="1"/>
    <s v="x"/>
    <m/>
    <s v="C"/>
    <s v="BSQ"/>
    <s v="x"/>
    <m/>
    <n v="17"/>
    <m/>
    <m/>
    <n v="25"/>
    <m/>
    <m/>
    <m/>
    <m/>
    <m/>
    <m/>
    <m/>
  </r>
  <r>
    <x v="1"/>
    <s v="ACL-5519"/>
    <x v="3"/>
    <x v="3"/>
    <s v="BRIN D'ELLES"/>
    <s v="3831 rue Villeray "/>
    <n v="26"/>
    <n v="3"/>
    <m/>
    <m/>
    <s v="C"/>
    <s v="AHM"/>
    <m/>
    <m/>
    <m/>
    <m/>
    <m/>
    <n v="26"/>
    <m/>
    <m/>
    <m/>
    <m/>
    <m/>
    <m/>
    <m/>
  </r>
  <r>
    <x v="1"/>
    <s v="ACL-5481"/>
    <x v="0"/>
    <x v="12"/>
    <s v="LE GROUPE KEHILLA MONTRÉAL I"/>
    <s v="(5791) avenue Caldwell (CSL)"/>
    <n v="68"/>
    <n v="1"/>
    <m/>
    <m/>
    <s v="C"/>
    <s v="CDH"/>
    <m/>
    <m/>
    <n v="38"/>
    <m/>
    <m/>
    <n v="30"/>
    <m/>
    <m/>
    <m/>
    <m/>
    <m/>
    <m/>
    <m/>
  </r>
  <r>
    <x v="1"/>
    <s v="ACL-5499"/>
    <x v="0"/>
    <x v="5"/>
    <s v="ASSOCIATION D'ENTRAIDE LE CHAINON"/>
    <s v="4527 rue Berri (MTL)"/>
    <n v="49"/>
    <n v="3"/>
    <m/>
    <m/>
    <s v="R"/>
    <s v="AHM"/>
    <m/>
    <n v="49"/>
    <m/>
    <m/>
    <m/>
    <n v="0"/>
    <m/>
    <m/>
    <m/>
    <m/>
    <m/>
    <m/>
    <m/>
  </r>
  <r>
    <x v="1"/>
    <s v="ACL-5540"/>
    <x v="0"/>
    <x v="5"/>
    <s v="MA CHAMBRE INC "/>
    <s v="1651 boulevard Saint-Joseph Est "/>
    <n v="24"/>
    <n v="3"/>
    <m/>
    <m/>
    <s v="R"/>
    <s v="AHM"/>
    <m/>
    <m/>
    <m/>
    <m/>
    <m/>
    <n v="24"/>
    <m/>
    <m/>
    <m/>
    <m/>
    <m/>
    <m/>
    <m/>
  </r>
  <r>
    <x v="1"/>
    <s v="ACL-5506"/>
    <x v="0"/>
    <x v="6"/>
    <s v="C.H. GONTHIER"/>
    <s v="(2502) avenue Gonthier (MTL)"/>
    <n v="36"/>
    <n v="1"/>
    <m/>
    <m/>
    <s v="C"/>
    <s v="CDH"/>
    <m/>
    <m/>
    <n v="26"/>
    <m/>
    <m/>
    <n v="10"/>
    <m/>
    <m/>
    <m/>
    <m/>
    <m/>
    <m/>
    <m/>
  </r>
  <r>
    <x v="1"/>
    <s v="ACL-5503"/>
    <x v="0"/>
    <x v="6"/>
    <s v="LE PAS DE LA RUE"/>
    <s v="2505 avenue Hector (MTL)"/>
    <n v="40"/>
    <n v="3"/>
    <m/>
    <m/>
    <s v="C"/>
    <s v="CDH"/>
    <m/>
    <n v="40"/>
    <m/>
    <m/>
    <m/>
    <n v="0"/>
    <m/>
    <m/>
    <m/>
    <m/>
    <m/>
    <m/>
    <m/>
  </r>
  <r>
    <x v="1"/>
    <s v="ACL-5532"/>
    <x v="0"/>
    <x v="6"/>
    <s v="LA MAISON MARGUERITE DE MONTREAL "/>
    <s v="4255 rue Paul-Pau (MTL)"/>
    <n v="26"/>
    <n v="3"/>
    <m/>
    <m/>
    <s v="C"/>
    <s v="AHM"/>
    <m/>
    <n v="26"/>
    <m/>
    <m/>
    <m/>
    <n v="0"/>
    <m/>
    <m/>
    <m/>
    <m/>
    <m/>
    <m/>
    <m/>
  </r>
  <r>
    <x v="1"/>
    <s v="ACL-5530"/>
    <x v="0"/>
    <x v="6"/>
    <s v="LES HAB. DE LA FONDATION DES AVEUGLES "/>
    <s v="9050 rue Sherbrooke Est "/>
    <n v="39"/>
    <n v="3"/>
    <m/>
    <m/>
    <s v="C"/>
    <s v="AHM"/>
    <m/>
    <m/>
    <m/>
    <m/>
    <m/>
    <n v="39"/>
    <m/>
    <m/>
    <m/>
    <m/>
    <m/>
    <m/>
    <m/>
  </r>
  <r>
    <x v="1"/>
    <s v="ACL-5536"/>
    <x v="0"/>
    <x v="7"/>
    <s v="HABITATIONS LA TRAVERSÉE"/>
    <s v="11130-11132 boulevard Pie-IX "/>
    <n v="51"/>
    <n v="3"/>
    <m/>
    <m/>
    <s v="R"/>
    <s v="AHM"/>
    <m/>
    <n v="51"/>
    <m/>
    <m/>
    <m/>
    <n v="0"/>
    <m/>
    <m/>
    <m/>
    <m/>
    <m/>
    <m/>
    <m/>
  </r>
  <r>
    <x v="1"/>
    <s v="ACL-5520"/>
    <x v="0"/>
    <x v="7"/>
    <s v="HAPOPEX-INDUSTRIEL"/>
    <s v="(4721) boulevard Industriel (MTL)"/>
    <n v="95"/>
    <n v="1"/>
    <m/>
    <m/>
    <s v="C"/>
    <s v="AHM"/>
    <m/>
    <m/>
    <n v="18"/>
    <m/>
    <m/>
    <n v="77"/>
    <m/>
    <m/>
    <m/>
    <m/>
    <m/>
    <m/>
    <m/>
  </r>
  <r>
    <x v="1"/>
    <s v="ACL-5539"/>
    <x v="0"/>
    <x v="8"/>
    <s v="COOPÉRATIVE DU GORILLE"/>
    <s v="5300 rue Molson (MTL)"/>
    <n v="28"/>
    <n v="1"/>
    <s v="x"/>
    <m/>
    <s v="C"/>
    <s v="BSQ"/>
    <s v="x"/>
    <m/>
    <n v="9"/>
    <m/>
    <m/>
    <n v="19"/>
    <m/>
    <m/>
    <m/>
    <m/>
    <m/>
    <m/>
    <m/>
  </r>
  <r>
    <x v="1"/>
    <s v="ACL-5525"/>
    <x v="0"/>
    <x v="8"/>
    <s v="COOP. LA JOIE DE ROSEMONT"/>
    <s v="5620 rue Bélanger "/>
    <n v="55"/>
    <n v="1"/>
    <m/>
    <m/>
    <s v="T"/>
    <s v="CDH"/>
    <m/>
    <m/>
    <n v="37"/>
    <m/>
    <m/>
    <n v="18"/>
    <m/>
    <m/>
    <m/>
    <m/>
    <m/>
    <m/>
    <m/>
  </r>
  <r>
    <x v="1"/>
    <s v="ACL-5456"/>
    <x v="0"/>
    <x v="8"/>
    <s v="OMHM - MÉTRO ROSEMONT"/>
    <s v="(500-750) boulevard Rosemont (MTL)"/>
    <n v="193"/>
    <n v="2"/>
    <s v="x"/>
    <s v="x"/>
    <s v="C"/>
    <s v="BSQ"/>
    <m/>
    <m/>
    <m/>
    <m/>
    <n v="193"/>
    <n v="0"/>
    <m/>
    <m/>
    <m/>
    <m/>
    <m/>
    <m/>
    <m/>
  </r>
  <r>
    <x v="1"/>
    <s v="ACL-5516"/>
    <x v="0"/>
    <x v="11"/>
    <s v="SIDALYS"/>
    <s v="1462 rue Panet (MTL)"/>
    <n v="15"/>
    <n v="3"/>
    <m/>
    <m/>
    <s v="C"/>
    <s v="CDH"/>
    <m/>
    <n v="15"/>
    <m/>
    <m/>
    <m/>
    <n v="0"/>
    <m/>
    <m/>
    <m/>
    <m/>
    <m/>
    <m/>
    <m/>
  </r>
  <r>
    <x v="1"/>
    <s v="ACL-5515"/>
    <x v="0"/>
    <x v="11"/>
    <s v="DIANOVA Québec"/>
    <s v="965-971 rue Saint-André (MTL)"/>
    <n v="25"/>
    <n v="3"/>
    <m/>
    <s v="x"/>
    <s v="C"/>
    <s v="AHM"/>
    <m/>
    <n v="25"/>
    <m/>
    <m/>
    <m/>
    <n v="0"/>
    <m/>
    <m/>
    <m/>
    <m/>
    <m/>
    <m/>
    <m/>
  </r>
  <r>
    <x v="1"/>
    <s v="ACL-5442"/>
    <x v="0"/>
    <x v="3"/>
    <s v="HAPOPEX - CARTIER"/>
    <s v="7725 rue Cartier (MTL)"/>
    <n v="11"/>
    <n v="1"/>
    <m/>
    <s v="x"/>
    <s v="C"/>
    <s v="CDH"/>
    <m/>
    <m/>
    <m/>
    <m/>
    <m/>
    <n v="11"/>
    <m/>
    <m/>
    <m/>
    <m/>
    <m/>
    <m/>
    <m/>
  </r>
  <r>
    <x v="1"/>
    <s v="ACL-5416"/>
    <x v="1"/>
    <x v="0"/>
    <s v="C.H. LACHAPELLE DE CARTIERVILLE"/>
    <s v="(11887) rue Dulongpré (MTL)"/>
    <n v="33"/>
    <n v="1"/>
    <m/>
    <s v="x"/>
    <s v="C"/>
    <s v="BSQ"/>
    <m/>
    <m/>
    <n v="4"/>
    <m/>
    <m/>
    <n v="29"/>
    <m/>
    <m/>
    <m/>
    <m/>
    <m/>
    <m/>
    <m/>
  </r>
  <r>
    <x v="1"/>
    <s v="ACL-5517"/>
    <x v="1"/>
    <x v="13"/>
    <s v="HAPOPEX - GOYER"/>
    <s v="2965 rue Goyer (MTL)"/>
    <n v="37"/>
    <n v="3"/>
    <m/>
    <m/>
    <s v="R"/>
    <s v="ROMEL"/>
    <m/>
    <m/>
    <m/>
    <m/>
    <m/>
    <n v="37"/>
    <m/>
    <m/>
    <m/>
    <m/>
    <m/>
    <m/>
    <m/>
  </r>
  <r>
    <x v="1"/>
    <s v="ACL-5517A"/>
    <x v="1"/>
    <x v="13"/>
    <s v="HAPOPEX - GOYER"/>
    <s v="2965 rue Goyer (MTL)"/>
    <n v="1"/>
    <n v="1"/>
    <m/>
    <m/>
    <s v="R"/>
    <s v="ROMEL"/>
    <m/>
    <m/>
    <n v="1"/>
    <m/>
    <m/>
    <n v="0"/>
    <m/>
    <m/>
    <m/>
    <m/>
    <m/>
    <m/>
    <m/>
  </r>
  <r>
    <x v="1"/>
    <s v="ACL-5528"/>
    <x v="1"/>
    <x v="13"/>
    <s v="HAPOPEX - BATE"/>
    <s v="2520 chemin Bates "/>
    <n v="31"/>
    <n v="3"/>
    <s v="x"/>
    <m/>
    <s v="C"/>
    <s v="ROMEL"/>
    <m/>
    <m/>
    <m/>
    <m/>
    <m/>
    <n v="31"/>
    <m/>
    <m/>
    <m/>
    <m/>
    <m/>
    <m/>
    <m/>
  </r>
  <r>
    <x v="1"/>
    <s v="ACL-5380"/>
    <x v="1"/>
    <x v="1"/>
    <s v="C.H. DE LA POINTE AMICALE"/>
    <s v="(200) rue Bourgeoys (MTL)"/>
    <n v="85"/>
    <n v="1"/>
    <s v="x"/>
    <m/>
    <s v="C"/>
    <s v="BSQ"/>
    <m/>
    <m/>
    <n v="65"/>
    <m/>
    <m/>
    <n v="20"/>
    <m/>
    <m/>
    <m/>
    <m/>
    <m/>
    <m/>
    <m/>
  </r>
  <r>
    <x v="1"/>
    <s v="ACL-5513"/>
    <x v="1"/>
    <x v="6"/>
    <s v="LES HAB. LOGE-ACCÈS INC. - PHASE VI"/>
    <s v="3203-3207 rue Sainte-Catherine Est "/>
    <n v="15"/>
    <n v="3"/>
    <m/>
    <m/>
    <s v="R"/>
    <s v="BSQ"/>
    <m/>
    <n v="15"/>
    <m/>
    <m/>
    <m/>
    <n v="0"/>
    <m/>
    <m/>
    <m/>
    <m/>
    <m/>
    <m/>
    <m/>
  </r>
  <r>
    <x v="1"/>
    <s v="ACL-5471"/>
    <x v="1"/>
    <x v="6"/>
    <s v="NOUVELLE APPROCHE HUMANITAIRE D'APPRENTISSAGE "/>
    <s v="2460-2470 rue Lacordaire (MTL)"/>
    <n v="27"/>
    <n v="3"/>
    <m/>
    <m/>
    <s v="R"/>
    <s v="AHM"/>
    <m/>
    <n v="27"/>
    <m/>
    <m/>
    <m/>
    <n v="0"/>
    <m/>
    <m/>
    <m/>
    <m/>
    <m/>
    <m/>
    <m/>
  </r>
  <r>
    <x v="1"/>
    <s v="ACL-5537"/>
    <x v="1"/>
    <x v="7"/>
    <s v="HAPOPEX-ARCHEVÊQUE"/>
    <s v="11900 avenue L'Archevêque (MTN)"/>
    <n v="32"/>
    <n v="1"/>
    <m/>
    <m/>
    <s v="C"/>
    <s v="AHM"/>
    <m/>
    <m/>
    <n v="24"/>
    <m/>
    <m/>
    <n v="8"/>
    <m/>
    <m/>
    <m/>
    <m/>
    <m/>
    <m/>
    <m/>
  </r>
  <r>
    <x v="1"/>
    <s v="ACL-5445"/>
    <x v="1"/>
    <x v="9"/>
    <s v="C. S. LE SUROIT DE MONTRÉAL "/>
    <s v="(955) avenue Outremont (OUT)"/>
    <n v="48"/>
    <n v="1"/>
    <s v="x"/>
    <s v="x"/>
    <s v="C"/>
    <s v="CDH"/>
    <m/>
    <m/>
    <n v="32"/>
    <m/>
    <m/>
    <n v="16"/>
    <m/>
    <m/>
    <m/>
    <m/>
    <m/>
    <m/>
    <m/>
  </r>
  <r>
    <x v="1"/>
    <s v="ACL-5479"/>
    <x v="1"/>
    <x v="10"/>
    <s v="LOGIS - 12+"/>
    <s v="7510 boulevard Maurice-Duplessis "/>
    <n v="12"/>
    <n v="3"/>
    <m/>
    <s v="x"/>
    <s v="C"/>
    <s v="BSQ"/>
    <m/>
    <m/>
    <m/>
    <m/>
    <m/>
    <n v="12"/>
    <m/>
    <m/>
    <m/>
    <m/>
    <m/>
    <m/>
    <m/>
  </r>
  <r>
    <x v="1"/>
    <s v="ACL-5474"/>
    <x v="1"/>
    <x v="8"/>
    <s v="C.H. ROSE-MAIN"/>
    <s v="(2595) place Chassé (MTL)"/>
    <n v="63"/>
    <n v="1"/>
    <s v="x"/>
    <m/>
    <s v="C"/>
    <s v="BSQ"/>
    <m/>
    <m/>
    <n v="39"/>
    <m/>
    <m/>
    <n v="24"/>
    <m/>
    <m/>
    <m/>
    <m/>
    <m/>
    <m/>
    <m/>
  </r>
  <r>
    <x v="1"/>
    <s v="ACL-5492"/>
    <x v="1"/>
    <x v="14"/>
    <s v="C.H. LAURENTIENNE"/>
    <s v="2430 boulevard Marcel-Laurin (SLR)"/>
    <n v="148"/>
    <n v="1"/>
    <s v="x"/>
    <m/>
    <s v="C"/>
    <s v="BSQ"/>
    <m/>
    <m/>
    <n v="117"/>
    <m/>
    <m/>
    <n v="31"/>
    <m/>
    <m/>
    <m/>
    <m/>
    <m/>
    <m/>
    <m/>
  </r>
  <r>
    <x v="1"/>
    <s v="ACL-5522"/>
    <x v="1"/>
    <x v="11"/>
    <s v="ACTION-RÉINSERTION"/>
    <s v="222 rue Sainte-Catherine Est "/>
    <n v="37"/>
    <n v="3"/>
    <m/>
    <m/>
    <s v="C"/>
    <s v="AHM"/>
    <m/>
    <m/>
    <m/>
    <m/>
    <m/>
    <n v="37"/>
    <m/>
    <m/>
    <m/>
    <m/>
    <m/>
    <m/>
    <m/>
  </r>
  <r>
    <x v="1"/>
    <s v="ACL-5397"/>
    <x v="1"/>
    <x v="11"/>
    <s v="C.H. DE LA MONTAGNE VERTE"/>
    <s v="(1279) rue Saint-Jacques (MTL)"/>
    <n v="127"/>
    <n v="1"/>
    <m/>
    <s v="x"/>
    <s v="C"/>
    <s v="CDH"/>
    <m/>
    <m/>
    <n v="63"/>
    <m/>
    <m/>
    <n v="64"/>
    <m/>
    <m/>
    <m/>
    <m/>
    <m/>
    <m/>
    <m/>
  </r>
  <r>
    <x v="1"/>
    <s v="ACL-5550"/>
    <x v="2"/>
    <x v="0"/>
    <s v="HAPOPEX-GENRI-BOURASSA 2"/>
    <s v="2915-2925 Henri-Bourassa"/>
    <n v="72"/>
    <n v="1"/>
    <m/>
    <m/>
    <s v="R"/>
    <s v="CDH"/>
    <m/>
    <m/>
    <n v="14"/>
    <m/>
    <m/>
    <n v="58"/>
    <m/>
    <m/>
    <m/>
    <m/>
    <m/>
    <m/>
    <m/>
  </r>
  <r>
    <x v="1"/>
    <s v="ACL-5552"/>
    <x v="2"/>
    <x v="0"/>
    <s v="SGQ "/>
    <s v="11810, rue Ranger"/>
    <n v="78"/>
    <n v="1"/>
    <m/>
    <m/>
    <s v="C"/>
    <s v="ROMEL"/>
    <m/>
    <m/>
    <n v="41"/>
    <m/>
    <m/>
    <n v="37"/>
    <m/>
    <m/>
    <m/>
    <m/>
    <m/>
    <m/>
    <m/>
  </r>
  <r>
    <x v="1"/>
    <s v="ACL-5533"/>
    <x v="2"/>
    <x v="13"/>
    <s v="LES FONDATIONS DU QUARTIER"/>
    <s v="6911 boulevard Décarie "/>
    <n v="127"/>
    <n v="1"/>
    <s v="x"/>
    <m/>
    <s v="C"/>
    <s v="ROMEL"/>
    <m/>
    <m/>
    <n v="47"/>
    <m/>
    <m/>
    <n v="80"/>
    <m/>
    <m/>
    <m/>
    <m/>
    <m/>
    <m/>
    <m/>
  </r>
  <r>
    <x v="1"/>
    <s v="ACL-5554"/>
    <x v="2"/>
    <x v="4"/>
    <s v="HAPOPEX- NOTRE DAME"/>
    <s v="2225, rue Notre-Dame"/>
    <n v="55"/>
    <n v="1"/>
    <m/>
    <m/>
    <s v="C"/>
    <s v="CDH"/>
    <m/>
    <m/>
    <n v="44"/>
    <m/>
    <m/>
    <n v="11"/>
    <m/>
    <m/>
    <m/>
    <m/>
    <m/>
    <m/>
    <m/>
  </r>
  <r>
    <x v="1"/>
    <s v="ACL-5551"/>
    <x v="2"/>
    <x v="5"/>
    <s v="LES HABITATIONS DU RÉSEAU DE L'ACADÉMIE PHES VIII"/>
    <s v="4051-55, avenue Papineau"/>
    <n v="20"/>
    <n v="3"/>
    <m/>
    <m/>
    <s v="R"/>
    <s v="AHM"/>
    <m/>
    <m/>
    <m/>
    <m/>
    <m/>
    <n v="20"/>
    <m/>
    <m/>
    <m/>
    <m/>
    <m/>
    <m/>
    <m/>
  </r>
  <r>
    <x v="1"/>
    <s v="ACL-5542"/>
    <x v="2"/>
    <x v="1"/>
    <s v="LA MAISON BENOIT LABRE"/>
    <s v="259, avenue Greene"/>
    <n v="36"/>
    <n v="3"/>
    <m/>
    <m/>
    <s v="C"/>
    <s v="AHM"/>
    <m/>
    <n v="36"/>
    <m/>
    <m/>
    <m/>
    <n v="0"/>
    <m/>
    <m/>
    <m/>
    <m/>
    <m/>
    <m/>
    <m/>
  </r>
  <r>
    <x v="1"/>
    <s v="ACL-5545"/>
    <x v="2"/>
    <x v="1"/>
    <s v="CONVERGENCE GRIFFINTOWN"/>
    <s v="204, rue Young"/>
    <n v="64"/>
    <n v="1"/>
    <s v="x"/>
    <m/>
    <s v="C"/>
    <s v="BSQ"/>
    <m/>
    <m/>
    <n v="32"/>
    <m/>
    <m/>
    <n v="32"/>
    <m/>
    <m/>
    <m/>
    <m/>
    <m/>
    <m/>
    <m/>
  </r>
  <r>
    <x v="1"/>
    <s v="ACL-5545-A"/>
    <x v="2"/>
    <x v="1"/>
    <s v="CONVERGENCE GRIFFINTOWN"/>
    <s v="204, rue Young"/>
    <n v="160"/>
    <n v="2"/>
    <s v="x"/>
    <m/>
    <s v="C"/>
    <s v="BSQ"/>
    <m/>
    <m/>
    <m/>
    <m/>
    <n v="160"/>
    <n v="0"/>
    <m/>
    <m/>
    <m/>
    <m/>
    <m/>
    <m/>
    <m/>
  </r>
  <r>
    <x v="1"/>
    <s v="ACL-5545-B"/>
    <x v="2"/>
    <x v="1"/>
    <s v="CONVERGENCE GRIFFINTOWN"/>
    <s v="204, rue Young"/>
    <n v="48"/>
    <n v="3"/>
    <s v="x"/>
    <m/>
    <s v="C"/>
    <s v="BSQ"/>
    <m/>
    <m/>
    <m/>
    <m/>
    <m/>
    <n v="48"/>
    <m/>
    <m/>
    <m/>
    <m/>
    <m/>
    <m/>
    <m/>
  </r>
  <r>
    <x v="1"/>
    <s v="ACL-5549"/>
    <x v="2"/>
    <x v="1"/>
    <s v="HABITATION HÉRITAGE DE POINTE ST-CHARLES"/>
    <s v="(9), rue Sainte-Madelaine"/>
    <n v="122"/>
    <n v="1"/>
    <m/>
    <m/>
    <s v="C"/>
    <s v="BSQ"/>
    <s v="x"/>
    <m/>
    <n v="72"/>
    <m/>
    <m/>
    <n v="50"/>
    <m/>
    <m/>
    <m/>
    <m/>
    <m/>
    <m/>
    <m/>
  </r>
  <r>
    <x v="1"/>
    <s v="ACL-5553"/>
    <x v="2"/>
    <x v="1"/>
    <s v="SOCUÉTÉ D'AMÉNAGEMENT DE POINTE-SAINT-CHARLES"/>
    <s v="(1385) rue, Barré"/>
    <n v="54"/>
    <n v="1"/>
    <m/>
    <m/>
    <s v="C"/>
    <s v="BSQ"/>
    <m/>
    <m/>
    <n v="32"/>
    <m/>
    <m/>
    <n v="22"/>
    <m/>
    <m/>
    <m/>
    <m/>
    <m/>
    <m/>
    <m/>
  </r>
  <r>
    <x v="1"/>
    <s v="ACL-5489"/>
    <x v="2"/>
    <x v="6"/>
    <s v="HONORÉ-BEAUGRAND"/>
    <s v="7944-7946 rue Hochelaga "/>
    <n v="67"/>
    <n v="1"/>
    <s v="x"/>
    <s v="x"/>
    <s v="C"/>
    <s v="BSQ"/>
    <s v="x"/>
    <m/>
    <n v="21"/>
    <m/>
    <m/>
    <n v="46"/>
    <m/>
    <m/>
    <m/>
    <m/>
    <m/>
    <m/>
    <m/>
  </r>
  <r>
    <x v="1"/>
    <s v="ACL-5544"/>
    <x v="2"/>
    <x v="6"/>
    <s v="9410 NOTRE DAME-EST"/>
    <s v="9410, rue Notre-Dame Est"/>
    <n v="22"/>
    <n v="3"/>
    <m/>
    <m/>
    <s v="C"/>
    <s v="AHM"/>
    <m/>
    <m/>
    <m/>
    <m/>
    <m/>
    <n v="22"/>
    <m/>
    <m/>
    <m/>
    <m/>
    <m/>
    <m/>
    <m/>
  </r>
  <r>
    <x v="1"/>
    <s v="ACL-5543"/>
    <x v="2"/>
    <x v="15"/>
    <s v="LES HABITATIONS BROADWAY"/>
    <s v="37, avenue Broadway"/>
    <n v="32"/>
    <n v="3"/>
    <m/>
    <m/>
    <s v="C"/>
    <s v="AHM"/>
    <m/>
    <m/>
    <m/>
    <m/>
    <m/>
    <n v="32"/>
    <m/>
    <m/>
    <m/>
    <m/>
    <m/>
    <m/>
    <m/>
  </r>
  <r>
    <x v="1"/>
    <s v="ACL-5546"/>
    <x v="2"/>
    <x v="7"/>
    <s v="Le Phoenix de Montréal-Nord"/>
    <s v="10155, boulevard Pie-IX"/>
    <n v="101"/>
    <n v="1"/>
    <m/>
    <m/>
    <s v="C"/>
    <s v="ROMEL"/>
    <s v="x"/>
    <m/>
    <m/>
    <m/>
    <m/>
    <n v="101"/>
    <m/>
    <m/>
    <m/>
    <m/>
    <m/>
    <m/>
    <m/>
  </r>
  <r>
    <x v="1"/>
    <s v="ACL-5555"/>
    <x v="2"/>
    <x v="9"/>
    <s v="COOP. DE SOLIDARITÉ LE SUROIT PHASE 2"/>
    <s v="1500, avenue Thérèse-Lavoie-Roux"/>
    <n v="86"/>
    <n v="1"/>
    <m/>
    <m/>
    <s v="C"/>
    <s v="CDH"/>
    <m/>
    <m/>
    <m/>
    <m/>
    <m/>
    <n v="86"/>
    <m/>
    <m/>
    <m/>
    <m/>
    <m/>
    <m/>
    <m/>
  </r>
  <r>
    <x v="1"/>
    <s v="ACL-5535"/>
    <x v="2"/>
    <x v="16"/>
    <s v="LE RICOCHET"/>
    <s v="(12682) boulevard Gouin Ouest "/>
    <n v="16"/>
    <n v="3"/>
    <m/>
    <m/>
    <s v="C"/>
    <s v="ROMEL"/>
    <s v="x"/>
    <m/>
    <m/>
    <m/>
    <m/>
    <n v="16"/>
    <m/>
    <m/>
    <m/>
    <m/>
    <m/>
    <m/>
    <m/>
  </r>
  <r>
    <x v="1"/>
    <s v="ACL-5534"/>
    <x v="2"/>
    <x v="16"/>
    <s v="RÉSIDENCE BIENVENUE"/>
    <s v="(12680) boulevard Gouin Ouest "/>
    <n v="16"/>
    <n v="3"/>
    <m/>
    <m/>
    <s v="C"/>
    <s v="ROMEL"/>
    <s v="x"/>
    <m/>
    <m/>
    <m/>
    <m/>
    <n v="16"/>
    <m/>
    <m/>
    <m/>
    <m/>
    <m/>
    <m/>
    <m/>
  </r>
  <r>
    <x v="1"/>
    <s v="ACL-5493"/>
    <x v="2"/>
    <x v="11"/>
    <s v="C.H. HAVRE FRONTENAC"/>
    <s v="(1845) rue Frontenac (MTL)"/>
    <n v="60"/>
    <n v="1"/>
    <s v="x"/>
    <m/>
    <s v="C"/>
    <s v="CDH"/>
    <s v="x"/>
    <m/>
    <n v="45"/>
    <m/>
    <m/>
    <n v="15"/>
    <m/>
    <m/>
    <m/>
    <m/>
    <m/>
    <m/>
    <m/>
  </r>
  <r>
    <x v="1"/>
    <s v="ACL-5547"/>
    <x v="2"/>
    <x v="11"/>
    <s v="Y des femmes de Montréal"/>
    <s v="1355, boulevard René-Lévesque Ouest"/>
    <n v="40"/>
    <n v="3"/>
    <m/>
    <m/>
    <s v="C"/>
    <s v="CDH"/>
    <m/>
    <m/>
    <m/>
    <m/>
    <m/>
    <n v="40"/>
    <m/>
    <m/>
    <m/>
    <m/>
    <m/>
    <m/>
    <m/>
  </r>
  <r>
    <x v="1"/>
    <s v="ACL-5548"/>
    <x v="2"/>
    <x v="3"/>
    <s v="Maison d'Iberville"/>
    <s v="(99999), rue d'iberville"/>
    <n v="10"/>
    <n v="3"/>
    <m/>
    <m/>
    <s v="C"/>
    <s v="CDH"/>
    <m/>
    <m/>
    <m/>
    <m/>
    <m/>
    <n v="10"/>
    <m/>
    <m/>
    <m/>
    <m/>
    <m/>
    <m/>
    <m/>
  </r>
  <r>
    <x v="2"/>
    <s v="ACL-5500"/>
    <x v="4"/>
    <x v="0"/>
    <s v="CORK AND SEAL"/>
    <s v="10000 rue Meilleur (MTL)"/>
    <n v="69"/>
    <n v="1"/>
    <s v="x"/>
    <m/>
    <s v="C"/>
    <s v="BSQ"/>
    <m/>
    <m/>
    <m/>
    <m/>
    <m/>
    <n v="69"/>
    <m/>
    <m/>
    <m/>
    <m/>
    <m/>
    <m/>
    <m/>
  </r>
  <r>
    <x v="2"/>
    <s v="ACL-5494"/>
    <x v="4"/>
    <x v="3"/>
    <s v="PROJET ST-BERNARDIN"/>
    <s v="(7979) 8e Avenue (MTL)"/>
    <n v="96"/>
    <n v="1"/>
    <m/>
    <m/>
    <s v="C"/>
    <s v="BSQ"/>
    <m/>
    <m/>
    <m/>
    <m/>
    <m/>
    <n v="96"/>
    <m/>
    <m/>
    <m/>
    <m/>
    <m/>
    <m/>
    <m/>
  </r>
  <r>
    <x v="2"/>
    <s v="MTL-5212"/>
    <x v="4"/>
    <x v="0"/>
    <s v="COUR DE VOIRIE LOUVAIN/CHRISTOPHE-COLOMB"/>
    <s v="955-999 rue de Louvain Est (MTL)"/>
    <n v="150"/>
    <n v="1"/>
    <s v="x"/>
    <s v="x"/>
    <s v="C"/>
    <s v="AUT"/>
    <m/>
    <m/>
    <m/>
    <m/>
    <m/>
    <n v="150"/>
    <m/>
    <m/>
    <m/>
    <m/>
    <m/>
    <m/>
    <m/>
  </r>
  <r>
    <x v="2"/>
    <s v="MTL-5267"/>
    <x v="4"/>
    <x v="0"/>
    <s v="MTQ-AHUNTSIC"/>
    <s v="625-775 boulevard Henri-Bourassa Ouest "/>
    <n v="84"/>
    <n v="1"/>
    <s v="x"/>
    <m/>
    <s v="C"/>
    <s v="BSQ"/>
    <m/>
    <m/>
    <m/>
    <m/>
    <m/>
    <n v="84"/>
    <m/>
    <m/>
    <m/>
    <m/>
    <m/>
    <m/>
    <m/>
  </r>
  <r>
    <x v="2"/>
    <s v="MTL-5086"/>
    <x v="4"/>
    <x v="5"/>
    <s v="C.H. MARIE-ANNE"/>
    <s v="(100) rue Marie-Anne Est (MTL)"/>
    <n v="36"/>
    <n v="1"/>
    <m/>
    <s v="x"/>
    <s v="C"/>
    <s v="AHM"/>
    <m/>
    <m/>
    <m/>
    <m/>
    <m/>
    <n v="36"/>
    <m/>
    <m/>
    <m/>
    <m/>
    <m/>
    <m/>
    <m/>
  </r>
  <r>
    <x v="2"/>
    <s v="MTL-5194"/>
    <x v="4"/>
    <x v="1"/>
    <s v="C.H. DES BASSINS DU HAVRE - PHASE 1.5"/>
    <s v="(325) rue Richmond (MTL)"/>
    <n v="100"/>
    <n v="1"/>
    <s v="x"/>
    <m/>
    <s v="C"/>
    <s v="BSQ"/>
    <m/>
    <m/>
    <m/>
    <m/>
    <m/>
    <n v="100"/>
    <m/>
    <m/>
    <m/>
    <m/>
    <m/>
    <m/>
    <m/>
  </r>
  <r>
    <x v="2"/>
    <s v="MTL-5412"/>
    <x v="4"/>
    <x v="1"/>
    <s v="C.H. SAINTE-ANNE"/>
    <s v="181-185 rue de la Montagne (MTL)"/>
    <n v="8"/>
    <n v="1"/>
    <m/>
    <m/>
    <s v="C"/>
    <s v="BSQ"/>
    <m/>
    <m/>
    <m/>
    <m/>
    <m/>
    <n v="8"/>
    <m/>
    <m/>
    <m/>
    <m/>
    <m/>
    <m/>
    <m/>
  </r>
  <r>
    <x v="2"/>
    <s v="MTL-5409"/>
    <x v="4"/>
    <x v="6"/>
    <s v="GOYETTE AUTOMOBILE"/>
    <s v="3700 rue Sainte-Catherine Est "/>
    <n v="32"/>
    <n v="1"/>
    <s v="x"/>
    <m/>
    <s v="T"/>
    <s v="BSQ"/>
    <s v="x"/>
    <m/>
    <m/>
    <m/>
    <m/>
    <n v="32"/>
    <m/>
    <m/>
    <m/>
    <m/>
    <m/>
    <m/>
    <m/>
  </r>
  <r>
    <x v="2"/>
    <s v="MTL-5405"/>
    <x v="4"/>
    <x v="8"/>
    <s v="SDA - ANGUS"/>
    <s v="(4795) rue Molson (MTL)"/>
    <n v="100"/>
    <n v="1"/>
    <s v="x"/>
    <m/>
    <s v="T"/>
    <s v="BSQ"/>
    <s v="x"/>
    <m/>
    <m/>
    <m/>
    <m/>
    <n v="100"/>
    <m/>
    <m/>
    <m/>
    <m/>
    <m/>
    <m/>
    <m/>
  </r>
  <r>
    <x v="2"/>
    <s v="ACL-5488"/>
    <x v="4"/>
    <x v="8"/>
    <s v="SOLOTECH"/>
    <s v="(5000) 2e Avenue (MTL)"/>
    <n v="45"/>
    <n v="1"/>
    <s v="x"/>
    <m/>
    <s v="C"/>
    <s v="BSQ"/>
    <m/>
    <m/>
    <m/>
    <m/>
    <m/>
    <n v="45"/>
    <m/>
    <m/>
    <m/>
    <m/>
    <m/>
    <m/>
    <m/>
  </r>
  <r>
    <x v="2"/>
    <s v="MTL-5355"/>
    <x v="5"/>
    <x v="13"/>
    <s v="H.C. CÔTE-DES-NEIGES"/>
    <s v="3400 avenue Linton (MTL)"/>
    <n v="29"/>
    <n v="1"/>
    <m/>
    <m/>
    <s v="R"/>
    <s v="ROMEL"/>
    <m/>
    <m/>
    <m/>
    <m/>
    <m/>
    <n v="29"/>
    <m/>
    <m/>
    <m/>
    <m/>
    <m/>
    <m/>
    <m/>
  </r>
  <r>
    <x v="2"/>
    <s v="MTL-5436"/>
    <x v="5"/>
    <x v="13"/>
    <s v="WILDERTON"/>
    <s v="6250 avenue Wilderton "/>
    <n v="23"/>
    <n v="1"/>
    <s v="x"/>
    <m/>
    <s v="C"/>
    <s v="ROMEL"/>
    <s v="x"/>
    <m/>
    <m/>
    <m/>
    <m/>
    <n v="23"/>
    <m/>
    <m/>
    <m/>
    <m/>
    <m/>
    <m/>
    <m/>
  </r>
  <r>
    <x v="2"/>
    <s v="MTL-5230"/>
    <x v="5"/>
    <x v="4"/>
    <s v="EGLISE TRES SAINT-SACREMENT"/>
    <s v="702-800 rue Provost (LCH)"/>
    <n v="40"/>
    <n v="1"/>
    <m/>
    <m/>
    <s v="R"/>
    <s v="BSQ"/>
    <m/>
    <m/>
    <m/>
    <m/>
    <m/>
    <n v="40"/>
    <m/>
    <m/>
    <m/>
    <m/>
    <m/>
    <m/>
    <m/>
  </r>
  <r>
    <x v="2"/>
    <s v="MTL-5389"/>
    <x v="5"/>
    <x v="5"/>
    <s v="LES HAB RÉSEAU ACADÉMIE PHASE-8"/>
    <s v="(1661) rue Saint-Grégoire (MTL)"/>
    <n v="16"/>
    <n v="1"/>
    <m/>
    <m/>
    <s v="C"/>
    <s v="AHM"/>
    <s v="x"/>
    <m/>
    <m/>
    <m/>
    <m/>
    <n v="16"/>
    <m/>
    <m/>
    <m/>
    <m/>
    <m/>
    <m/>
    <m/>
  </r>
  <r>
    <x v="2"/>
    <s v="MTL-5446"/>
    <x v="5"/>
    <x v="5"/>
    <s v="4055, PAPINEAU"/>
    <s v="4055 rue Papineau"/>
    <n v="20"/>
    <n v="3"/>
    <m/>
    <s v="x"/>
    <s v="C"/>
    <s v="AHM"/>
    <m/>
    <m/>
    <m/>
    <m/>
    <m/>
    <n v="20"/>
    <m/>
    <m/>
    <m/>
    <m/>
    <m/>
    <m/>
    <m/>
  </r>
  <r>
    <x v="2"/>
    <s v="MTL-5270"/>
    <x v="5"/>
    <x v="1"/>
    <s v="ATELIER CN PHASE-2"/>
    <s v="(1890) rue Le Ber (MTL)"/>
    <n v="120"/>
    <n v="1"/>
    <s v="x"/>
    <m/>
    <s v="C"/>
    <s v="BSQ"/>
    <m/>
    <m/>
    <m/>
    <m/>
    <m/>
    <n v="120"/>
    <m/>
    <m/>
    <m/>
    <m/>
    <m/>
    <m/>
    <m/>
  </r>
  <r>
    <x v="2"/>
    <s v="MTL-5338"/>
    <x v="5"/>
    <x v="1"/>
    <s v="C.H. LA MALTERIE"/>
    <s v="(5030) rue Saint-Ambroise (MTL)"/>
    <n v="120"/>
    <n v="1"/>
    <s v="x"/>
    <m/>
    <s v="C"/>
    <s v="AUT"/>
    <m/>
    <m/>
    <m/>
    <m/>
    <m/>
    <n v="120"/>
    <m/>
    <m/>
    <m/>
    <m/>
    <m/>
    <m/>
    <m/>
  </r>
  <r>
    <x v="2"/>
    <s v="MTL-5381"/>
    <x v="5"/>
    <x v="1"/>
    <s v="SE 7 T ( DAYAN)"/>
    <s v="431-433 rue Saint-Martin (MTL)"/>
    <n v="46"/>
    <n v="1"/>
    <s v="x"/>
    <m/>
    <s v="C"/>
    <s v="BSQ"/>
    <m/>
    <m/>
    <m/>
    <m/>
    <m/>
    <n v="46"/>
    <m/>
    <m/>
    <m/>
    <m/>
    <m/>
    <m/>
    <m/>
  </r>
  <r>
    <x v="2"/>
    <s v="MTL-5435"/>
    <x v="5"/>
    <x v="1"/>
    <s v="SQUARE-GALLERY"/>
    <s v="108 rue du Square-Gallery (MTL)"/>
    <n v="90"/>
    <n v="1"/>
    <s v="x"/>
    <m/>
    <s v="C"/>
    <s v="AUT"/>
    <s v="x"/>
    <m/>
    <m/>
    <m/>
    <m/>
    <n v="90"/>
    <m/>
    <m/>
    <m/>
    <m/>
    <m/>
    <m/>
    <m/>
  </r>
  <r>
    <x v="2"/>
    <s v="MTL-5428"/>
    <x v="5"/>
    <x v="1"/>
    <s v="TERRAIN ST-AMBROISE"/>
    <s v="5237-5239 rue Saint-Ambroise (MTL)"/>
    <n v="10"/>
    <n v="1"/>
    <m/>
    <m/>
    <s v="C"/>
    <s v="AUT"/>
    <m/>
    <m/>
    <m/>
    <m/>
    <m/>
    <n v="10"/>
    <m/>
    <m/>
    <m/>
    <m/>
    <m/>
    <m/>
    <m/>
  </r>
  <r>
    <x v="2"/>
    <s v="MTL-5377"/>
    <x v="5"/>
    <x v="6"/>
    <s v="C.H. MÉTRO L'ASSOMPTION"/>
    <s v="(5300) rue de Marseille (MTL)"/>
    <n v="150"/>
    <n v="1"/>
    <s v="x"/>
    <m/>
    <s v="C"/>
    <s v="AHM"/>
    <m/>
    <m/>
    <m/>
    <m/>
    <m/>
    <n v="150"/>
    <m/>
    <m/>
    <m/>
    <m/>
    <m/>
    <m/>
    <m/>
  </r>
  <r>
    <x v="2"/>
    <s v="MTL-5206"/>
    <x v="5"/>
    <x v="7"/>
    <s v="SITE ALBERT-HUDON"/>
    <s v="12345 boulevard Albert-Hudon (MTN)"/>
    <n v="40"/>
    <n v="1"/>
    <m/>
    <m/>
    <s v="C"/>
    <s v="AUT"/>
    <m/>
    <m/>
    <m/>
    <m/>
    <m/>
    <n v="40"/>
    <m/>
    <m/>
    <m/>
    <m/>
    <m/>
    <m/>
    <m/>
  </r>
  <r>
    <x v="2"/>
    <s v="MTL-5318"/>
    <x v="5"/>
    <x v="9"/>
    <s v="CAMPUS OUTREMONT PHASE-2"/>
    <s v="(1005) avenue Manseau (OUT)"/>
    <n v="105"/>
    <n v="1"/>
    <s v="x"/>
    <m/>
    <s v="C"/>
    <s v="CDH"/>
    <m/>
    <m/>
    <m/>
    <m/>
    <m/>
    <n v="105"/>
    <m/>
    <m/>
    <m/>
    <m/>
    <m/>
    <m/>
    <m/>
  </r>
  <r>
    <x v="2"/>
    <s v="MTL-5266"/>
    <x v="5"/>
    <x v="9"/>
    <s v="CAMPUS OUTREMONT PHASE-3"/>
    <s v="(1471) avenue Ducharme "/>
    <n v="45"/>
    <n v="1"/>
    <s v="x"/>
    <s v="x"/>
    <s v="C"/>
    <s v="CDH"/>
    <m/>
    <m/>
    <m/>
    <m/>
    <m/>
    <n v="45"/>
    <m/>
    <m/>
    <m/>
    <m/>
    <m/>
    <m/>
    <m/>
  </r>
  <r>
    <x v="2"/>
    <s v="MTL-5411"/>
    <x v="5"/>
    <x v="14"/>
    <s v="LE 200 MARCEL- LAURIN"/>
    <s v="(200) boulevard Marcel-Laurin (SLR) # 20"/>
    <n v="120"/>
    <n v="1"/>
    <s v="x"/>
    <m/>
    <s v="C"/>
    <s v="AHM"/>
    <s v="x"/>
    <m/>
    <m/>
    <m/>
    <m/>
    <n v="120"/>
    <m/>
    <m/>
    <m/>
    <m/>
    <m/>
    <m/>
    <m/>
  </r>
  <r>
    <x v="2"/>
    <s v="MTL-5173"/>
    <x v="5"/>
    <x v="17"/>
    <s v="C.H. À FORMER"/>
    <s v="(3890) rue Lesage (VRD)"/>
    <n v="20"/>
    <n v="1"/>
    <m/>
    <s v="x"/>
    <s v="C"/>
    <s v="AUT"/>
    <m/>
    <m/>
    <m/>
    <m/>
    <m/>
    <n v="20"/>
    <m/>
    <m/>
    <m/>
    <m/>
    <m/>
    <m/>
    <m/>
  </r>
  <r>
    <x v="2"/>
    <s v="MTL-5407"/>
    <x v="5"/>
    <x v="11"/>
    <s v="C.H. QUATUOR QUARTIER-LATIN"/>
    <s v="(855) rue De La Gauchetière Est (MTL)"/>
    <n v="160"/>
    <n v="1"/>
    <m/>
    <m/>
    <s v="T"/>
    <s v="CDH"/>
    <m/>
    <m/>
    <m/>
    <m/>
    <m/>
    <n v="160"/>
    <m/>
    <m/>
    <m/>
    <m/>
    <m/>
    <m/>
    <m/>
  </r>
  <r>
    <x v="2"/>
    <s v="MTL-5314"/>
    <x v="5"/>
    <x v="11"/>
    <s v="C.H.LOFTS DES ARTS"/>
    <s v="(1560) boulevard Saint-Laurent (MTL)"/>
    <n v="47"/>
    <n v="1"/>
    <m/>
    <m/>
    <s v="C"/>
    <s v="AHM"/>
    <m/>
    <m/>
    <m/>
    <m/>
    <m/>
    <n v="47"/>
    <m/>
    <m/>
    <m/>
    <m/>
    <m/>
    <m/>
    <m/>
  </r>
  <r>
    <x v="2"/>
    <s v="MTL-5406"/>
    <x v="5"/>
    <x v="11"/>
    <s v="QUATUOR QUARTIER LATIN - MAISON DU PÈRE"/>
    <s v="1051 rue Saint-Hubert (MTL)"/>
    <n v="20"/>
    <n v="3"/>
    <m/>
    <m/>
    <s v="T"/>
    <s v="AHM"/>
    <m/>
    <m/>
    <m/>
    <m/>
    <m/>
    <n v="20"/>
    <m/>
    <m/>
    <m/>
    <m/>
    <m/>
    <m/>
    <m/>
  </r>
  <r>
    <x v="2"/>
    <s v="MTL-5442"/>
    <x v="5"/>
    <x v="11"/>
    <s v="RADIO-CANADA"/>
    <s v="(1055) rue Wolfe (MTL)"/>
    <n v="440"/>
    <n v="1"/>
    <s v="x"/>
    <m/>
    <s v="C"/>
    <s v="AUT"/>
    <m/>
    <m/>
    <m/>
    <m/>
    <m/>
    <n v="440"/>
    <m/>
    <m/>
    <m/>
    <m/>
    <m/>
    <m/>
    <m/>
  </r>
  <r>
    <x v="2"/>
    <s v="MTL-5445"/>
    <x v="5"/>
    <x v="11"/>
    <s v="ST-ANTOIBE / DE LA MONTAGNE"/>
    <s v="1300 rue Saint-Antoine"/>
    <n v="160"/>
    <n v="1"/>
    <m/>
    <s v="x"/>
    <s v="C"/>
    <s v="OMHM"/>
    <m/>
    <m/>
    <m/>
    <m/>
    <m/>
    <n v="160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I3:J22" firstHeaderRow="1" firstDataRow="1" firstDataCol="1"/>
  <pivotFields count="25">
    <pivotField axis="axisRow" showAll="0">
      <items count="4">
        <item x="1"/>
        <item x="0"/>
        <item x="2"/>
        <item t="default"/>
      </items>
    </pivotField>
    <pivotField showAll="0"/>
    <pivotField axis="axisRow" showAll="0">
      <items count="7">
        <item x="2"/>
        <item x="1"/>
        <item x="0"/>
        <item x="4"/>
        <item x="5"/>
        <item x="3"/>
        <item t="default"/>
      </items>
    </pivotField>
    <pivotField axis="axisRow" showAll="0">
      <items count="20">
        <item sd="0" x="0"/>
        <item sd="0" x="12"/>
        <item sd="0" x="13"/>
        <item sd="0" x="4"/>
        <item sd="0" x="5"/>
        <item sd="0" x="1"/>
        <item sd="0" x="6"/>
        <item sd="0" m="1" x="18"/>
        <item sd="0" x="15"/>
        <item sd="0" x="7"/>
        <item sd="0" x="9"/>
        <item sd="0" x="16"/>
        <item sd="0" x="10"/>
        <item sd="0" x="8"/>
        <item sd="0" x="14"/>
        <item sd="0" x="2"/>
        <item sd="0" x="17"/>
        <item sd="0" x="11"/>
        <item sd="0" x="3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3">
    <field x="3"/>
    <field x="0"/>
    <field x="2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Items count="1">
    <i/>
  </colItems>
  <dataFields count="1">
    <dataField name="Nbr. Unités" fld="6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G19" firstHeaderRow="0" firstDataRow="1" firstDataCol="1"/>
  <pivotFields count="25">
    <pivotField axis="axisRow" subtotalTop="0" showAll="0">
      <items count="4">
        <item x="1"/>
        <item x="0"/>
        <item x="2"/>
        <item t="default"/>
      </items>
    </pivotField>
    <pivotField subtotalTop="0" showAll="0"/>
    <pivotField axis="axisRow" subtotalTop="0" showAll="0">
      <items count="7">
        <item x="2"/>
        <item x="1"/>
        <item x="0"/>
        <item x="4"/>
        <item x="5"/>
        <item x="3"/>
        <item t="default"/>
      </items>
    </pivotField>
    <pivotField subtotalTop="0" showAll="0"/>
    <pivotField subtotalTop="0" showAll="0"/>
    <pivotField subtotalTop="0" showAll="0"/>
    <pivotField dataField="1" subtotalTop="0" showAll="0"/>
    <pivotField subtotalTop="0" showAll="0"/>
    <pivotField subtotalTop="0" showAll="0"/>
    <pivotField showAll="0" defaultSubtotal="0"/>
    <pivotField subtotalTop="0" showAll="0"/>
    <pivotField subtotalTop="0" showAll="0"/>
    <pivotField showAll="0" defaultSubtota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showAll="0" defaultSubtotal="0"/>
    <pivotField showAll="0" defaultSubtotal="0"/>
    <pivotField subtotalTop="0" showAll="0"/>
    <pivotField showAll="0" defaultSubtotal="0"/>
    <pivotField subtotalTop="0" showAll="0"/>
    <pivotField subtotalTop="0" showAll="0"/>
    <pivotField subtotalTop="0" showAll="0"/>
  </pivotFields>
  <rowFields count="2">
    <field x="0"/>
    <field x="2"/>
  </rowFields>
  <rowItems count="16">
    <i>
      <x/>
    </i>
    <i r="1">
      <x/>
    </i>
    <i r="1">
      <x v="1"/>
    </i>
    <i r="1">
      <x v="2"/>
    </i>
    <i r="1">
      <x v="5"/>
    </i>
    <i t="default">
      <x/>
    </i>
    <i>
      <x v="1"/>
    </i>
    <i r="1">
      <x/>
    </i>
    <i r="1">
      <x v="1"/>
    </i>
    <i r="1">
      <x v="2"/>
    </i>
    <i t="default">
      <x v="1"/>
    </i>
    <i>
      <x v="2"/>
    </i>
    <i r="1">
      <x v="3"/>
    </i>
    <i r="1">
      <x v="4"/>
    </i>
    <i t="default">
      <x v="2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Nbr.Unités" fld="6" baseField="0" baseItem="0"/>
    <dataField name="Volet 3 Itiné." fld="13" baseField="0" baseItem="0"/>
    <dataField name="Volet 1Fam.+2cc" fld="14" baseField="0" baseItem="0"/>
    <dataField name=" Pers.Âg.V1" fld="15" baseField="0" baseItem="0"/>
    <dataField name="Pers.Âg.V2" fld="16" baseField="0" baseItem="0"/>
    <dataField name="AutresV" fld="17" baseField="0" baseItem="0"/>
  </dataFields>
  <pivotTableStyleInfo name="PivotStyleMedium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5" Type="http://schemas.openxmlformats.org/officeDocument/2006/relationships/comments" Target="../comments4.xml"/><Relationship Id="rId4" Type="http://schemas.openxmlformats.org/officeDocument/2006/relationships/ctrlProp" Target="../ctrlProps/ctrlProp1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J22"/>
  <sheetViews>
    <sheetView workbookViewId="0">
      <selection activeCell="M17" sqref="M17"/>
    </sheetView>
  </sheetViews>
  <sheetFormatPr baseColWidth="10" defaultRowHeight="12.75" x14ac:dyDescent="0.2"/>
  <cols>
    <col min="1" max="1" width="21.140625" bestFit="1" customWidth="1"/>
    <col min="2" max="2" width="10.28515625" bestFit="1" customWidth="1"/>
    <col min="3" max="3" width="12.42578125" customWidth="1"/>
    <col min="4" max="4" width="16.140625" customWidth="1"/>
    <col min="5" max="5" width="11.42578125" customWidth="1"/>
    <col min="6" max="6" width="10.85546875" customWidth="1"/>
    <col min="7" max="7" width="8" customWidth="1"/>
    <col min="9" max="9" width="43.28515625" bestFit="1" customWidth="1"/>
    <col min="10" max="10" width="10.85546875" bestFit="1" customWidth="1"/>
  </cols>
  <sheetData>
    <row r="3" spans="1:10" x14ac:dyDescent="0.2">
      <c r="A3" s="476" t="s">
        <v>1215</v>
      </c>
      <c r="B3" t="s">
        <v>1225</v>
      </c>
      <c r="C3" t="s">
        <v>1221</v>
      </c>
      <c r="D3" t="s">
        <v>1220</v>
      </c>
      <c r="E3" t="s">
        <v>1222</v>
      </c>
      <c r="F3" t="s">
        <v>1223</v>
      </c>
      <c r="G3" t="s">
        <v>1224</v>
      </c>
      <c r="I3" s="476" t="s">
        <v>1215</v>
      </c>
      <c r="J3" t="s">
        <v>1238</v>
      </c>
    </row>
    <row r="4" spans="1:10" x14ac:dyDescent="0.2">
      <c r="A4" s="477" t="s">
        <v>1217</v>
      </c>
      <c r="B4" s="478"/>
      <c r="C4" s="478"/>
      <c r="D4" s="478"/>
      <c r="E4" s="478"/>
      <c r="F4" s="478"/>
      <c r="G4" s="478"/>
      <c r="I4" s="477" t="s">
        <v>365</v>
      </c>
      <c r="J4" s="478">
        <v>642</v>
      </c>
    </row>
    <row r="5" spans="1:10" x14ac:dyDescent="0.2">
      <c r="A5" s="503" t="s">
        <v>892</v>
      </c>
      <c r="B5" s="478">
        <v>1286</v>
      </c>
      <c r="C5" s="478">
        <v>36</v>
      </c>
      <c r="D5" s="478">
        <v>348</v>
      </c>
      <c r="E5" s="478"/>
      <c r="F5" s="478">
        <v>160</v>
      </c>
      <c r="G5" s="478">
        <v>742</v>
      </c>
      <c r="I5" s="477" t="s">
        <v>370</v>
      </c>
      <c r="J5" s="478">
        <v>68</v>
      </c>
    </row>
    <row r="6" spans="1:10" x14ac:dyDescent="0.2">
      <c r="A6" s="503" t="s">
        <v>938</v>
      </c>
      <c r="B6" s="478">
        <v>696</v>
      </c>
      <c r="C6" s="478">
        <v>42</v>
      </c>
      <c r="D6" s="478">
        <v>345</v>
      </c>
      <c r="E6" s="478"/>
      <c r="F6" s="478"/>
      <c r="G6" s="478">
        <v>309</v>
      </c>
      <c r="I6" s="477" t="s">
        <v>361</v>
      </c>
      <c r="J6" s="478">
        <v>248</v>
      </c>
    </row>
    <row r="7" spans="1:10" x14ac:dyDescent="0.2">
      <c r="A7" s="503" t="s">
        <v>926</v>
      </c>
      <c r="B7" s="478">
        <v>755</v>
      </c>
      <c r="C7" s="478">
        <v>206</v>
      </c>
      <c r="D7" s="478">
        <v>128</v>
      </c>
      <c r="E7" s="478"/>
      <c r="F7" s="478">
        <v>193</v>
      </c>
      <c r="G7" s="478">
        <v>228</v>
      </c>
      <c r="I7" s="477" t="s">
        <v>13</v>
      </c>
      <c r="J7" s="478">
        <v>375</v>
      </c>
    </row>
    <row r="8" spans="1:10" x14ac:dyDescent="0.2">
      <c r="A8" s="503" t="s">
        <v>22</v>
      </c>
      <c r="B8" s="478">
        <v>123</v>
      </c>
      <c r="C8" s="478"/>
      <c r="D8" s="478">
        <v>24</v>
      </c>
      <c r="E8" s="478"/>
      <c r="F8" s="478"/>
      <c r="G8" s="478">
        <v>99</v>
      </c>
      <c r="I8" s="477" t="s">
        <v>362</v>
      </c>
      <c r="J8" s="478">
        <v>193</v>
      </c>
    </row>
    <row r="9" spans="1:10" x14ac:dyDescent="0.2">
      <c r="A9" s="477" t="s">
        <v>1226</v>
      </c>
      <c r="B9" s="478">
        <v>2860</v>
      </c>
      <c r="C9" s="478">
        <v>284</v>
      </c>
      <c r="D9" s="478">
        <v>845</v>
      </c>
      <c r="E9" s="478"/>
      <c r="F9" s="478">
        <v>353</v>
      </c>
      <c r="G9" s="478">
        <v>1378</v>
      </c>
      <c r="I9" s="477" t="s">
        <v>363</v>
      </c>
      <c r="J9" s="478">
        <v>1166</v>
      </c>
    </row>
    <row r="10" spans="1:10" x14ac:dyDescent="0.2">
      <c r="A10" s="477" t="s">
        <v>1216</v>
      </c>
      <c r="B10" s="478"/>
      <c r="C10" s="478"/>
      <c r="D10" s="478"/>
      <c r="E10" s="478"/>
      <c r="F10" s="478"/>
      <c r="G10" s="478"/>
      <c r="I10" s="477" t="s">
        <v>366</v>
      </c>
      <c r="J10" s="478">
        <v>560</v>
      </c>
    </row>
    <row r="11" spans="1:10" x14ac:dyDescent="0.2">
      <c r="A11" s="503" t="s">
        <v>892</v>
      </c>
      <c r="B11" s="478">
        <v>443</v>
      </c>
      <c r="C11" s="478">
        <v>23</v>
      </c>
      <c r="D11" s="478">
        <v>235</v>
      </c>
      <c r="E11" s="478">
        <v>36</v>
      </c>
      <c r="F11" s="478"/>
      <c r="G11" s="478">
        <v>149</v>
      </c>
      <c r="I11" s="477" t="s">
        <v>1149</v>
      </c>
      <c r="J11" s="478">
        <v>32</v>
      </c>
    </row>
    <row r="12" spans="1:10" x14ac:dyDescent="0.2">
      <c r="A12" s="503" t="s">
        <v>938</v>
      </c>
      <c r="B12" s="478">
        <v>564</v>
      </c>
      <c r="C12" s="478">
        <v>51</v>
      </c>
      <c r="D12" s="478">
        <v>86</v>
      </c>
      <c r="E12" s="478"/>
      <c r="F12" s="478">
        <v>241</v>
      </c>
      <c r="G12" s="478">
        <v>186</v>
      </c>
      <c r="I12" s="477" t="s">
        <v>18</v>
      </c>
      <c r="J12" s="478">
        <v>441</v>
      </c>
    </row>
    <row r="13" spans="1:10" x14ac:dyDescent="0.2">
      <c r="A13" s="503" t="s">
        <v>926</v>
      </c>
      <c r="B13" s="478">
        <v>403</v>
      </c>
      <c r="C13" s="478"/>
      <c r="D13" s="478">
        <v>240</v>
      </c>
      <c r="E13" s="478"/>
      <c r="F13" s="478"/>
      <c r="G13" s="478">
        <v>163</v>
      </c>
      <c r="I13" s="477" t="s">
        <v>957</v>
      </c>
      <c r="J13" s="478">
        <v>382</v>
      </c>
    </row>
    <row r="14" spans="1:10" x14ac:dyDescent="0.2">
      <c r="A14" s="477" t="s">
        <v>1227</v>
      </c>
      <c r="B14" s="478">
        <v>1410</v>
      </c>
      <c r="C14" s="478">
        <v>74</v>
      </c>
      <c r="D14" s="478">
        <v>561</v>
      </c>
      <c r="E14" s="478">
        <v>36</v>
      </c>
      <c r="F14" s="478">
        <v>241</v>
      </c>
      <c r="G14" s="478">
        <v>498</v>
      </c>
      <c r="I14" s="477" t="s">
        <v>367</v>
      </c>
      <c r="J14" s="478">
        <v>32</v>
      </c>
    </row>
    <row r="15" spans="1:10" x14ac:dyDescent="0.2">
      <c r="A15" s="477" t="s">
        <v>1218</v>
      </c>
      <c r="B15" s="478"/>
      <c r="C15" s="478"/>
      <c r="D15" s="478"/>
      <c r="E15" s="478"/>
      <c r="F15" s="478"/>
      <c r="G15" s="478"/>
      <c r="I15" s="477" t="s">
        <v>959</v>
      </c>
      <c r="J15" s="478">
        <v>82</v>
      </c>
    </row>
    <row r="16" spans="1:10" x14ac:dyDescent="0.2">
      <c r="A16" s="503" t="s">
        <v>996</v>
      </c>
      <c r="B16" s="478">
        <v>720</v>
      </c>
      <c r="C16" s="478"/>
      <c r="D16" s="478"/>
      <c r="E16" s="478"/>
      <c r="F16" s="478"/>
      <c r="G16" s="478">
        <v>720</v>
      </c>
      <c r="I16" s="477" t="s">
        <v>364</v>
      </c>
      <c r="J16" s="478">
        <v>547</v>
      </c>
    </row>
    <row r="17" spans="1:10" x14ac:dyDescent="0.2">
      <c r="A17" s="503" t="s">
        <v>1018</v>
      </c>
      <c r="B17" s="478">
        <v>1821</v>
      </c>
      <c r="C17" s="478"/>
      <c r="D17" s="478"/>
      <c r="E17" s="478"/>
      <c r="F17" s="478"/>
      <c r="G17" s="478">
        <v>1821</v>
      </c>
      <c r="I17" s="477" t="s">
        <v>16</v>
      </c>
      <c r="J17" s="478">
        <v>268</v>
      </c>
    </row>
    <row r="18" spans="1:10" x14ac:dyDescent="0.2">
      <c r="A18" s="477" t="s">
        <v>1228</v>
      </c>
      <c r="B18" s="478">
        <v>2541</v>
      </c>
      <c r="C18" s="478"/>
      <c r="D18" s="478"/>
      <c r="E18" s="478"/>
      <c r="F18" s="478"/>
      <c r="G18" s="478">
        <v>2541</v>
      </c>
      <c r="I18" s="477" t="s">
        <v>137</v>
      </c>
      <c r="J18" s="478">
        <v>197</v>
      </c>
    </row>
    <row r="19" spans="1:10" x14ac:dyDescent="0.2">
      <c r="A19" s="477" t="s">
        <v>1162</v>
      </c>
      <c r="B19" s="478">
        <v>6811</v>
      </c>
      <c r="C19" s="478">
        <v>358</v>
      </c>
      <c r="D19" s="478">
        <v>1406</v>
      </c>
      <c r="E19" s="478">
        <v>36</v>
      </c>
      <c r="F19" s="478">
        <v>594</v>
      </c>
      <c r="G19" s="478">
        <v>4417</v>
      </c>
      <c r="I19" s="477" t="s">
        <v>17</v>
      </c>
      <c r="J19" s="478">
        <v>20</v>
      </c>
    </row>
    <row r="20" spans="1:10" x14ac:dyDescent="0.2">
      <c r="I20" s="477" t="s">
        <v>7</v>
      </c>
      <c r="J20" s="478">
        <v>1281</v>
      </c>
    </row>
    <row r="21" spans="1:10" x14ac:dyDescent="0.2">
      <c r="I21" s="477" t="s">
        <v>360</v>
      </c>
      <c r="J21" s="478">
        <v>277</v>
      </c>
    </row>
    <row r="22" spans="1:10" x14ac:dyDescent="0.2">
      <c r="I22" s="477" t="s">
        <v>1162</v>
      </c>
      <c r="J22" s="478">
        <v>6811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indexed="40"/>
    <pageSetUpPr fitToPage="1"/>
  </sheetPr>
  <dimension ref="A1:AU96"/>
  <sheetViews>
    <sheetView view="pageBreakPreview" zoomScale="78" zoomScaleNormal="100" zoomScaleSheetLayoutView="78" workbookViewId="0">
      <selection activeCell="U34" sqref="U34:U35"/>
    </sheetView>
  </sheetViews>
  <sheetFormatPr baseColWidth="10" defaultRowHeight="12.75" x14ac:dyDescent="0.2"/>
  <cols>
    <col min="1" max="1" width="11.42578125" style="259"/>
    <col min="2" max="2" width="14.140625" style="259" customWidth="1"/>
    <col min="3" max="3" width="2.7109375" style="264" customWidth="1"/>
    <col min="4" max="4" width="41.140625" style="259" customWidth="1"/>
    <col min="5" max="5" width="52.42578125" style="259" customWidth="1"/>
    <col min="6" max="6" width="41.5703125" style="259" customWidth="1"/>
    <col min="7" max="7" width="16" style="260" customWidth="1"/>
    <col min="8" max="8" width="4.7109375" style="260" bestFit="1" customWidth="1"/>
    <col min="9" max="9" width="4.7109375" style="483" customWidth="1"/>
    <col min="10" max="10" width="4.7109375" style="263" bestFit="1" customWidth="1"/>
    <col min="11" max="11" width="4.7109375" style="263" customWidth="1"/>
    <col min="12" max="12" width="7.5703125" style="260" bestFit="1" customWidth="1"/>
    <col min="13" max="13" width="4.7109375" style="260" bestFit="1" customWidth="1"/>
    <col min="14" max="14" width="15.5703125" style="262" customWidth="1"/>
    <col min="15" max="15" width="18" style="262" customWidth="1"/>
    <col min="16" max="16" width="16.140625" style="262" customWidth="1"/>
    <col min="17" max="17" width="17.85546875" style="261" customWidth="1"/>
    <col min="18" max="18" width="17.5703125" style="261" customWidth="1"/>
    <col min="19" max="19" width="12.85546875" style="261" customWidth="1"/>
    <col min="20" max="20" width="14.7109375" style="261" customWidth="1"/>
    <col min="21" max="24" width="5.7109375" style="260" customWidth="1"/>
    <col min="25" max="25" width="9.7109375" style="259" customWidth="1"/>
    <col min="26" max="26" width="11.42578125" style="259" customWidth="1"/>
    <col min="27" max="27" width="11.7109375" style="259" bestFit="1" customWidth="1"/>
    <col min="28" max="28" width="8.140625" style="259" bestFit="1" customWidth="1"/>
    <col min="29" max="30" width="9.140625" style="259" bestFit="1" customWidth="1"/>
    <col min="31" max="31" width="6.5703125" style="259" bestFit="1" customWidth="1"/>
    <col min="32" max="32" width="6.7109375" style="259" bestFit="1" customWidth="1"/>
    <col min="33" max="16384" width="11.42578125" style="259"/>
  </cols>
  <sheetData>
    <row r="1" spans="1:47" ht="20.25" customHeight="1" x14ac:dyDescent="0.25">
      <c r="D1" s="535"/>
      <c r="E1" s="535"/>
      <c r="F1" s="535"/>
      <c r="G1" s="535"/>
      <c r="H1" s="535"/>
      <c r="I1" s="535"/>
      <c r="J1" s="535"/>
      <c r="K1" s="535"/>
      <c r="L1" s="535"/>
      <c r="M1" s="535"/>
      <c r="N1" s="276"/>
      <c r="O1" s="276"/>
      <c r="P1" s="276"/>
      <c r="Q1" s="275"/>
      <c r="R1" s="275"/>
      <c r="S1" s="275"/>
      <c r="T1" s="275"/>
      <c r="U1" s="264"/>
      <c r="V1" s="264"/>
      <c r="W1" s="264"/>
      <c r="X1" s="264"/>
      <c r="AB1" s="457" t="s">
        <v>1133</v>
      </c>
      <c r="AC1" s="457" t="s">
        <v>1131</v>
      </c>
      <c r="AD1" s="457" t="s">
        <v>1134</v>
      </c>
      <c r="AE1" s="457"/>
      <c r="AK1" s="259" t="s">
        <v>1156</v>
      </c>
    </row>
    <row r="2" spans="1:47" ht="18.75" customHeight="1" x14ac:dyDescent="0.25">
      <c r="B2" s="265"/>
      <c r="K2" s="483"/>
      <c r="N2" s="384"/>
      <c r="O2" s="384"/>
      <c r="P2" s="384"/>
      <c r="Q2" s="275"/>
      <c r="R2" s="275"/>
      <c r="S2" s="275"/>
      <c r="T2" s="275"/>
      <c r="U2" s="264"/>
      <c r="V2" s="264"/>
      <c r="W2" s="264"/>
      <c r="X2" s="264"/>
      <c r="AB2" s="463" t="s">
        <v>1125</v>
      </c>
      <c r="AC2" s="463" t="s">
        <v>1126</v>
      </c>
      <c r="AD2" s="463" t="s">
        <v>1127</v>
      </c>
      <c r="AE2" s="410"/>
      <c r="AF2" s="458"/>
      <c r="AK2" s="259" t="s">
        <v>1157</v>
      </c>
    </row>
    <row r="3" spans="1:47" ht="110.25" customHeight="1" x14ac:dyDescent="0.2">
      <c r="B3" s="265"/>
      <c r="D3" s="375" t="s">
        <v>630</v>
      </c>
      <c r="E3" s="375" t="s">
        <v>2</v>
      </c>
      <c r="F3" s="375" t="s">
        <v>3</v>
      </c>
      <c r="G3" s="374" t="s">
        <v>1</v>
      </c>
      <c r="H3" s="373" t="s">
        <v>4</v>
      </c>
      <c r="I3" s="372" t="s">
        <v>746</v>
      </c>
      <c r="J3" s="372" t="s">
        <v>721</v>
      </c>
      <c r="K3" s="372" t="s">
        <v>863</v>
      </c>
      <c r="L3" s="372" t="s">
        <v>687</v>
      </c>
      <c r="M3" s="372" t="s">
        <v>722</v>
      </c>
      <c r="N3" s="369" t="s">
        <v>918</v>
      </c>
      <c r="O3" s="369" t="s">
        <v>917</v>
      </c>
      <c r="P3" s="368" t="s">
        <v>916</v>
      </c>
      <c r="Q3" s="371" t="s">
        <v>922</v>
      </c>
      <c r="R3" s="371" t="s">
        <v>921</v>
      </c>
      <c r="S3" s="371" t="s">
        <v>920</v>
      </c>
      <c r="T3" s="371" t="s">
        <v>919</v>
      </c>
      <c r="U3" s="370" t="s">
        <v>5</v>
      </c>
      <c r="V3" s="369" t="s">
        <v>918</v>
      </c>
      <c r="W3" s="369" t="s">
        <v>917</v>
      </c>
      <c r="X3" s="368" t="s">
        <v>916</v>
      </c>
      <c r="AB3" s="460" t="s">
        <v>1128</v>
      </c>
      <c r="AC3" s="460" t="s">
        <v>1128</v>
      </c>
      <c r="AD3" s="533" t="s">
        <v>1128</v>
      </c>
      <c r="AE3" s="534"/>
      <c r="AF3" s="460" t="s">
        <v>1130</v>
      </c>
    </row>
    <row r="4" spans="1:47" ht="20.100000000000001" customHeight="1" x14ac:dyDescent="0.3">
      <c r="B4" s="265"/>
      <c r="D4" s="367" t="s">
        <v>6</v>
      </c>
      <c r="E4" s="366"/>
      <c r="F4" s="366"/>
      <c r="G4" s="365"/>
      <c r="H4" s="361"/>
      <c r="I4" s="361"/>
      <c r="J4" s="364"/>
      <c r="K4" s="361"/>
      <c r="L4" s="361"/>
      <c r="M4" s="361"/>
      <c r="N4" s="363"/>
      <c r="O4" s="363"/>
      <c r="P4" s="363"/>
      <c r="Q4" s="362"/>
      <c r="R4" s="362"/>
      <c r="S4" s="362"/>
      <c r="T4" s="362"/>
      <c r="U4" s="361"/>
      <c r="V4" s="361"/>
      <c r="W4" s="361"/>
      <c r="X4" s="361"/>
      <c r="AB4" s="461"/>
      <c r="AC4" s="461"/>
      <c r="AD4" s="461" t="s">
        <v>1131</v>
      </c>
      <c r="AE4" s="461" t="s">
        <v>1132</v>
      </c>
      <c r="AF4" s="461"/>
    </row>
    <row r="5" spans="1:47" ht="20.100000000000001" customHeight="1" x14ac:dyDescent="0.2">
      <c r="B5" s="330"/>
      <c r="C5" s="312"/>
      <c r="D5" s="349"/>
      <c r="E5" s="348"/>
      <c r="F5" s="348"/>
      <c r="G5" s="347"/>
      <c r="H5" s="347"/>
      <c r="I5" s="347"/>
      <c r="J5" s="347"/>
      <c r="K5" s="347"/>
      <c r="L5" s="347"/>
      <c r="M5" s="388"/>
      <c r="N5" s="386"/>
      <c r="O5" s="346"/>
      <c r="P5" s="345"/>
      <c r="Q5" s="307"/>
      <c r="R5" s="306"/>
      <c r="S5" s="306"/>
      <c r="T5" s="306"/>
      <c r="U5" s="305"/>
      <c r="V5" s="304"/>
      <c r="W5" s="304"/>
      <c r="X5" s="304"/>
      <c r="AI5" s="536" t="s">
        <v>1133</v>
      </c>
      <c r="AJ5" s="536"/>
      <c r="AK5" s="536" t="s">
        <v>1131</v>
      </c>
      <c r="AL5" s="536"/>
      <c r="AM5" s="536" t="s">
        <v>1134</v>
      </c>
      <c r="AN5" s="536"/>
      <c r="AO5" s="536"/>
      <c r="AP5" s="536"/>
    </row>
    <row r="6" spans="1:47" ht="20.100000000000001" customHeight="1" x14ac:dyDescent="0.2">
      <c r="B6" s="330"/>
      <c r="D6" s="360"/>
      <c r="E6" s="267"/>
      <c r="F6" s="267"/>
      <c r="G6" s="304"/>
      <c r="H6" s="304"/>
      <c r="I6" s="471"/>
      <c r="J6" s="304"/>
      <c r="K6" s="471"/>
      <c r="L6" s="304"/>
      <c r="M6" s="389"/>
      <c r="N6" s="359"/>
      <c r="O6" s="359"/>
      <c r="P6" s="358"/>
      <c r="Q6" s="357"/>
      <c r="R6" s="357"/>
      <c r="S6" s="357"/>
      <c r="T6" s="357"/>
      <c r="U6" s="304"/>
      <c r="V6" s="304"/>
      <c r="W6" s="304"/>
      <c r="X6" s="304"/>
      <c r="Y6" s="304"/>
      <c r="AI6" s="533" t="s">
        <v>1125</v>
      </c>
      <c r="AJ6" s="534"/>
      <c r="AK6" s="533" t="s">
        <v>1126</v>
      </c>
      <c r="AL6" s="534"/>
      <c r="AM6" s="533" t="s">
        <v>1127</v>
      </c>
      <c r="AN6" s="537"/>
      <c r="AO6" s="537"/>
      <c r="AP6" s="534"/>
      <c r="AQ6" s="458"/>
    </row>
    <row r="7" spans="1:47" ht="20.100000000000001" customHeight="1" x14ac:dyDescent="0.2">
      <c r="B7" s="265"/>
      <c r="D7" s="303">
        <f>COUNTIF(U1:U28,"oc")</f>
        <v>0</v>
      </c>
      <c r="E7" s="302" t="s">
        <v>864</v>
      </c>
      <c r="F7" s="302"/>
      <c r="G7" s="300">
        <f>SUBTOTAL(9,G5:G6)</f>
        <v>0</v>
      </c>
      <c r="H7" s="300"/>
      <c r="I7" s="300"/>
      <c r="J7" s="301"/>
      <c r="K7" s="300"/>
      <c r="L7" s="300"/>
      <c r="M7" s="296"/>
      <c r="N7" s="299"/>
      <c r="O7" s="299"/>
      <c r="P7" s="298"/>
      <c r="Q7" s="297"/>
      <c r="R7" s="297"/>
      <c r="S7" s="297"/>
      <c r="T7" s="297"/>
      <c r="U7" s="296"/>
      <c r="V7" s="295"/>
      <c r="W7" s="295"/>
      <c r="X7" s="295"/>
      <c r="Y7" s="331" t="s">
        <v>682</v>
      </c>
      <c r="AI7" s="460" t="s">
        <v>1128</v>
      </c>
      <c r="AJ7" s="460" t="s">
        <v>1129</v>
      </c>
      <c r="AK7" s="460" t="s">
        <v>1128</v>
      </c>
      <c r="AL7" s="460" t="s">
        <v>1129</v>
      </c>
      <c r="AM7" s="533" t="s">
        <v>1128</v>
      </c>
      <c r="AN7" s="534"/>
      <c r="AO7" s="533" t="s">
        <v>1129</v>
      </c>
      <c r="AP7" s="534"/>
      <c r="AQ7" s="460" t="s">
        <v>1130</v>
      </c>
    </row>
    <row r="8" spans="1:47" ht="19.5" customHeight="1" x14ac:dyDescent="0.3">
      <c r="B8" s="265"/>
      <c r="D8" s="356" t="s">
        <v>11</v>
      </c>
      <c r="E8" s="355"/>
      <c r="F8" s="355"/>
      <c r="G8" s="352"/>
      <c r="H8" s="354"/>
      <c r="I8" s="352"/>
      <c r="J8" s="353"/>
      <c r="K8" s="352"/>
      <c r="L8" s="319"/>
      <c r="M8" s="352"/>
      <c r="N8" s="351"/>
      <c r="O8" s="351"/>
      <c r="P8" s="351"/>
      <c r="Q8" s="350"/>
      <c r="R8" s="350"/>
      <c r="S8" s="350"/>
      <c r="T8" s="350"/>
      <c r="U8" s="319"/>
      <c r="V8" s="319"/>
      <c r="W8" s="319"/>
      <c r="X8" s="319"/>
      <c r="Y8" s="344">
        <f>+'[1]Enjeux - 2015-2020'!$C$11</f>
        <v>634</v>
      </c>
      <c r="AI8" s="461"/>
      <c r="AJ8" s="461"/>
      <c r="AK8" s="461"/>
      <c r="AL8" s="461"/>
      <c r="AM8" s="461" t="s">
        <v>1131</v>
      </c>
      <c r="AN8" s="461" t="s">
        <v>1132</v>
      </c>
      <c r="AO8" s="461" t="s">
        <v>1131</v>
      </c>
      <c r="AP8" s="461" t="s">
        <v>1132</v>
      </c>
      <c r="AQ8" s="461"/>
    </row>
    <row r="9" spans="1:47" ht="20.100000000000001" customHeight="1" x14ac:dyDescent="0.2">
      <c r="B9" s="414" t="s">
        <v>1058</v>
      </c>
      <c r="C9" s="390"/>
      <c r="D9" s="349" t="s">
        <v>365</v>
      </c>
      <c r="E9" s="348" t="s">
        <v>891</v>
      </c>
      <c r="F9" s="348" t="s">
        <v>1059</v>
      </c>
      <c r="G9" s="347">
        <v>85</v>
      </c>
      <c r="H9" s="347" t="s">
        <v>12</v>
      </c>
      <c r="I9" s="347" t="s">
        <v>747</v>
      </c>
      <c r="J9" s="347"/>
      <c r="K9" s="347" t="s">
        <v>886</v>
      </c>
      <c r="L9" s="347" t="s">
        <v>890</v>
      </c>
      <c r="M9" s="388" t="s">
        <v>1191</v>
      </c>
      <c r="N9" s="386">
        <v>6604259</v>
      </c>
      <c r="O9" s="346">
        <v>300000</v>
      </c>
      <c r="P9" s="413">
        <v>1981278</v>
      </c>
      <c r="Q9" s="307"/>
      <c r="R9" s="306"/>
      <c r="S9" s="306"/>
      <c r="T9" s="306"/>
      <c r="U9" s="305" t="s">
        <v>926</v>
      </c>
      <c r="V9" s="304"/>
      <c r="W9" s="304"/>
      <c r="X9" s="304"/>
      <c r="Z9" s="332"/>
      <c r="AA9" s="259" t="str">
        <f t="shared" ref="AA9:AA14" si="0">B9</f>
        <v>ACM-00013</v>
      </c>
      <c r="AB9" s="459"/>
      <c r="AC9" s="459">
        <v>31</v>
      </c>
      <c r="AD9" s="459"/>
      <c r="AE9" s="459"/>
      <c r="AF9" s="459">
        <f t="shared" ref="AF9:AF14" si="1">G9-SUM(AB9:AE9)</f>
        <v>54</v>
      </c>
      <c r="AH9" s="479" t="s">
        <v>22</v>
      </c>
      <c r="AI9" s="459">
        <v>0</v>
      </c>
      <c r="AJ9" s="459">
        <f>'AccesLogis QUÉBEC'!P9</f>
        <v>0</v>
      </c>
      <c r="AK9" s="459">
        <v>0</v>
      </c>
      <c r="AL9" s="459">
        <f>'AccesLogis QUÉBEC'!Q9</f>
        <v>24</v>
      </c>
      <c r="AM9" s="459">
        <v>0</v>
      </c>
      <c r="AN9" s="459">
        <v>0</v>
      </c>
      <c r="AO9" s="459">
        <f>'AccesLogis QUÉBEC'!R9</f>
        <v>0</v>
      </c>
      <c r="AP9" s="459">
        <f>'AccesLogis QUÉBEC'!S9</f>
        <v>0</v>
      </c>
      <c r="AQ9" s="459">
        <f>'AccesLogis QUÉBEC'!T9</f>
        <v>99</v>
      </c>
    </row>
    <row r="10" spans="1:47" s="428" customFormat="1" ht="20.100000000000001" customHeight="1" x14ac:dyDescent="0.2">
      <c r="A10" s="428">
        <v>1312</v>
      </c>
      <c r="B10" s="429" t="s">
        <v>914</v>
      </c>
      <c r="C10" s="448"/>
      <c r="D10" s="311" t="s">
        <v>363</v>
      </c>
      <c r="E10" s="310" t="s">
        <v>912</v>
      </c>
      <c r="F10" s="310" t="s">
        <v>911</v>
      </c>
      <c r="G10" s="316">
        <v>64</v>
      </c>
      <c r="H10" s="305">
        <v>1</v>
      </c>
      <c r="I10" s="316" t="s">
        <v>747</v>
      </c>
      <c r="J10" s="305"/>
      <c r="K10" s="316" t="s">
        <v>886</v>
      </c>
      <c r="L10" s="305" t="s">
        <v>900</v>
      </c>
      <c r="M10" s="488" t="s">
        <v>1191</v>
      </c>
      <c r="N10" s="431">
        <v>5106358</v>
      </c>
      <c r="O10" s="432">
        <v>0</v>
      </c>
      <c r="P10" s="433">
        <v>1531907</v>
      </c>
      <c r="Q10" s="434"/>
      <c r="R10" s="435"/>
      <c r="S10" s="435"/>
      <c r="T10" s="435">
        <v>150000</v>
      </c>
      <c r="U10" s="430" t="s">
        <v>926</v>
      </c>
      <c r="V10" s="436"/>
      <c r="W10" s="436"/>
      <c r="X10" s="436"/>
      <c r="Z10" s="437"/>
      <c r="AA10" s="259" t="str">
        <f t="shared" si="0"/>
        <v>ACM-00001</v>
      </c>
      <c r="AB10" s="459"/>
      <c r="AC10" s="459">
        <v>34</v>
      </c>
      <c r="AD10" s="459"/>
      <c r="AE10" s="459"/>
      <c r="AF10" s="459">
        <f t="shared" si="1"/>
        <v>30</v>
      </c>
      <c r="AG10" s="437"/>
      <c r="AH10" s="480" t="s">
        <v>926</v>
      </c>
      <c r="AI10" s="459">
        <f>AB15</f>
        <v>0</v>
      </c>
      <c r="AJ10" s="459">
        <f>'AccesLogis QUÉBEC'!P26</f>
        <v>206</v>
      </c>
      <c r="AK10" s="459">
        <f>AC15</f>
        <v>240</v>
      </c>
      <c r="AL10" s="459">
        <f>'AccesLogis QUÉBEC'!Q26</f>
        <v>128</v>
      </c>
      <c r="AM10" s="459">
        <f>AD15</f>
        <v>0</v>
      </c>
      <c r="AN10" s="459">
        <f>AE15</f>
        <v>0</v>
      </c>
      <c r="AO10" s="459">
        <f>'AccesLogis QUÉBEC'!R26</f>
        <v>0</v>
      </c>
      <c r="AP10" s="459">
        <f>'AccesLogis QUÉBEC'!S26</f>
        <v>193</v>
      </c>
      <c r="AQ10" s="459">
        <f>AF15+'AccesLogis QUÉBEC'!T26</f>
        <v>380</v>
      </c>
      <c r="AR10" s="437"/>
      <c r="AS10" s="437"/>
      <c r="AT10" s="437"/>
      <c r="AU10" s="437"/>
    </row>
    <row r="11" spans="1:47" s="428" customFormat="1" ht="20.100000000000001" customHeight="1" x14ac:dyDescent="0.2">
      <c r="A11" s="428">
        <v>1313</v>
      </c>
      <c r="B11" s="437" t="s">
        <v>913</v>
      </c>
      <c r="C11" s="448"/>
      <c r="D11" s="311" t="s">
        <v>363</v>
      </c>
      <c r="E11" s="310" t="s">
        <v>912</v>
      </c>
      <c r="F11" s="310" t="s">
        <v>911</v>
      </c>
      <c r="G11" s="316">
        <v>16</v>
      </c>
      <c r="H11" s="305">
        <v>3</v>
      </c>
      <c r="I11" s="316" t="s">
        <v>747</v>
      </c>
      <c r="J11" s="305"/>
      <c r="K11" s="316" t="s">
        <v>886</v>
      </c>
      <c r="L11" s="305" t="s">
        <v>900</v>
      </c>
      <c r="M11" s="488" t="s">
        <v>1191</v>
      </c>
      <c r="N11" s="431">
        <v>1439723</v>
      </c>
      <c r="O11" s="432">
        <v>0</v>
      </c>
      <c r="P11" s="433">
        <v>431917</v>
      </c>
      <c r="Q11" s="434"/>
      <c r="R11" s="435"/>
      <c r="S11" s="435"/>
      <c r="T11" s="435">
        <v>32000</v>
      </c>
      <c r="U11" s="430" t="s">
        <v>926</v>
      </c>
      <c r="V11" s="436"/>
      <c r="W11" s="436"/>
      <c r="X11" s="436"/>
      <c r="Y11" s="438"/>
      <c r="Z11" s="439"/>
      <c r="AA11" s="259" t="str">
        <f t="shared" si="0"/>
        <v>ACM-00002</v>
      </c>
      <c r="AB11" s="459"/>
      <c r="AC11" s="459"/>
      <c r="AD11" s="459"/>
      <c r="AE11" s="459"/>
      <c r="AF11" s="459">
        <f t="shared" si="1"/>
        <v>16</v>
      </c>
      <c r="AH11" s="481" t="s">
        <v>938</v>
      </c>
      <c r="AI11" s="459">
        <f>AB27</f>
        <v>51</v>
      </c>
      <c r="AJ11" s="459">
        <f>'AccesLogis QUÉBEC'!P43</f>
        <v>42</v>
      </c>
      <c r="AK11" s="459">
        <f>AC27</f>
        <v>86</v>
      </c>
      <c r="AL11" s="459">
        <f>'AccesLogis QUÉBEC'!Q43</f>
        <v>345</v>
      </c>
      <c r="AM11" s="459">
        <f>AD27</f>
        <v>0</v>
      </c>
      <c r="AN11" s="459">
        <f>AE27</f>
        <v>241</v>
      </c>
      <c r="AO11" s="459">
        <f>'AccesLogis QUÉBEC'!R43</f>
        <v>0</v>
      </c>
      <c r="AP11" s="459">
        <f>'AccesLogis QUÉBEC'!S43</f>
        <v>0</v>
      </c>
      <c r="AQ11" s="459">
        <f>AF27+'AccesLogis QUÉBEC'!T43</f>
        <v>487</v>
      </c>
    </row>
    <row r="12" spans="1:47" ht="20.100000000000001" customHeight="1" x14ac:dyDescent="0.2">
      <c r="B12" s="415" t="s">
        <v>902</v>
      </c>
      <c r="C12" s="390"/>
      <c r="D12" s="440" t="s">
        <v>137</v>
      </c>
      <c r="E12" s="441" t="s">
        <v>1061</v>
      </c>
      <c r="F12" s="441" t="s">
        <v>901</v>
      </c>
      <c r="G12" s="442">
        <v>197</v>
      </c>
      <c r="H12" s="449">
        <v>1</v>
      </c>
      <c r="I12" s="442" t="s">
        <v>747</v>
      </c>
      <c r="J12" s="442"/>
      <c r="K12" s="442" t="s">
        <v>886</v>
      </c>
      <c r="L12" s="442" t="s">
        <v>900</v>
      </c>
      <c r="M12" s="404" t="s">
        <v>1191</v>
      </c>
      <c r="N12" s="443">
        <v>20058253</v>
      </c>
      <c r="O12" s="444"/>
      <c r="P12" s="445">
        <v>6017476</v>
      </c>
      <c r="Q12" s="446"/>
      <c r="R12" s="447">
        <v>100000</v>
      </c>
      <c r="S12" s="447"/>
      <c r="T12" s="447">
        <v>524425</v>
      </c>
      <c r="U12" s="442" t="s">
        <v>926</v>
      </c>
      <c r="V12" s="304"/>
      <c r="W12" s="304"/>
      <c r="X12" s="304"/>
      <c r="Z12" s="330"/>
      <c r="AA12" s="259" t="str">
        <f t="shared" si="0"/>
        <v>ACM-00009</v>
      </c>
      <c r="AB12" s="459"/>
      <c r="AC12" s="459">
        <f>54+71+26+1</f>
        <v>152</v>
      </c>
      <c r="AD12" s="459"/>
      <c r="AE12" s="459"/>
      <c r="AF12" s="459">
        <f t="shared" si="1"/>
        <v>45</v>
      </c>
      <c r="AH12" s="479" t="s">
        <v>892</v>
      </c>
      <c r="AI12" s="462">
        <f>AB36</f>
        <v>23</v>
      </c>
      <c r="AJ12" s="462">
        <f>'AccesLogis QUÉBEC'!P67</f>
        <v>36</v>
      </c>
      <c r="AK12" s="462">
        <f>AC36</f>
        <v>235</v>
      </c>
      <c r="AL12" s="462">
        <f>'AccesLogis QUÉBEC'!Q67</f>
        <v>348</v>
      </c>
      <c r="AM12" s="462">
        <f>AD36</f>
        <v>36</v>
      </c>
      <c r="AN12" s="462">
        <f>AE36</f>
        <v>0</v>
      </c>
      <c r="AO12" s="462">
        <f>'AccesLogis QUÉBEC'!R67</f>
        <v>0</v>
      </c>
      <c r="AP12" s="462">
        <f>'AccesLogis QUÉBEC'!S67</f>
        <v>160</v>
      </c>
      <c r="AQ12" s="462">
        <f>AF36+'AccesLogis QUÉBEC'!T67</f>
        <v>881</v>
      </c>
    </row>
    <row r="13" spans="1:47" ht="20.100000000000001" customHeight="1" x14ac:dyDescent="0.2">
      <c r="A13" s="259">
        <v>1309</v>
      </c>
      <c r="B13" s="335" t="s">
        <v>896</v>
      </c>
      <c r="C13" s="390"/>
      <c r="D13" s="417" t="s">
        <v>895</v>
      </c>
      <c r="E13" s="418" t="s">
        <v>1240</v>
      </c>
      <c r="F13" s="418" t="s">
        <v>894</v>
      </c>
      <c r="G13" s="419">
        <v>29</v>
      </c>
      <c r="H13" s="419">
        <v>1</v>
      </c>
      <c r="I13" s="419"/>
      <c r="J13" s="419"/>
      <c r="K13" s="419" t="s">
        <v>886</v>
      </c>
      <c r="L13" s="419" t="s">
        <v>893</v>
      </c>
      <c r="M13" s="420"/>
      <c r="N13" s="262">
        <v>4065993</v>
      </c>
      <c r="O13" s="262">
        <v>692000</v>
      </c>
      <c r="P13" s="343">
        <v>1219797.8999999999</v>
      </c>
      <c r="T13" s="399">
        <v>112485</v>
      </c>
      <c r="U13" s="442" t="s">
        <v>926</v>
      </c>
      <c r="V13" s="264"/>
      <c r="W13" s="264"/>
      <c r="X13" s="264"/>
      <c r="Y13" s="265"/>
      <c r="AA13" s="259" t="str">
        <f t="shared" si="0"/>
        <v>ACM-00012</v>
      </c>
      <c r="AB13" s="459"/>
      <c r="AC13" s="459">
        <f>9+13+1</f>
        <v>23</v>
      </c>
      <c r="AD13" s="459"/>
      <c r="AE13" s="459"/>
      <c r="AF13" s="459">
        <f t="shared" si="1"/>
        <v>6</v>
      </c>
    </row>
    <row r="14" spans="1:47" ht="20.100000000000001" customHeight="1" x14ac:dyDescent="0.25">
      <c r="B14" s="267" t="s">
        <v>896</v>
      </c>
      <c r="C14" s="390"/>
      <c r="D14" s="423" t="s">
        <v>895</v>
      </c>
      <c r="E14" s="421" t="s">
        <v>1240</v>
      </c>
      <c r="F14" s="421" t="s">
        <v>894</v>
      </c>
      <c r="G14" s="422">
        <v>12</v>
      </c>
      <c r="H14" s="422">
        <v>3</v>
      </c>
      <c r="I14" s="422"/>
      <c r="J14" s="422"/>
      <c r="K14" s="422" t="s">
        <v>886</v>
      </c>
      <c r="L14" s="422" t="s">
        <v>893</v>
      </c>
      <c r="M14" s="422"/>
      <c r="P14" s="343"/>
      <c r="T14" s="399"/>
      <c r="U14" s="442" t="s">
        <v>926</v>
      </c>
      <c r="V14" s="264"/>
      <c r="W14" s="264"/>
      <c r="X14" s="264"/>
      <c r="Y14" s="265"/>
      <c r="AA14" s="259" t="str">
        <f t="shared" si="0"/>
        <v>ACM-00012</v>
      </c>
      <c r="AB14" s="459"/>
      <c r="AC14" s="459"/>
      <c r="AD14" s="459"/>
      <c r="AE14" s="459"/>
      <c r="AF14" s="459">
        <f t="shared" si="1"/>
        <v>12</v>
      </c>
      <c r="AI14" s="504">
        <f>SUM(AI9:AI13)</f>
        <v>74</v>
      </c>
      <c r="AJ14" s="504">
        <f t="shared" ref="AJ14:AQ14" si="2">SUM(AJ9:AJ13)</f>
        <v>284</v>
      </c>
      <c r="AK14" s="504">
        <f t="shared" si="2"/>
        <v>561</v>
      </c>
      <c r="AL14" s="504">
        <f t="shared" si="2"/>
        <v>845</v>
      </c>
      <c r="AM14" s="504">
        <f t="shared" si="2"/>
        <v>36</v>
      </c>
      <c r="AN14" s="504">
        <f t="shared" si="2"/>
        <v>241</v>
      </c>
      <c r="AO14" s="504">
        <f t="shared" si="2"/>
        <v>0</v>
      </c>
      <c r="AP14" s="504">
        <f t="shared" si="2"/>
        <v>353</v>
      </c>
      <c r="AQ14" s="504">
        <f t="shared" si="2"/>
        <v>1847</v>
      </c>
    </row>
    <row r="15" spans="1:47" ht="20.100000000000001" customHeight="1" x14ac:dyDescent="0.2">
      <c r="B15" s="265"/>
      <c r="D15" s="303">
        <f>COUNTIF(U1:U28,"ed")</f>
        <v>6</v>
      </c>
      <c r="E15" s="302" t="s">
        <v>1102</v>
      </c>
      <c r="F15" s="302"/>
      <c r="G15" s="300">
        <f>SUBTOTAL(9,G9:G14)</f>
        <v>403</v>
      </c>
      <c r="H15" s="300"/>
      <c r="I15" s="300"/>
      <c r="J15" s="301"/>
      <c r="K15" s="300"/>
      <c r="L15" s="300"/>
      <c r="M15" s="296"/>
      <c r="N15" s="299"/>
      <c r="O15" s="299"/>
      <c r="P15" s="298"/>
      <c r="Q15" s="297"/>
      <c r="R15" s="297"/>
      <c r="S15" s="297"/>
      <c r="T15" s="297"/>
      <c r="U15" s="296"/>
      <c r="V15" s="295"/>
      <c r="W15" s="295"/>
      <c r="X15" s="295"/>
      <c r="Y15" s="331" t="s">
        <v>682</v>
      </c>
      <c r="Z15" s="267"/>
      <c r="AB15" s="459">
        <f>SUM(AB9:AB14)</f>
        <v>0</v>
      </c>
      <c r="AC15" s="459">
        <f>SUM(AC9:AC14)</f>
        <v>240</v>
      </c>
      <c r="AD15" s="459">
        <f>SUM(AD9:AD14)</f>
        <v>0</v>
      </c>
      <c r="AE15" s="459">
        <f>SUM(AE9:AE14)</f>
        <v>0</v>
      </c>
      <c r="AF15" s="459">
        <f>SUM(AF9:AF14)</f>
        <v>163</v>
      </c>
      <c r="AG15" s="265" t="s">
        <v>926</v>
      </c>
      <c r="AH15" s="265"/>
      <c r="AI15" s="265"/>
      <c r="AJ15" s="265"/>
      <c r="AK15" s="265"/>
      <c r="AL15" s="265"/>
      <c r="AM15" s="265"/>
      <c r="AN15" s="265"/>
      <c r="AO15" s="265"/>
      <c r="AP15" s="265"/>
      <c r="AQ15" s="265"/>
      <c r="AR15" s="265"/>
      <c r="AS15" s="265"/>
      <c r="AT15" s="265"/>
      <c r="AU15" s="265"/>
    </row>
    <row r="16" spans="1:47" ht="20.100000000000001" customHeight="1" x14ac:dyDescent="0.3">
      <c r="B16" s="265"/>
      <c r="D16" s="326" t="s">
        <v>15</v>
      </c>
      <c r="E16" s="325"/>
      <c r="F16" s="325"/>
      <c r="G16" s="323"/>
      <c r="H16" s="320"/>
      <c r="I16" s="323"/>
      <c r="J16" s="324"/>
      <c r="K16" s="323"/>
      <c r="L16" s="320"/>
      <c r="M16" s="323"/>
      <c r="N16" s="322"/>
      <c r="O16" s="322"/>
      <c r="P16" s="322"/>
      <c r="Q16" s="321"/>
      <c r="R16" s="321"/>
      <c r="S16" s="321"/>
      <c r="T16" s="321"/>
      <c r="U16" s="320"/>
      <c r="V16" s="319"/>
      <c r="W16" s="319"/>
      <c r="X16" s="319"/>
      <c r="Y16" s="344">
        <f>+'[1]Enjeux - 2015-2020'!$C$12</f>
        <v>1174</v>
      </c>
      <c r="Z16" s="265"/>
      <c r="AB16" s="459"/>
      <c r="AC16" s="459"/>
      <c r="AD16" s="459"/>
      <c r="AE16" s="459"/>
      <c r="AF16" s="459"/>
      <c r="AG16" s="265"/>
      <c r="AH16" s="265"/>
      <c r="AI16" s="265"/>
      <c r="AJ16" s="265"/>
      <c r="AK16" s="265"/>
      <c r="AL16" s="265"/>
      <c r="AM16" s="265"/>
      <c r="AN16" s="265"/>
      <c r="AO16" s="265"/>
      <c r="AP16" s="265"/>
      <c r="AQ16" s="265"/>
      <c r="AR16" s="265"/>
      <c r="AS16" s="265"/>
      <c r="AT16" s="265"/>
      <c r="AU16" s="265"/>
    </row>
    <row r="17" spans="1:33" ht="20.100000000000001" customHeight="1" x14ac:dyDescent="0.2">
      <c r="B17" s="272" t="s">
        <v>1092</v>
      </c>
      <c r="C17" s="390"/>
      <c r="D17" s="311" t="s">
        <v>13</v>
      </c>
      <c r="E17" s="310" t="s">
        <v>1093</v>
      </c>
      <c r="F17" s="310" t="s">
        <v>915</v>
      </c>
      <c r="G17" s="316">
        <v>31</v>
      </c>
      <c r="H17" s="315" t="s">
        <v>897</v>
      </c>
      <c r="I17" s="314"/>
      <c r="J17" s="305"/>
      <c r="K17" s="314" t="s">
        <v>931</v>
      </c>
      <c r="L17" s="305" t="s">
        <v>893</v>
      </c>
      <c r="M17" s="318"/>
      <c r="N17" s="262">
        <v>2650346</v>
      </c>
      <c r="O17" s="262">
        <v>290000</v>
      </c>
      <c r="P17" s="343">
        <v>795104</v>
      </c>
      <c r="U17" s="403" t="s">
        <v>938</v>
      </c>
      <c r="V17" s="264"/>
      <c r="W17" s="264"/>
      <c r="X17" s="264"/>
      <c r="Y17" s="265"/>
      <c r="AA17" s="259" t="str">
        <f t="shared" ref="AA17:AA26" si="3">B17</f>
        <v>ACM-00023</v>
      </c>
      <c r="AB17" s="459"/>
      <c r="AC17" s="459">
        <v>14</v>
      </c>
      <c r="AD17" s="459"/>
      <c r="AE17" s="459"/>
      <c r="AF17" s="459">
        <f t="shared" ref="AF17:AF26" si="4">G17-SUM(AB17:AE17)</f>
        <v>17</v>
      </c>
    </row>
    <row r="18" spans="1:33" ht="20.100000000000001" customHeight="1" x14ac:dyDescent="0.2">
      <c r="B18" s="267" t="s">
        <v>1081</v>
      </c>
      <c r="C18" s="390"/>
      <c r="D18" s="38" t="s">
        <v>13</v>
      </c>
      <c r="E18" s="37" t="s">
        <v>1067</v>
      </c>
      <c r="F18" s="37" t="s">
        <v>1068</v>
      </c>
      <c r="G18" s="39">
        <v>241</v>
      </c>
      <c r="H18" s="39">
        <v>2</v>
      </c>
      <c r="I18" s="39"/>
      <c r="J18" s="39"/>
      <c r="K18" s="39" t="s">
        <v>965</v>
      </c>
      <c r="L18" s="39" t="s">
        <v>900</v>
      </c>
      <c r="M18" s="404"/>
      <c r="N18" s="408">
        <v>23160559</v>
      </c>
      <c r="O18" s="309">
        <v>13599000</v>
      </c>
      <c r="P18" s="405">
        <v>6948168</v>
      </c>
      <c r="Q18" s="307"/>
      <c r="R18" s="306"/>
      <c r="S18" s="306"/>
      <c r="T18" s="406">
        <v>158390</v>
      </c>
      <c r="U18" s="403" t="s">
        <v>938</v>
      </c>
      <c r="V18" s="304"/>
      <c r="W18" s="304"/>
      <c r="X18" s="304"/>
      <c r="Z18" s="330"/>
      <c r="AA18" s="259" t="str">
        <f>B18</f>
        <v>ACM-00018</v>
      </c>
      <c r="AB18" s="459"/>
      <c r="AC18" s="459"/>
      <c r="AD18" s="459"/>
      <c r="AE18" s="459">
        <v>241</v>
      </c>
      <c r="AF18" s="459">
        <f>G18-SUM(AB18:AE18)</f>
        <v>0</v>
      </c>
    </row>
    <row r="19" spans="1:33" ht="20.100000000000001" customHeight="1" x14ac:dyDescent="0.2">
      <c r="A19" s="259">
        <v>1303</v>
      </c>
      <c r="B19" s="410" t="s">
        <v>905</v>
      </c>
      <c r="C19" s="390"/>
      <c r="D19" s="311" t="s">
        <v>702</v>
      </c>
      <c r="E19" s="310" t="s">
        <v>1063</v>
      </c>
      <c r="F19" s="310" t="s">
        <v>904</v>
      </c>
      <c r="G19" s="305">
        <v>28</v>
      </c>
      <c r="H19" s="305">
        <v>3</v>
      </c>
      <c r="I19" s="472"/>
      <c r="J19" s="305"/>
      <c r="K19" s="472" t="s">
        <v>903</v>
      </c>
      <c r="L19" s="305" t="s">
        <v>887</v>
      </c>
      <c r="M19" s="318"/>
      <c r="N19" s="262">
        <v>1612763</v>
      </c>
      <c r="O19" s="262">
        <v>451489</v>
      </c>
      <c r="P19" s="343">
        <v>483829</v>
      </c>
      <c r="U19" s="403" t="s">
        <v>938</v>
      </c>
      <c r="V19" s="264"/>
      <c r="W19" s="264"/>
      <c r="X19" s="264"/>
      <c r="Y19" s="265"/>
      <c r="AA19" s="259" t="str">
        <f t="shared" si="3"/>
        <v>ACM-00005</v>
      </c>
      <c r="AB19" s="459">
        <v>28</v>
      </c>
      <c r="AC19" s="459"/>
      <c r="AD19" s="459"/>
      <c r="AE19" s="459"/>
      <c r="AF19" s="459">
        <f t="shared" si="4"/>
        <v>0</v>
      </c>
    </row>
    <row r="20" spans="1:33" ht="20.100000000000001" customHeight="1" x14ac:dyDescent="0.2">
      <c r="A20" s="259">
        <v>1305</v>
      </c>
      <c r="B20" s="267" t="s">
        <v>910</v>
      </c>
      <c r="C20" s="448" t="s">
        <v>634</v>
      </c>
      <c r="D20" s="518" t="s">
        <v>363</v>
      </c>
      <c r="E20" s="473" t="s">
        <v>1192</v>
      </c>
      <c r="F20" s="473" t="s">
        <v>909</v>
      </c>
      <c r="G20" s="489">
        <v>23</v>
      </c>
      <c r="H20" s="489">
        <v>3</v>
      </c>
      <c r="I20" s="489"/>
      <c r="J20" s="489"/>
      <c r="K20" s="489" t="s">
        <v>886</v>
      </c>
      <c r="L20" s="489" t="s">
        <v>900</v>
      </c>
      <c r="M20" s="490"/>
      <c r="N20" s="262">
        <v>4158150</v>
      </c>
      <c r="O20" s="262">
        <v>2431500</v>
      </c>
      <c r="P20" s="343">
        <v>1247445</v>
      </c>
      <c r="Q20" s="261">
        <v>600000</v>
      </c>
      <c r="R20" s="261">
        <v>35000</v>
      </c>
      <c r="U20" s="403" t="s">
        <v>938</v>
      </c>
      <c r="V20" s="484"/>
      <c r="W20" s="484"/>
      <c r="X20" s="484"/>
      <c r="Y20" s="265"/>
      <c r="AA20" s="259" t="str">
        <f t="shared" si="3"/>
        <v>ACM-00007</v>
      </c>
      <c r="AB20" s="459">
        <v>23</v>
      </c>
      <c r="AC20" s="459"/>
      <c r="AD20" s="459"/>
      <c r="AE20" s="459"/>
      <c r="AF20" s="459">
        <f t="shared" si="4"/>
        <v>0</v>
      </c>
    </row>
    <row r="21" spans="1:33" ht="20.100000000000001" customHeight="1" x14ac:dyDescent="0.2">
      <c r="B21" s="265" t="s">
        <v>908</v>
      </c>
      <c r="C21" s="390"/>
      <c r="D21" s="311" t="s">
        <v>906</v>
      </c>
      <c r="E21" s="310" t="s">
        <v>1106</v>
      </c>
      <c r="F21" s="310" t="s">
        <v>907</v>
      </c>
      <c r="G21" s="316">
        <v>20</v>
      </c>
      <c r="H21" s="305">
        <v>3</v>
      </c>
      <c r="I21" s="316"/>
      <c r="J21" s="305"/>
      <c r="K21" s="316" t="s">
        <v>886</v>
      </c>
      <c r="L21" s="305" t="s">
        <v>900</v>
      </c>
      <c r="M21" s="385"/>
      <c r="N21" s="387">
        <v>2218516</v>
      </c>
      <c r="O21" s="309">
        <v>1180000</v>
      </c>
      <c r="P21" s="308">
        <v>665555</v>
      </c>
      <c r="Q21" s="307"/>
      <c r="R21" s="306">
        <v>25500</v>
      </c>
      <c r="S21" s="306"/>
      <c r="T21" s="306"/>
      <c r="U21" s="403" t="s">
        <v>938</v>
      </c>
      <c r="V21" s="304"/>
      <c r="W21" s="304"/>
      <c r="X21" s="304"/>
      <c r="Y21" s="337"/>
      <c r="Z21" s="336"/>
      <c r="AA21" s="259" t="str">
        <f t="shared" si="3"/>
        <v>ACM-00003</v>
      </c>
      <c r="AB21" s="459"/>
      <c r="AC21" s="459"/>
      <c r="AD21" s="459"/>
      <c r="AE21" s="459"/>
      <c r="AF21" s="459">
        <f t="shared" si="4"/>
        <v>20</v>
      </c>
    </row>
    <row r="22" spans="1:33" ht="20.100000000000001" customHeight="1" x14ac:dyDescent="0.2">
      <c r="B22" s="265" t="s">
        <v>1096</v>
      </c>
      <c r="C22" s="390"/>
      <c r="D22" s="311" t="s">
        <v>18</v>
      </c>
      <c r="E22" s="310" t="s">
        <v>1097</v>
      </c>
      <c r="F22" s="310" t="s">
        <v>1098</v>
      </c>
      <c r="G22" s="316">
        <v>122</v>
      </c>
      <c r="H22" s="305">
        <v>1</v>
      </c>
      <c r="I22" s="316"/>
      <c r="J22" s="305"/>
      <c r="K22" s="316" t="s">
        <v>886</v>
      </c>
      <c r="L22" s="305" t="s">
        <v>887</v>
      </c>
      <c r="M22" s="385"/>
      <c r="N22" s="387">
        <v>11830830</v>
      </c>
      <c r="O22" s="309">
        <v>13790000</v>
      </c>
      <c r="P22" s="308">
        <v>3549249</v>
      </c>
      <c r="Q22" s="307"/>
      <c r="R22" s="306">
        <v>50000</v>
      </c>
      <c r="S22" s="306"/>
      <c r="T22" s="306">
        <v>294850</v>
      </c>
      <c r="U22" s="403" t="s">
        <v>938</v>
      </c>
      <c r="V22" s="304"/>
      <c r="W22" s="304"/>
      <c r="X22" s="304"/>
      <c r="Y22" s="337"/>
      <c r="Z22" s="336"/>
      <c r="AA22" s="259" t="str">
        <f t="shared" si="3"/>
        <v>ACM-00017</v>
      </c>
      <c r="AB22" s="459"/>
      <c r="AC22" s="459">
        <f>122-50</f>
        <v>72</v>
      </c>
      <c r="AD22" s="459"/>
      <c r="AE22" s="459"/>
      <c r="AF22" s="459">
        <f t="shared" si="4"/>
        <v>50</v>
      </c>
    </row>
    <row r="23" spans="1:33" ht="20.100000000000001" customHeight="1" x14ac:dyDescent="0.2">
      <c r="A23" s="259">
        <v>1304</v>
      </c>
      <c r="B23" s="233" t="s">
        <v>899</v>
      </c>
      <c r="C23" s="317"/>
      <c r="D23" s="311" t="s">
        <v>895</v>
      </c>
      <c r="E23" s="310" t="s">
        <v>1062</v>
      </c>
      <c r="F23" s="310" t="s">
        <v>898</v>
      </c>
      <c r="G23" s="305">
        <v>30</v>
      </c>
      <c r="H23" s="305">
        <v>3</v>
      </c>
      <c r="I23" s="472"/>
      <c r="J23" s="305"/>
      <c r="K23" s="472" t="s">
        <v>886</v>
      </c>
      <c r="L23" s="305" t="s">
        <v>887</v>
      </c>
      <c r="M23" s="318"/>
      <c r="N23" s="387">
        <v>2312775</v>
      </c>
      <c r="O23" s="309">
        <v>70000</v>
      </c>
      <c r="P23" s="308">
        <v>693833</v>
      </c>
      <c r="Q23" s="307"/>
      <c r="R23" s="400">
        <v>25000</v>
      </c>
      <c r="S23" s="306"/>
      <c r="T23" s="306">
        <v>50550</v>
      </c>
      <c r="U23" s="403" t="s">
        <v>938</v>
      </c>
      <c r="V23" s="304"/>
      <c r="W23" s="304"/>
      <c r="X23" s="304"/>
      <c r="AA23" s="259" t="str">
        <f t="shared" si="3"/>
        <v>ACM-00006</v>
      </c>
      <c r="AB23" s="459"/>
      <c r="AC23" s="459"/>
      <c r="AD23" s="459"/>
      <c r="AE23" s="459"/>
      <c r="AF23" s="459">
        <f t="shared" si="4"/>
        <v>30</v>
      </c>
    </row>
    <row r="24" spans="1:33" ht="15" x14ac:dyDescent="0.2">
      <c r="B24" s="335" t="s">
        <v>1103</v>
      </c>
      <c r="C24" s="474" t="s">
        <v>634</v>
      </c>
      <c r="D24" s="518" t="s">
        <v>364</v>
      </c>
      <c r="E24" s="473" t="s">
        <v>1104</v>
      </c>
      <c r="F24" s="473" t="s">
        <v>1105</v>
      </c>
      <c r="G24" s="489">
        <v>21</v>
      </c>
      <c r="H24" s="489">
        <v>3</v>
      </c>
      <c r="I24" s="489"/>
      <c r="J24" s="489"/>
      <c r="K24" s="489" t="s">
        <v>886</v>
      </c>
      <c r="L24" s="489" t="s">
        <v>887</v>
      </c>
      <c r="M24" s="490"/>
      <c r="N24" s="359">
        <v>2847555</v>
      </c>
      <c r="O24" s="359">
        <v>701865</v>
      </c>
      <c r="P24" s="358">
        <v>854266</v>
      </c>
      <c r="Q24" s="357"/>
      <c r="R24" s="491"/>
      <c r="S24" s="357"/>
      <c r="T24" s="357">
        <v>39105</v>
      </c>
      <c r="U24" s="403" t="s">
        <v>938</v>
      </c>
      <c r="AA24" s="259" t="str">
        <f t="shared" si="3"/>
        <v>ACM-00025</v>
      </c>
      <c r="AB24" s="459"/>
      <c r="AC24" s="459"/>
      <c r="AD24" s="459"/>
      <c r="AE24" s="459"/>
      <c r="AF24" s="459">
        <f t="shared" si="4"/>
        <v>21</v>
      </c>
    </row>
    <row r="25" spans="1:33" ht="20.100000000000001" customHeight="1" x14ac:dyDescent="0.2">
      <c r="B25" s="267" t="s">
        <v>1076</v>
      </c>
      <c r="C25" s="390"/>
      <c r="D25" s="425" t="s">
        <v>895</v>
      </c>
      <c r="E25" s="267" t="s">
        <v>1087</v>
      </c>
      <c r="F25" s="267" t="s">
        <v>1077</v>
      </c>
      <c r="G25" s="304">
        <v>16</v>
      </c>
      <c r="H25" s="304">
        <v>3</v>
      </c>
      <c r="I25" s="471"/>
      <c r="J25" s="304"/>
      <c r="K25" s="471" t="s">
        <v>886</v>
      </c>
      <c r="L25" s="304" t="s">
        <v>887</v>
      </c>
      <c r="M25" s="304"/>
      <c r="N25" s="262">
        <v>1303528</v>
      </c>
      <c r="O25" s="262">
        <v>496500</v>
      </c>
      <c r="P25" s="343">
        <v>391058</v>
      </c>
      <c r="S25" s="261">
        <v>0</v>
      </c>
      <c r="T25" s="399">
        <v>32000</v>
      </c>
      <c r="U25" s="403" t="s">
        <v>938</v>
      </c>
      <c r="V25" s="264"/>
      <c r="W25" s="264"/>
      <c r="X25" s="264"/>
      <c r="Y25" s="265"/>
      <c r="AA25" s="259" t="str">
        <f t="shared" si="3"/>
        <v>ACM-00015</v>
      </c>
      <c r="AB25" s="459"/>
      <c r="AC25" s="459"/>
      <c r="AD25" s="459"/>
      <c r="AE25" s="459"/>
      <c r="AF25" s="459">
        <f t="shared" si="4"/>
        <v>16</v>
      </c>
    </row>
    <row r="26" spans="1:33" ht="20.100000000000001" customHeight="1" x14ac:dyDescent="0.2">
      <c r="B26" s="335" t="s">
        <v>1120</v>
      </c>
      <c r="C26" s="390"/>
      <c r="D26" s="311" t="s">
        <v>895</v>
      </c>
      <c r="E26" s="310" t="s">
        <v>1239</v>
      </c>
      <c r="F26" s="310" t="s">
        <v>1121</v>
      </c>
      <c r="G26" s="305">
        <v>24</v>
      </c>
      <c r="H26" s="305">
        <v>3</v>
      </c>
      <c r="I26" s="472"/>
      <c r="J26" s="305"/>
      <c r="K26" s="472" t="s">
        <v>965</v>
      </c>
      <c r="L26" s="305" t="s">
        <v>893</v>
      </c>
      <c r="M26" s="318"/>
      <c r="N26" s="408">
        <v>2105107</v>
      </c>
      <c r="O26" s="309">
        <v>2474829</v>
      </c>
      <c r="P26" s="308">
        <v>631532</v>
      </c>
      <c r="Q26" s="307"/>
      <c r="R26" s="306"/>
      <c r="S26" s="306"/>
      <c r="T26" s="306"/>
      <c r="U26" s="403" t="s">
        <v>938</v>
      </c>
      <c r="V26" s="304"/>
      <c r="W26" s="304"/>
      <c r="X26" s="304"/>
      <c r="Z26" s="294"/>
      <c r="AA26" s="259" t="str">
        <f t="shared" si="3"/>
        <v>ACM-00026</v>
      </c>
      <c r="AB26" s="462"/>
      <c r="AC26" s="462"/>
      <c r="AD26" s="462"/>
      <c r="AE26" s="462"/>
      <c r="AF26" s="462">
        <f t="shared" si="4"/>
        <v>24</v>
      </c>
    </row>
    <row r="27" spans="1:33" ht="20.100000000000001" customHeight="1" x14ac:dyDescent="0.2">
      <c r="B27" s="265"/>
      <c r="D27" s="303">
        <f>COUNTIF(U1:U28,"ec")</f>
        <v>10</v>
      </c>
      <c r="E27" s="302" t="s">
        <v>1122</v>
      </c>
      <c r="F27" s="302"/>
      <c r="G27" s="300">
        <f>SUBTOTAL(9,G17:G26)</f>
        <v>556</v>
      </c>
      <c r="H27" s="300"/>
      <c r="I27" s="300"/>
      <c r="J27" s="301"/>
      <c r="K27" s="300"/>
      <c r="L27" s="300"/>
      <c r="M27" s="296"/>
      <c r="N27" s="334">
        <f t="shared" ref="N27:T27" si="5">SUM(N17:N24)</f>
        <v>50791494</v>
      </c>
      <c r="O27" s="334">
        <f t="shared" si="5"/>
        <v>32513854</v>
      </c>
      <c r="P27" s="333">
        <f t="shared" si="5"/>
        <v>15237449</v>
      </c>
      <c r="Q27" s="297">
        <f t="shared" si="5"/>
        <v>600000</v>
      </c>
      <c r="R27" s="401">
        <f t="shared" si="5"/>
        <v>135500</v>
      </c>
      <c r="S27" s="297">
        <f t="shared" si="5"/>
        <v>0</v>
      </c>
      <c r="T27" s="333">
        <f t="shared" si="5"/>
        <v>542895</v>
      </c>
      <c r="U27" s="296"/>
      <c r="V27" s="295"/>
      <c r="W27" s="295"/>
      <c r="X27" s="295"/>
      <c r="Y27" s="331" t="s">
        <v>682</v>
      </c>
      <c r="AB27" s="459">
        <f>SUM(AB17:AB26)</f>
        <v>51</v>
      </c>
      <c r="AC27" s="459">
        <f>SUM(AC17:AC26)</f>
        <v>86</v>
      </c>
      <c r="AD27" s="459">
        <f>SUM(AD17:AD26)</f>
        <v>0</v>
      </c>
      <c r="AE27" s="459">
        <f>SUM(AE17:AE26)</f>
        <v>241</v>
      </c>
      <c r="AF27" s="459">
        <f>SUM(AF17:AF26)</f>
        <v>178</v>
      </c>
      <c r="AG27" s="259" t="s">
        <v>938</v>
      </c>
    </row>
    <row r="28" spans="1:33" ht="20.100000000000001" customHeight="1" x14ac:dyDescent="0.2">
      <c r="B28" s="265"/>
      <c r="D28" s="424" t="s">
        <v>505</v>
      </c>
      <c r="E28" s="326"/>
      <c r="F28" s="326"/>
      <c r="G28" s="339"/>
      <c r="H28" s="339"/>
      <c r="I28" s="339"/>
      <c r="J28" s="342"/>
      <c r="K28" s="339"/>
      <c r="L28" s="339"/>
      <c r="M28" s="339"/>
      <c r="N28" s="341"/>
      <c r="O28" s="341"/>
      <c r="P28" s="341"/>
      <c r="Q28" s="340"/>
      <c r="R28" s="340"/>
      <c r="S28" s="340"/>
      <c r="T28" s="340"/>
      <c r="U28" s="339"/>
      <c r="V28" s="338"/>
      <c r="W28" s="338"/>
      <c r="X28" s="338"/>
      <c r="Y28" s="337">
        <f>+'[1]Enjeux - 2015-2020'!$C$13</f>
        <v>1420</v>
      </c>
      <c r="Z28" s="336">
        <f>+Y28-G27</f>
        <v>864</v>
      </c>
      <c r="AB28" s="459"/>
      <c r="AC28" s="459"/>
      <c r="AD28" s="459"/>
      <c r="AE28" s="459"/>
      <c r="AF28" s="459"/>
    </row>
    <row r="29" spans="1:33" ht="20.100000000000001" customHeight="1" x14ac:dyDescent="0.2">
      <c r="B29" s="335" t="s">
        <v>1085</v>
      </c>
      <c r="C29" s="390"/>
      <c r="D29" s="311" t="s">
        <v>365</v>
      </c>
      <c r="E29" s="310" t="s">
        <v>1086</v>
      </c>
      <c r="F29" s="310" t="s">
        <v>1089</v>
      </c>
      <c r="G29" s="305">
        <v>16</v>
      </c>
      <c r="H29" s="305">
        <v>1</v>
      </c>
      <c r="I29" s="472"/>
      <c r="J29" s="305"/>
      <c r="K29" s="472" t="s">
        <v>931</v>
      </c>
      <c r="L29" s="305" t="s">
        <v>887</v>
      </c>
      <c r="M29" s="318"/>
      <c r="N29" s="409">
        <v>1566604</v>
      </c>
      <c r="O29" s="309"/>
      <c r="P29" s="308">
        <v>469381</v>
      </c>
      <c r="Q29" s="307"/>
      <c r="R29" s="306"/>
      <c r="S29" s="306"/>
      <c r="T29" s="306"/>
      <c r="U29" s="305" t="s">
        <v>892</v>
      </c>
      <c r="V29" s="338"/>
      <c r="W29" s="338"/>
      <c r="X29" s="338"/>
      <c r="Y29" s="337"/>
      <c r="Z29" s="336"/>
      <c r="AA29" s="259" t="str">
        <f t="shared" ref="AA29:AA35" si="6">B29</f>
        <v>ACM-00021</v>
      </c>
      <c r="AB29" s="459"/>
      <c r="AC29" s="459">
        <v>16</v>
      </c>
      <c r="AD29" s="459"/>
      <c r="AE29" s="459"/>
      <c r="AF29" s="459">
        <f t="shared" ref="AF29:AF35" si="7">G29-SUM(AB29:AE29)</f>
        <v>0</v>
      </c>
    </row>
    <row r="30" spans="1:33" ht="20.100000000000001" customHeight="1" x14ac:dyDescent="0.2">
      <c r="B30" s="335" t="s">
        <v>1078</v>
      </c>
      <c r="C30" s="390"/>
      <c r="D30" s="311" t="s">
        <v>906</v>
      </c>
      <c r="E30" s="310" t="s">
        <v>1079</v>
      </c>
      <c r="F30" s="310" t="s">
        <v>1080</v>
      </c>
      <c r="G30" s="305">
        <v>86</v>
      </c>
      <c r="H30" s="305">
        <v>1</v>
      </c>
      <c r="I30" s="472"/>
      <c r="J30" s="305"/>
      <c r="K30" s="472" t="s">
        <v>886</v>
      </c>
      <c r="L30" s="305" t="s">
        <v>900</v>
      </c>
      <c r="M30" s="318"/>
      <c r="N30" s="408">
        <v>6743969.5</v>
      </c>
      <c r="O30" s="309">
        <v>940000</v>
      </c>
      <c r="P30" s="308">
        <v>2023190.8499999999</v>
      </c>
      <c r="Q30" s="307"/>
      <c r="R30" s="306"/>
      <c r="S30" s="306"/>
      <c r="T30" s="306">
        <v>125170</v>
      </c>
      <c r="U30" s="305" t="s">
        <v>892</v>
      </c>
      <c r="V30" s="304"/>
      <c r="W30" s="304"/>
      <c r="X30" s="304"/>
      <c r="Z30" s="294"/>
      <c r="AA30" s="259" t="str">
        <f t="shared" si="6"/>
        <v>ACM-00016</v>
      </c>
      <c r="AB30" s="459"/>
      <c r="AC30" s="459">
        <f>17+10+5+1</f>
        <v>33</v>
      </c>
      <c r="AD30" s="459">
        <v>36</v>
      </c>
      <c r="AE30" s="459"/>
      <c r="AF30" s="459">
        <f t="shared" si="7"/>
        <v>17</v>
      </c>
    </row>
    <row r="31" spans="1:33" ht="20.100000000000001" customHeight="1" x14ac:dyDescent="0.2">
      <c r="B31" s="335" t="s">
        <v>1099</v>
      </c>
      <c r="C31" s="390"/>
      <c r="D31" s="311" t="s">
        <v>957</v>
      </c>
      <c r="E31" s="310" t="s">
        <v>1100</v>
      </c>
      <c r="F31" s="310" t="s">
        <v>1101</v>
      </c>
      <c r="G31" s="305">
        <v>98</v>
      </c>
      <c r="H31" s="305">
        <v>1</v>
      </c>
      <c r="I31" s="472"/>
      <c r="J31" s="305"/>
      <c r="K31" s="472" t="s">
        <v>886</v>
      </c>
      <c r="L31" s="305" t="s">
        <v>887</v>
      </c>
      <c r="M31" s="318"/>
      <c r="N31" s="408">
        <v>8412497</v>
      </c>
      <c r="O31" s="309">
        <v>5269000</v>
      </c>
      <c r="P31" s="308">
        <v>2523749</v>
      </c>
      <c r="Q31" s="307"/>
      <c r="R31" s="306"/>
      <c r="S31" s="306"/>
      <c r="T31" s="306">
        <v>228370</v>
      </c>
      <c r="U31" s="305" t="s">
        <v>892</v>
      </c>
      <c r="V31" s="304"/>
      <c r="W31" s="304"/>
      <c r="X31" s="304"/>
      <c r="Z31" s="294"/>
      <c r="AA31" s="259" t="str">
        <f t="shared" si="6"/>
        <v>ACM-00024</v>
      </c>
      <c r="AB31" s="459"/>
      <c r="AC31" s="459">
        <f>24+14+12</f>
        <v>50</v>
      </c>
      <c r="AD31" s="459"/>
      <c r="AE31" s="459"/>
      <c r="AF31" s="459">
        <f t="shared" si="7"/>
        <v>48</v>
      </c>
    </row>
    <row r="32" spans="1:33" ht="20.100000000000001" customHeight="1" x14ac:dyDescent="0.2">
      <c r="B32" s="335" t="s">
        <v>1082</v>
      </c>
      <c r="C32" s="390"/>
      <c r="D32" s="311" t="s">
        <v>959</v>
      </c>
      <c r="E32" s="310" t="s">
        <v>1086</v>
      </c>
      <c r="F32" s="310" t="s">
        <v>1083</v>
      </c>
      <c r="G32" s="305">
        <v>24</v>
      </c>
      <c r="H32" s="305">
        <v>1</v>
      </c>
      <c r="I32" s="472"/>
      <c r="J32" s="305"/>
      <c r="K32" s="472" t="s">
        <v>931</v>
      </c>
      <c r="L32" s="305" t="s">
        <v>887</v>
      </c>
      <c r="M32" s="318"/>
      <c r="N32" s="408">
        <v>2230904</v>
      </c>
      <c r="O32" s="309"/>
      <c r="P32" s="308">
        <v>669271</v>
      </c>
      <c r="Q32" s="307"/>
      <c r="R32" s="306"/>
      <c r="S32" s="306"/>
      <c r="T32" s="306"/>
      <c r="U32" s="305" t="s">
        <v>892</v>
      </c>
      <c r="V32" s="304"/>
      <c r="W32" s="304"/>
      <c r="X32" s="304"/>
      <c r="Z32" s="294"/>
      <c r="AA32" s="259" t="str">
        <f t="shared" si="6"/>
        <v>ACM-00019</v>
      </c>
      <c r="AB32" s="459"/>
      <c r="AC32" s="459">
        <v>24</v>
      </c>
      <c r="AD32" s="459"/>
      <c r="AE32" s="459"/>
      <c r="AF32" s="459">
        <f t="shared" si="7"/>
        <v>0</v>
      </c>
    </row>
    <row r="33" spans="2:33" ht="20.100000000000001" customHeight="1" x14ac:dyDescent="0.2">
      <c r="B33" s="335" t="s">
        <v>1084</v>
      </c>
      <c r="C33" s="390"/>
      <c r="D33" s="311" t="s">
        <v>959</v>
      </c>
      <c r="E33" s="310" t="s">
        <v>1086</v>
      </c>
      <c r="F33" s="310" t="s">
        <v>1088</v>
      </c>
      <c r="G33" s="305">
        <v>46</v>
      </c>
      <c r="H33" s="305">
        <v>1</v>
      </c>
      <c r="I33" s="472"/>
      <c r="J33" s="305"/>
      <c r="K33" s="472" t="s">
        <v>931</v>
      </c>
      <c r="L33" s="305" t="s">
        <v>887</v>
      </c>
      <c r="M33" s="318"/>
      <c r="N33" s="408">
        <v>4574024</v>
      </c>
      <c r="O33" s="309"/>
      <c r="P33" s="308">
        <v>1372207</v>
      </c>
      <c r="Q33" s="307"/>
      <c r="R33" s="306"/>
      <c r="S33" s="306"/>
      <c r="T33" s="306"/>
      <c r="U33" s="305" t="s">
        <v>892</v>
      </c>
      <c r="V33" s="304"/>
      <c r="W33" s="304"/>
      <c r="X33" s="304"/>
      <c r="Z33" s="294"/>
      <c r="AA33" s="259" t="str">
        <f t="shared" si="6"/>
        <v>ACM-00020</v>
      </c>
      <c r="AB33" s="459"/>
      <c r="AC33" s="459">
        <v>46</v>
      </c>
      <c r="AD33" s="459"/>
      <c r="AE33" s="459"/>
      <c r="AF33" s="459">
        <f t="shared" si="7"/>
        <v>0</v>
      </c>
    </row>
    <row r="34" spans="2:33" ht="20.100000000000001" customHeight="1" x14ac:dyDescent="0.2">
      <c r="B34" s="335" t="s">
        <v>1094</v>
      </c>
      <c r="C34" s="390"/>
      <c r="D34" s="311" t="s">
        <v>7</v>
      </c>
      <c r="E34" s="310" t="s">
        <v>889</v>
      </c>
      <c r="F34" s="310" t="s">
        <v>888</v>
      </c>
      <c r="G34" s="305">
        <v>150</v>
      </c>
      <c r="H34" s="305">
        <v>1</v>
      </c>
      <c r="I34" s="472" t="s">
        <v>747</v>
      </c>
      <c r="J34" s="305"/>
      <c r="K34" s="472" t="s">
        <v>886</v>
      </c>
      <c r="L34" s="305" t="s">
        <v>887</v>
      </c>
      <c r="M34" s="318"/>
      <c r="N34" s="408">
        <v>15610407</v>
      </c>
      <c r="O34" s="309">
        <v>10836440</v>
      </c>
      <c r="P34" s="308">
        <v>4683122</v>
      </c>
      <c r="Q34" s="307"/>
      <c r="R34" s="306"/>
      <c r="S34" s="306"/>
      <c r="T34" s="306"/>
      <c r="U34" s="305" t="s">
        <v>892</v>
      </c>
      <c r="V34" s="304"/>
      <c r="W34" s="304"/>
      <c r="X34" s="304"/>
      <c r="Z34" s="294"/>
      <c r="AA34" s="259" t="str">
        <f t="shared" si="6"/>
        <v>ACM-00022</v>
      </c>
      <c r="AB34" s="459"/>
      <c r="AC34" s="459">
        <f>42+24</f>
        <v>66</v>
      </c>
      <c r="AD34" s="459"/>
      <c r="AE34" s="459"/>
      <c r="AF34" s="459">
        <f t="shared" si="7"/>
        <v>84</v>
      </c>
    </row>
    <row r="35" spans="2:33" ht="20.100000000000001" customHeight="1" x14ac:dyDescent="0.2">
      <c r="B35" s="335" t="s">
        <v>1123</v>
      </c>
      <c r="C35" s="390"/>
      <c r="D35" s="311" t="s">
        <v>895</v>
      </c>
      <c r="E35" s="310" t="s">
        <v>1124</v>
      </c>
      <c r="F35" s="267" t="s">
        <v>1209</v>
      </c>
      <c r="G35" s="305">
        <v>23</v>
      </c>
      <c r="H35" s="305">
        <v>3</v>
      </c>
      <c r="I35" s="472"/>
      <c r="J35" s="305"/>
      <c r="K35" s="472" t="s">
        <v>886</v>
      </c>
      <c r="L35" s="305" t="s">
        <v>887</v>
      </c>
      <c r="M35" s="318" t="s">
        <v>1191</v>
      </c>
      <c r="N35" s="408"/>
      <c r="O35" s="309"/>
      <c r="P35" s="308"/>
      <c r="Q35" s="307"/>
      <c r="R35" s="306"/>
      <c r="S35" s="306"/>
      <c r="T35" s="306"/>
      <c r="U35" s="472" t="s">
        <v>892</v>
      </c>
      <c r="V35" s="304"/>
      <c r="W35" s="304"/>
      <c r="X35" s="304"/>
      <c r="Z35" s="294"/>
      <c r="AA35" s="259" t="str">
        <f t="shared" si="6"/>
        <v>ACM-00027</v>
      </c>
      <c r="AB35" s="459">
        <v>23</v>
      </c>
      <c r="AC35" s="459"/>
      <c r="AD35" s="459"/>
      <c r="AE35" s="459"/>
      <c r="AF35" s="459">
        <f t="shared" si="7"/>
        <v>0</v>
      </c>
    </row>
    <row r="36" spans="2:33" ht="20.100000000000001" customHeight="1" x14ac:dyDescent="0.2">
      <c r="B36" s="265"/>
      <c r="C36" s="317"/>
      <c r="D36" s="303">
        <f>COUNTIF(U6:U39,"ap")</f>
        <v>7</v>
      </c>
      <c r="E36" s="302" t="s">
        <v>861</v>
      </c>
      <c r="F36" s="302"/>
      <c r="G36" s="300">
        <f>SUBTOTAL(9,G29:G35)</f>
        <v>443</v>
      </c>
      <c r="H36" s="300"/>
      <c r="I36" s="300"/>
      <c r="J36" s="301"/>
      <c r="K36" s="300"/>
      <c r="L36" s="300"/>
      <c r="M36" s="296"/>
      <c r="N36" s="334">
        <f>SUM(N18:N35)</f>
        <v>141479682.5</v>
      </c>
      <c r="O36" s="334">
        <f>SUM(O18:O35)</f>
        <v>84754477</v>
      </c>
      <c r="P36" s="334">
        <f>SUM(P18:P35)</f>
        <v>42443304.850000001</v>
      </c>
      <c r="Q36" s="297"/>
      <c r="R36" s="297"/>
      <c r="S36" s="297"/>
      <c r="T36" s="333">
        <f>SUM(T18:T35)</f>
        <v>1471330</v>
      </c>
      <c r="U36" s="296"/>
      <c r="V36" s="295"/>
      <c r="W36" s="295"/>
      <c r="X36" s="295"/>
      <c r="Y36" s="331" t="s">
        <v>682</v>
      </c>
      <c r="Z36" s="330"/>
      <c r="AB36" s="459">
        <f>SUM(AB29:AB35)</f>
        <v>23</v>
      </c>
      <c r="AC36" s="459">
        <f>SUM(AC29:AC35)</f>
        <v>235</v>
      </c>
      <c r="AD36" s="459">
        <f>SUM(AD29:AD35)</f>
        <v>36</v>
      </c>
      <c r="AE36" s="459">
        <f>SUM(AE29:AE35)</f>
        <v>0</v>
      </c>
      <c r="AF36" s="459">
        <f>SUM(AF29:AF35)</f>
        <v>149</v>
      </c>
      <c r="AG36" s="259" t="s">
        <v>892</v>
      </c>
    </row>
    <row r="37" spans="2:33" s="279" customFormat="1" ht="3.95" customHeight="1" x14ac:dyDescent="0.2">
      <c r="B37" s="278"/>
      <c r="C37" s="313"/>
      <c r="D37" s="290"/>
      <c r="E37" s="329"/>
      <c r="F37" s="328"/>
      <c r="G37" s="290"/>
      <c r="H37" s="290"/>
      <c r="I37" s="290"/>
      <c r="J37" s="291"/>
      <c r="K37" s="291"/>
      <c r="L37" s="290"/>
      <c r="M37" s="290"/>
      <c r="N37" s="289"/>
      <c r="O37" s="289"/>
      <c r="P37" s="289"/>
      <c r="Q37" s="287"/>
      <c r="R37" s="287"/>
      <c r="S37" s="287"/>
      <c r="T37" s="287"/>
      <c r="U37" s="290"/>
      <c r="V37" s="285"/>
      <c r="W37" s="285"/>
      <c r="X37" s="285"/>
      <c r="Y37" s="327"/>
    </row>
    <row r="38" spans="2:33" s="279" customFormat="1" ht="20.100000000000001" customHeight="1" x14ac:dyDescent="0.2">
      <c r="B38" s="278"/>
      <c r="C38" s="313"/>
      <c r="D38" s="293">
        <f>+D36+D27+D15+D7</f>
        <v>23</v>
      </c>
      <c r="E38" s="292" t="s">
        <v>613</v>
      </c>
      <c r="F38" s="328"/>
      <c r="G38" s="290">
        <f>+G36+G27+G15+G7</f>
        <v>1402</v>
      </c>
      <c r="H38" s="290"/>
      <c r="I38" s="290"/>
      <c r="J38" s="291"/>
      <c r="K38" s="291"/>
      <c r="L38" s="290"/>
      <c r="M38" s="286"/>
      <c r="N38" s="289"/>
      <c r="O38" s="289"/>
      <c r="P38" s="288"/>
      <c r="Q38" s="287"/>
      <c r="R38" s="287"/>
      <c r="S38" s="287"/>
      <c r="T38" s="287"/>
      <c r="U38" s="286"/>
      <c r="V38" s="285"/>
      <c r="W38" s="285"/>
      <c r="X38" s="285"/>
      <c r="Y38" s="327"/>
    </row>
    <row r="39" spans="2:33" s="279" customFormat="1" ht="3.95" customHeight="1" x14ac:dyDescent="0.2">
      <c r="B39" s="278"/>
      <c r="C39" s="313"/>
      <c r="D39" s="290"/>
      <c r="E39" s="329"/>
      <c r="F39" s="328"/>
      <c r="G39" s="290"/>
      <c r="H39" s="290"/>
      <c r="I39" s="290"/>
      <c r="J39" s="291"/>
      <c r="K39" s="291"/>
      <c r="L39" s="290"/>
      <c r="M39" s="290"/>
      <c r="N39" s="289"/>
      <c r="O39" s="289"/>
      <c r="P39" s="289"/>
      <c r="Q39" s="287"/>
      <c r="R39" s="287"/>
      <c r="S39" s="287"/>
      <c r="T39" s="287"/>
      <c r="U39" s="290"/>
      <c r="V39" s="285"/>
      <c r="W39" s="285"/>
      <c r="X39" s="285"/>
      <c r="Y39" s="327"/>
    </row>
    <row r="40" spans="2:33" ht="15.75" x14ac:dyDescent="0.2">
      <c r="B40" s="265"/>
      <c r="D40" s="284" t="s">
        <v>621</v>
      </c>
      <c r="F40" s="283" t="s">
        <v>622</v>
      </c>
    </row>
    <row r="41" spans="2:33" ht="15.75" x14ac:dyDescent="0.2">
      <c r="B41" s="265"/>
      <c r="D41" s="412"/>
      <c r="F41" s="283"/>
    </row>
    <row r="42" spans="2:33" x14ac:dyDescent="0.2">
      <c r="B42" s="265"/>
      <c r="D42" s="282"/>
      <c r="E42" s="265"/>
      <c r="J42" s="277"/>
      <c r="K42" s="277"/>
      <c r="L42" s="264"/>
      <c r="Q42" s="275"/>
      <c r="R42" s="275"/>
      <c r="S42" s="275"/>
      <c r="T42" s="275"/>
      <c r="U42" s="264"/>
      <c r="V42" s="264"/>
      <c r="W42" s="264"/>
      <c r="X42" s="264"/>
      <c r="Y42" s="265"/>
    </row>
    <row r="43" spans="2:33" x14ac:dyDescent="0.2">
      <c r="B43" s="265"/>
      <c r="F43" s="233"/>
      <c r="J43" s="277"/>
      <c r="K43" s="277"/>
      <c r="L43" s="264"/>
      <c r="Q43" s="275"/>
      <c r="R43" s="275"/>
      <c r="S43" s="275"/>
      <c r="T43" s="275"/>
      <c r="U43" s="264"/>
      <c r="V43" s="264"/>
      <c r="W43" s="264"/>
      <c r="X43" s="264"/>
      <c r="Y43" s="265"/>
    </row>
    <row r="44" spans="2:33" x14ac:dyDescent="0.2">
      <c r="B44" s="265"/>
      <c r="D44" s="233"/>
      <c r="F44" s="233"/>
      <c r="J44" s="277"/>
      <c r="K44" s="277"/>
      <c r="L44" s="264"/>
      <c r="Q44" s="275"/>
      <c r="R44" s="275"/>
      <c r="S44" s="275"/>
      <c r="T44" s="275"/>
      <c r="U44" s="264"/>
      <c r="V44" s="264"/>
      <c r="W44" s="264"/>
      <c r="X44" s="264"/>
      <c r="Y44" s="265"/>
    </row>
    <row r="45" spans="2:33" x14ac:dyDescent="0.2">
      <c r="B45" s="265"/>
      <c r="D45" s="233"/>
      <c r="E45" s="265"/>
      <c r="F45" s="233"/>
      <c r="J45" s="277"/>
      <c r="K45" s="277"/>
      <c r="L45" s="264"/>
      <c r="Q45" s="275"/>
      <c r="R45" s="275"/>
      <c r="S45" s="275"/>
      <c r="T45" s="275"/>
      <c r="U45" s="264"/>
      <c r="V45" s="264"/>
      <c r="W45" s="264"/>
      <c r="X45" s="264"/>
      <c r="Y45" s="265"/>
    </row>
    <row r="46" spans="2:33" x14ac:dyDescent="0.2">
      <c r="B46" s="265"/>
      <c r="D46" s="233"/>
      <c r="E46" s="265"/>
      <c r="G46" s="264"/>
      <c r="H46" s="264"/>
      <c r="I46" s="484"/>
      <c r="J46" s="277"/>
      <c r="K46" s="277"/>
      <c r="L46" s="264"/>
      <c r="M46" s="264"/>
      <c r="N46" s="276"/>
      <c r="O46" s="276"/>
      <c r="P46" s="276"/>
      <c r="Q46" s="275"/>
      <c r="R46" s="275"/>
      <c r="S46" s="275"/>
      <c r="T46" s="275"/>
      <c r="U46" s="264"/>
      <c r="V46" s="264"/>
      <c r="W46" s="264"/>
      <c r="X46" s="264"/>
      <c r="Y46" s="265"/>
    </row>
    <row r="47" spans="2:33" x14ac:dyDescent="0.2">
      <c r="B47" s="265"/>
      <c r="D47" s="282"/>
      <c r="E47" s="279"/>
      <c r="G47" s="259"/>
      <c r="H47" s="264"/>
      <c r="I47" s="484"/>
      <c r="J47" s="277"/>
      <c r="K47" s="277"/>
      <c r="L47" s="264"/>
      <c r="M47" s="259"/>
      <c r="N47" s="281"/>
      <c r="O47" s="281"/>
      <c r="P47" s="281"/>
      <c r="Q47" s="275"/>
      <c r="R47" s="275"/>
      <c r="S47" s="275"/>
      <c r="T47" s="275"/>
      <c r="U47" s="264"/>
      <c r="V47" s="264"/>
      <c r="W47" s="264"/>
      <c r="X47" s="264"/>
      <c r="Y47" s="265"/>
    </row>
    <row r="48" spans="2:33" x14ac:dyDescent="0.2">
      <c r="B48" s="265"/>
      <c r="D48" s="280"/>
      <c r="E48" s="279"/>
      <c r="G48" s="259"/>
      <c r="H48" s="264"/>
      <c r="I48" s="484"/>
      <c r="J48" s="277"/>
      <c r="K48" s="277"/>
      <c r="L48" s="264"/>
      <c r="M48" s="259"/>
      <c r="N48" s="281"/>
      <c r="O48" s="281"/>
      <c r="P48" s="281"/>
      <c r="Q48" s="275"/>
      <c r="R48" s="275"/>
      <c r="S48" s="275"/>
      <c r="T48" s="275"/>
      <c r="U48" s="264"/>
      <c r="V48" s="264"/>
      <c r="W48" s="264"/>
      <c r="X48" s="264"/>
      <c r="Y48" s="265"/>
    </row>
    <row r="49" spans="2:25" x14ac:dyDescent="0.2">
      <c r="B49" s="265"/>
      <c r="D49" s="280"/>
      <c r="E49" s="279"/>
      <c r="G49" s="259"/>
      <c r="H49" s="264"/>
      <c r="I49" s="484"/>
      <c r="J49" s="277"/>
      <c r="K49" s="277"/>
      <c r="L49" s="264"/>
      <c r="M49" s="259"/>
      <c r="N49" s="281"/>
      <c r="O49" s="281"/>
      <c r="P49" s="281"/>
      <c r="Q49" s="275"/>
      <c r="R49" s="275"/>
      <c r="S49" s="275"/>
      <c r="T49" s="275"/>
      <c r="U49" s="264"/>
      <c r="V49" s="264"/>
      <c r="W49" s="264"/>
      <c r="X49" s="264"/>
      <c r="Y49" s="265"/>
    </row>
    <row r="50" spans="2:25" x14ac:dyDescent="0.2">
      <c r="B50" s="265"/>
      <c r="D50" s="280"/>
      <c r="E50" s="279"/>
      <c r="G50" s="259"/>
      <c r="H50" s="264"/>
      <c r="I50" s="484"/>
      <c r="J50" s="277"/>
      <c r="K50" s="277"/>
      <c r="L50" s="264"/>
      <c r="M50" s="264"/>
      <c r="N50" s="276"/>
      <c r="O50" s="276"/>
      <c r="P50" s="276"/>
      <c r="Q50" s="275"/>
      <c r="R50" s="275"/>
      <c r="S50" s="275"/>
      <c r="T50" s="275"/>
      <c r="U50" s="264"/>
      <c r="V50" s="264"/>
      <c r="W50" s="264"/>
      <c r="X50" s="264"/>
      <c r="Y50" s="265"/>
    </row>
    <row r="51" spans="2:25" x14ac:dyDescent="0.2">
      <c r="B51" s="265"/>
      <c r="D51" s="265"/>
      <c r="E51" s="274"/>
      <c r="F51" s="265"/>
      <c r="G51" s="264"/>
      <c r="H51" s="264"/>
      <c r="I51" s="484"/>
      <c r="J51" s="277"/>
      <c r="K51" s="277"/>
      <c r="L51" s="264"/>
      <c r="M51" s="264"/>
      <c r="N51" s="276"/>
      <c r="O51" s="276"/>
      <c r="P51" s="276"/>
      <c r="Q51" s="275"/>
      <c r="R51" s="275"/>
      <c r="S51" s="275"/>
      <c r="T51" s="275"/>
      <c r="U51" s="264"/>
      <c r="V51" s="264"/>
      <c r="W51" s="264"/>
      <c r="X51" s="264"/>
      <c r="Y51" s="265"/>
    </row>
    <row r="52" spans="2:25" x14ac:dyDescent="0.2">
      <c r="B52" s="265"/>
      <c r="E52" s="274"/>
      <c r="F52" s="265"/>
      <c r="G52" s="264"/>
      <c r="H52" s="264"/>
      <c r="I52" s="484"/>
      <c r="J52" s="277"/>
      <c r="K52" s="277"/>
      <c r="L52" s="264"/>
      <c r="M52" s="264"/>
      <c r="N52" s="276"/>
      <c r="O52" s="276"/>
      <c r="P52" s="276"/>
      <c r="Q52" s="275"/>
      <c r="R52" s="275"/>
      <c r="S52" s="275"/>
      <c r="T52" s="275"/>
      <c r="U52" s="264"/>
      <c r="V52" s="264"/>
      <c r="W52" s="264"/>
      <c r="X52" s="264"/>
      <c r="Y52" s="265"/>
    </row>
    <row r="53" spans="2:25" x14ac:dyDescent="0.2">
      <c r="B53" s="265"/>
      <c r="D53" s="278"/>
      <c r="E53" s="274"/>
      <c r="F53" s="265"/>
      <c r="G53" s="264"/>
      <c r="H53" s="264"/>
      <c r="I53" s="484"/>
      <c r="J53" s="277"/>
      <c r="K53" s="277"/>
      <c r="L53" s="264"/>
      <c r="M53" s="264"/>
      <c r="N53" s="276"/>
      <c r="O53" s="276"/>
      <c r="P53" s="276"/>
      <c r="Q53" s="275"/>
      <c r="R53" s="275"/>
      <c r="S53" s="275"/>
      <c r="T53" s="275"/>
      <c r="U53" s="264"/>
      <c r="V53" s="264"/>
      <c r="W53" s="264"/>
      <c r="X53" s="264"/>
      <c r="Y53" s="265"/>
    </row>
    <row r="54" spans="2:25" x14ac:dyDescent="0.2">
      <c r="B54" s="265"/>
      <c r="D54" s="278"/>
      <c r="E54" s="274"/>
      <c r="F54" s="265"/>
      <c r="G54" s="264"/>
      <c r="H54" s="264"/>
      <c r="I54" s="484"/>
      <c r="J54" s="277"/>
      <c r="K54" s="277"/>
      <c r="L54" s="264"/>
      <c r="M54" s="264"/>
      <c r="N54" s="276"/>
      <c r="O54" s="276"/>
      <c r="P54" s="276"/>
      <c r="Q54" s="275"/>
      <c r="R54" s="275"/>
      <c r="S54" s="275"/>
      <c r="T54" s="275"/>
      <c r="U54" s="264"/>
      <c r="V54" s="264"/>
      <c r="W54" s="264"/>
      <c r="X54" s="264"/>
      <c r="Y54" s="265"/>
    </row>
    <row r="55" spans="2:25" x14ac:dyDescent="0.2">
      <c r="B55" s="265"/>
      <c r="D55" s="278"/>
      <c r="E55" s="274"/>
      <c r="F55" s="265"/>
      <c r="G55" s="264"/>
      <c r="H55" s="264"/>
      <c r="I55" s="484"/>
      <c r="J55" s="277"/>
      <c r="K55" s="277"/>
      <c r="L55" s="264"/>
      <c r="M55" s="264"/>
      <c r="N55" s="276"/>
      <c r="O55" s="276"/>
      <c r="P55" s="276"/>
      <c r="Q55" s="275"/>
      <c r="R55" s="275"/>
      <c r="S55" s="275"/>
      <c r="T55" s="275"/>
      <c r="U55" s="264"/>
      <c r="V55" s="264"/>
      <c r="W55" s="264"/>
      <c r="X55" s="264"/>
      <c r="Y55" s="265"/>
    </row>
    <row r="56" spans="2:25" ht="15.75" customHeight="1" x14ac:dyDescent="0.2">
      <c r="B56" s="265"/>
      <c r="E56" s="274"/>
      <c r="F56" s="265"/>
      <c r="G56" s="264"/>
      <c r="H56" s="264"/>
      <c r="I56" s="484"/>
      <c r="J56" s="277"/>
      <c r="K56" s="277"/>
      <c r="L56" s="264"/>
      <c r="M56" s="264"/>
      <c r="N56" s="276"/>
      <c r="O56" s="276"/>
      <c r="P56" s="276"/>
      <c r="Q56" s="275"/>
      <c r="R56" s="275"/>
      <c r="S56" s="275"/>
      <c r="T56" s="275"/>
      <c r="U56" s="264"/>
      <c r="V56" s="264"/>
      <c r="W56" s="264"/>
      <c r="X56" s="264"/>
      <c r="Y56" s="265"/>
    </row>
    <row r="57" spans="2:25" x14ac:dyDescent="0.2">
      <c r="B57" s="265"/>
      <c r="D57" s="267"/>
      <c r="E57" s="274"/>
      <c r="F57" s="265"/>
      <c r="G57" s="264"/>
      <c r="H57" s="264"/>
      <c r="I57" s="484"/>
      <c r="J57" s="277"/>
      <c r="K57" s="277"/>
      <c r="L57" s="264"/>
      <c r="M57" s="264"/>
      <c r="N57" s="276"/>
      <c r="O57" s="276"/>
      <c r="P57" s="276"/>
      <c r="Q57" s="275"/>
      <c r="R57" s="275"/>
      <c r="S57" s="275"/>
      <c r="T57" s="275"/>
      <c r="U57" s="264"/>
      <c r="V57" s="264"/>
      <c r="W57" s="264"/>
      <c r="X57" s="264"/>
      <c r="Y57" s="265"/>
    </row>
    <row r="58" spans="2:25" x14ac:dyDescent="0.2">
      <c r="B58" s="265"/>
      <c r="D58" s="265"/>
      <c r="E58" s="274"/>
      <c r="F58" s="265"/>
      <c r="G58" s="264"/>
      <c r="H58" s="264"/>
      <c r="I58" s="484"/>
      <c r="J58" s="277"/>
      <c r="K58" s="277"/>
      <c r="L58" s="264"/>
      <c r="M58" s="264"/>
      <c r="N58" s="276"/>
      <c r="O58" s="276"/>
      <c r="P58" s="276"/>
      <c r="Q58" s="275"/>
      <c r="R58" s="275"/>
      <c r="S58" s="275"/>
      <c r="T58" s="275"/>
      <c r="U58" s="264"/>
      <c r="V58" s="264"/>
      <c r="W58" s="264"/>
      <c r="X58" s="264"/>
      <c r="Y58" s="265"/>
    </row>
    <row r="59" spans="2:25" x14ac:dyDescent="0.2">
      <c r="B59" s="265"/>
      <c r="D59" s="265"/>
      <c r="E59" s="274"/>
      <c r="F59" s="265"/>
      <c r="G59" s="264"/>
      <c r="H59" s="264"/>
      <c r="I59" s="484"/>
      <c r="J59" s="277"/>
      <c r="K59" s="277"/>
      <c r="L59" s="264"/>
      <c r="M59" s="264"/>
      <c r="N59" s="276"/>
      <c r="O59" s="276"/>
      <c r="P59" s="276"/>
      <c r="Q59" s="275"/>
      <c r="R59" s="275"/>
      <c r="S59" s="275"/>
      <c r="T59" s="275"/>
      <c r="U59" s="264"/>
      <c r="V59" s="264"/>
      <c r="W59" s="264"/>
      <c r="X59" s="264"/>
      <c r="Y59" s="265"/>
    </row>
    <row r="60" spans="2:25" x14ac:dyDescent="0.2">
      <c r="B60" s="265"/>
      <c r="D60" s="273"/>
      <c r="E60" s="274"/>
    </row>
    <row r="61" spans="2:25" x14ac:dyDescent="0.2">
      <c r="B61" s="265"/>
      <c r="D61" s="273"/>
      <c r="E61" s="274"/>
    </row>
    <row r="62" spans="2:25" x14ac:dyDescent="0.2">
      <c r="B62" s="265"/>
      <c r="D62" s="273"/>
      <c r="E62" s="265"/>
      <c r="F62" s="265"/>
    </row>
    <row r="63" spans="2:25" x14ac:dyDescent="0.2">
      <c r="B63" s="265"/>
      <c r="D63" s="265"/>
      <c r="E63" s="265"/>
      <c r="F63" s="265"/>
    </row>
    <row r="64" spans="2:25" x14ac:dyDescent="0.2">
      <c r="B64" s="265"/>
      <c r="D64" s="266"/>
      <c r="E64" s="265"/>
      <c r="F64" s="265"/>
    </row>
    <row r="65" spans="2:24" x14ac:dyDescent="0.2">
      <c r="B65" s="265"/>
      <c r="E65" s="265"/>
      <c r="F65" s="265"/>
    </row>
    <row r="66" spans="2:24" x14ac:dyDescent="0.2">
      <c r="B66" s="265"/>
      <c r="D66" s="266"/>
      <c r="E66" s="272"/>
      <c r="F66" s="272"/>
      <c r="G66" s="268"/>
      <c r="H66" s="268"/>
      <c r="I66" s="268"/>
      <c r="J66" s="271"/>
      <c r="K66" s="271"/>
      <c r="L66" s="268"/>
      <c r="M66" s="268"/>
      <c r="N66" s="270"/>
      <c r="O66" s="270"/>
      <c r="P66" s="270"/>
      <c r="Q66" s="269"/>
      <c r="R66" s="269"/>
      <c r="S66" s="269"/>
      <c r="T66" s="269"/>
      <c r="U66" s="268"/>
      <c r="V66" s="268"/>
      <c r="W66" s="268"/>
      <c r="X66" s="268"/>
    </row>
    <row r="67" spans="2:24" x14ac:dyDescent="0.2">
      <c r="B67" s="265"/>
      <c r="D67" s="266"/>
      <c r="E67" s="272"/>
      <c r="F67" s="272"/>
      <c r="G67" s="268"/>
      <c r="H67" s="268"/>
      <c r="I67" s="268"/>
      <c r="J67" s="271"/>
      <c r="K67" s="271"/>
      <c r="L67" s="268"/>
      <c r="M67" s="268"/>
      <c r="N67" s="270"/>
      <c r="O67" s="270"/>
      <c r="P67" s="270"/>
      <c r="Q67" s="269"/>
      <c r="R67" s="269"/>
      <c r="S67" s="269"/>
      <c r="T67" s="269"/>
      <c r="U67" s="268"/>
      <c r="V67" s="268"/>
      <c r="W67" s="268"/>
      <c r="X67" s="268"/>
    </row>
    <row r="68" spans="2:24" x14ac:dyDescent="0.2">
      <c r="B68" s="265"/>
      <c r="D68" s="266"/>
      <c r="E68" s="267"/>
      <c r="F68" s="265"/>
    </row>
    <row r="69" spans="2:24" x14ac:dyDescent="0.2">
      <c r="B69" s="265"/>
      <c r="D69" s="266"/>
      <c r="E69" s="265"/>
      <c r="F69" s="265"/>
    </row>
    <row r="70" spans="2:24" x14ac:dyDescent="0.2">
      <c r="B70" s="265"/>
      <c r="E70" s="265"/>
      <c r="F70" s="265"/>
    </row>
    <row r="71" spans="2:24" x14ac:dyDescent="0.2">
      <c r="B71" s="265"/>
    </row>
    <row r="72" spans="2:24" x14ac:dyDescent="0.2">
      <c r="B72" s="265"/>
    </row>
    <row r="73" spans="2:24" x14ac:dyDescent="0.2">
      <c r="B73" s="265"/>
    </row>
    <row r="74" spans="2:24" x14ac:dyDescent="0.2">
      <c r="B74" s="265"/>
    </row>
    <row r="75" spans="2:24" x14ac:dyDescent="0.2">
      <c r="B75" s="265"/>
    </row>
    <row r="76" spans="2:24" x14ac:dyDescent="0.2">
      <c r="B76" s="265"/>
    </row>
    <row r="77" spans="2:24" x14ac:dyDescent="0.2">
      <c r="B77" s="265"/>
    </row>
    <row r="78" spans="2:24" x14ac:dyDescent="0.2">
      <c r="B78" s="265"/>
    </row>
    <row r="79" spans="2:24" x14ac:dyDescent="0.2">
      <c r="B79" s="265"/>
    </row>
    <row r="80" spans="2:24" x14ac:dyDescent="0.2">
      <c r="B80" s="265"/>
    </row>
    <row r="81" spans="2:2" x14ac:dyDescent="0.2">
      <c r="B81" s="265"/>
    </row>
    <row r="82" spans="2:2" x14ac:dyDescent="0.2">
      <c r="B82" s="265"/>
    </row>
    <row r="83" spans="2:2" x14ac:dyDescent="0.2">
      <c r="B83" s="265"/>
    </row>
    <row r="84" spans="2:2" x14ac:dyDescent="0.2">
      <c r="B84" s="265"/>
    </row>
    <row r="85" spans="2:2" x14ac:dyDescent="0.2">
      <c r="B85" s="265"/>
    </row>
    <row r="86" spans="2:2" x14ac:dyDescent="0.2">
      <c r="B86" s="265"/>
    </row>
    <row r="87" spans="2:2" x14ac:dyDescent="0.2">
      <c r="B87" s="265"/>
    </row>
    <row r="88" spans="2:2" x14ac:dyDescent="0.2">
      <c r="B88" s="265"/>
    </row>
    <row r="89" spans="2:2" x14ac:dyDescent="0.2">
      <c r="B89" s="265"/>
    </row>
    <row r="90" spans="2:2" x14ac:dyDescent="0.2">
      <c r="B90" s="265"/>
    </row>
    <row r="91" spans="2:2" x14ac:dyDescent="0.2">
      <c r="B91" s="265"/>
    </row>
    <row r="92" spans="2:2" x14ac:dyDescent="0.2">
      <c r="B92" s="265"/>
    </row>
    <row r="93" spans="2:2" x14ac:dyDescent="0.2">
      <c r="B93" s="265"/>
    </row>
    <row r="94" spans="2:2" x14ac:dyDescent="0.2">
      <c r="B94" s="265"/>
    </row>
    <row r="95" spans="2:2" x14ac:dyDescent="0.2">
      <c r="B95" s="265"/>
    </row>
    <row r="96" spans="2:2" x14ac:dyDescent="0.2">
      <c r="B96" s="265"/>
    </row>
  </sheetData>
  <mergeCells count="10">
    <mergeCell ref="AD3:AE3"/>
    <mergeCell ref="D1:M1"/>
    <mergeCell ref="AM7:AN7"/>
    <mergeCell ref="AO7:AP7"/>
    <mergeCell ref="AI5:AJ5"/>
    <mergeCell ref="AK5:AL5"/>
    <mergeCell ref="AM5:AP5"/>
    <mergeCell ref="AI6:AJ6"/>
    <mergeCell ref="AK6:AL6"/>
    <mergeCell ref="AM6:AP6"/>
  </mergeCells>
  <printOptions horizontalCentered="1" verticalCentered="1"/>
  <pageMargins left="0.19685039370078741" right="0" top="0.39370078740157483" bottom="0.47244094488188981" header="0.31496062992125984" footer="0.11811023622047245"/>
  <pageSetup scale="49" orientation="portrait" horizontalDpi="1200" verticalDpi="1200" r:id="rId1"/>
  <headerFooter alignWithMargins="0">
    <oddHeader xml:space="preserve">&amp;L&amp;12Logements sociaux et communautaires
Plan de développement 12 000 logements
&amp;"Arial,Gras"AccèsLogis Montréal
</oddHeader>
    <oddFooter>&amp;L&amp;"Arial,Gras"&amp;12Ville de Montréal
Planification des stratégies résidentielles&amp;R&amp;"Arial,Gras"&amp;12Imprimé le: &amp;D
&amp;F</oddFooter>
  </headerFooter>
  <ignoredErrors>
    <ignoredError sqref="H9" numberStoredAsText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indexed="40"/>
    <pageSetUpPr fitToPage="1"/>
  </sheetPr>
  <dimension ref="A1:AI104"/>
  <sheetViews>
    <sheetView view="pageBreakPreview" zoomScaleNormal="100" zoomScaleSheetLayoutView="100" workbookViewId="0">
      <selection activeCell="D60" sqref="D60"/>
    </sheetView>
  </sheetViews>
  <sheetFormatPr baseColWidth="10" defaultRowHeight="12.75" x14ac:dyDescent="0.2"/>
  <cols>
    <col min="1" max="1" width="10.42578125" bestFit="1" customWidth="1"/>
    <col min="2" max="2" width="2.7109375" style="194" customWidth="1"/>
    <col min="3" max="3" width="38.85546875" customWidth="1"/>
    <col min="4" max="4" width="58" customWidth="1"/>
    <col min="5" max="5" width="43" customWidth="1"/>
    <col min="6" max="6" width="8.140625" style="5" bestFit="1" customWidth="1"/>
    <col min="7" max="7" width="3.7109375" style="5" customWidth="1"/>
    <col min="8" max="8" width="6.140625" style="115" customWidth="1"/>
    <col min="9" max="9" width="4.5703125" style="115" bestFit="1" customWidth="1"/>
    <col min="10" max="10" width="3.7109375" style="5" customWidth="1"/>
    <col min="11" max="11" width="8.85546875" style="5" customWidth="1"/>
    <col min="12" max="12" width="6.140625" style="115" customWidth="1"/>
    <col min="13" max="13" width="5.7109375" style="5" customWidth="1"/>
    <col min="14" max="14" width="9.7109375" style="3" customWidth="1"/>
    <col min="15" max="15" width="11.42578125" style="3"/>
    <col min="16" max="18" width="7.42578125" bestFit="1" customWidth="1"/>
    <col min="19" max="19" width="6.28515625" bestFit="1" customWidth="1"/>
    <col min="20" max="20" width="6.42578125" bestFit="1" customWidth="1"/>
  </cols>
  <sheetData>
    <row r="1" spans="1:20" ht="12" customHeight="1" x14ac:dyDescent="0.25">
      <c r="C1" s="32"/>
      <c r="D1" s="32"/>
      <c r="E1" s="2"/>
      <c r="F1" s="21"/>
      <c r="G1" s="21"/>
      <c r="H1" s="109"/>
      <c r="I1" s="109"/>
      <c r="J1" s="9"/>
      <c r="K1" s="9"/>
      <c r="L1" s="109"/>
      <c r="M1" s="9"/>
      <c r="P1" s="199" t="s">
        <v>1133</v>
      </c>
      <c r="Q1" s="199" t="s">
        <v>1131</v>
      </c>
      <c r="R1" s="199" t="s">
        <v>1134</v>
      </c>
    </row>
    <row r="2" spans="1:20" ht="18.75" customHeight="1" x14ac:dyDescent="0.25">
      <c r="C2" s="538"/>
      <c r="D2" s="538"/>
      <c r="E2" s="538"/>
      <c r="F2" s="538"/>
      <c r="G2" s="538"/>
      <c r="H2" s="538"/>
      <c r="I2" s="538"/>
      <c r="J2" s="538"/>
      <c r="K2" s="9"/>
      <c r="L2" s="109"/>
      <c r="M2" s="9"/>
      <c r="O2" s="259"/>
      <c r="P2" s="463" t="s">
        <v>1125</v>
      </c>
      <c r="Q2" s="463" t="s">
        <v>1126</v>
      </c>
      <c r="R2" s="463" t="s">
        <v>1127</v>
      </c>
      <c r="S2" s="464"/>
      <c r="T2" s="458"/>
    </row>
    <row r="3" spans="1:20" ht="89.25" x14ac:dyDescent="0.2">
      <c r="A3" s="3"/>
      <c r="C3" s="102" t="s">
        <v>630</v>
      </c>
      <c r="D3" s="102" t="s">
        <v>2</v>
      </c>
      <c r="E3" s="102" t="s">
        <v>3</v>
      </c>
      <c r="F3" s="101" t="s">
        <v>1</v>
      </c>
      <c r="G3" s="101" t="s">
        <v>4</v>
      </c>
      <c r="H3" s="475" t="s">
        <v>746</v>
      </c>
      <c r="I3" s="475" t="s">
        <v>721</v>
      </c>
      <c r="J3" s="101" t="s">
        <v>863</v>
      </c>
      <c r="K3" s="101" t="s">
        <v>687</v>
      </c>
      <c r="L3" s="475" t="s">
        <v>722</v>
      </c>
      <c r="M3" s="101" t="s">
        <v>5</v>
      </c>
      <c r="O3" s="259"/>
      <c r="P3" s="460" t="s">
        <v>1129</v>
      </c>
      <c r="Q3" s="460" t="s">
        <v>1129</v>
      </c>
      <c r="R3" s="533" t="s">
        <v>1129</v>
      </c>
      <c r="S3" s="534"/>
      <c r="T3" s="460" t="s">
        <v>1130</v>
      </c>
    </row>
    <row r="4" spans="1:20" ht="20.100000000000001" customHeight="1" x14ac:dyDescent="0.3">
      <c r="A4" s="3"/>
      <c r="C4" s="88" t="s">
        <v>6</v>
      </c>
      <c r="D4" s="89"/>
      <c r="E4" s="89"/>
      <c r="F4" s="90"/>
      <c r="G4" s="10"/>
      <c r="H4" s="110"/>
      <c r="I4" s="110"/>
      <c r="J4" s="10"/>
      <c r="K4" s="10"/>
      <c r="L4" s="110"/>
      <c r="M4" s="10"/>
      <c r="O4" s="259"/>
      <c r="P4" s="461" t="s">
        <v>1158</v>
      </c>
      <c r="Q4" s="461" t="s">
        <v>1161</v>
      </c>
      <c r="R4" s="461" t="s">
        <v>1159</v>
      </c>
      <c r="S4" s="461" t="s">
        <v>1160</v>
      </c>
      <c r="T4" s="461" t="s">
        <v>1130</v>
      </c>
    </row>
    <row r="5" spans="1:20" ht="12.95" customHeight="1" x14ac:dyDescent="0.2">
      <c r="A5" s="148" t="s">
        <v>846</v>
      </c>
      <c r="B5" s="411"/>
      <c r="C5" s="452" t="s">
        <v>364</v>
      </c>
      <c r="D5" s="453" t="s">
        <v>934</v>
      </c>
      <c r="E5" s="453" t="s">
        <v>935</v>
      </c>
      <c r="F5" s="454">
        <v>42</v>
      </c>
      <c r="G5" s="455">
        <v>1</v>
      </c>
      <c r="H5" s="455" t="s">
        <v>1191</v>
      </c>
      <c r="I5" s="455"/>
      <c r="J5" s="455" t="s">
        <v>886</v>
      </c>
      <c r="K5" s="456" t="s">
        <v>900</v>
      </c>
      <c r="L5" s="455" t="s">
        <v>925</v>
      </c>
      <c r="M5" s="192" t="s">
        <v>22</v>
      </c>
      <c r="O5" s="259" t="str">
        <f>A5</f>
        <v>ACL-5514</v>
      </c>
      <c r="P5" s="459"/>
      <c r="Q5" s="459">
        <v>17</v>
      </c>
      <c r="R5" s="459"/>
      <c r="S5" s="459"/>
      <c r="T5" s="459">
        <f>F5-SUM(P5:S5)</f>
        <v>25</v>
      </c>
    </row>
    <row r="6" spans="1:20" ht="12.95" customHeight="1" x14ac:dyDescent="0.2">
      <c r="A6" s="3" t="s">
        <v>872</v>
      </c>
      <c r="B6" s="402"/>
      <c r="C6" s="47" t="s">
        <v>365</v>
      </c>
      <c r="D6" s="44" t="s">
        <v>923</v>
      </c>
      <c r="E6" s="44" t="s">
        <v>924</v>
      </c>
      <c r="F6" s="45">
        <v>45</v>
      </c>
      <c r="G6" s="45">
        <v>1</v>
      </c>
      <c r="H6" s="45" t="s">
        <v>1191</v>
      </c>
      <c r="I6" s="450"/>
      <c r="J6" s="45" t="s">
        <v>886</v>
      </c>
      <c r="K6" s="451" t="s">
        <v>900</v>
      </c>
      <c r="L6" s="45" t="s">
        <v>925</v>
      </c>
      <c r="M6" s="192" t="s">
        <v>22</v>
      </c>
      <c r="O6" s="259" t="str">
        <f>A6</f>
        <v>ACL-5529</v>
      </c>
      <c r="P6" s="459"/>
      <c r="Q6" s="459">
        <v>7</v>
      </c>
      <c r="R6" s="459"/>
      <c r="S6" s="459"/>
      <c r="T6" s="459">
        <f>F6-SUM(P6:S6)</f>
        <v>38</v>
      </c>
    </row>
    <row r="7" spans="1:20" ht="12.95" customHeight="1" x14ac:dyDescent="0.2">
      <c r="A7" s="3" t="s">
        <v>873</v>
      </c>
      <c r="B7" s="402"/>
      <c r="C7" s="38" t="s">
        <v>365</v>
      </c>
      <c r="D7" s="37" t="s">
        <v>923</v>
      </c>
      <c r="E7" s="37" t="s">
        <v>924</v>
      </c>
      <c r="F7" s="39">
        <v>10</v>
      </c>
      <c r="G7" s="39">
        <v>3</v>
      </c>
      <c r="H7" s="39" t="s">
        <v>1191</v>
      </c>
      <c r="I7" s="253"/>
      <c r="J7" s="39" t="s">
        <v>886</v>
      </c>
      <c r="K7" s="167" t="s">
        <v>900</v>
      </c>
      <c r="L7" s="39" t="s">
        <v>925</v>
      </c>
      <c r="M7" s="192" t="s">
        <v>22</v>
      </c>
      <c r="O7" s="259" t="str">
        <f>A7</f>
        <v>ACL-5529A</v>
      </c>
      <c r="P7" s="459"/>
      <c r="Q7" s="459"/>
      <c r="R7" s="459"/>
      <c r="S7" s="459"/>
      <c r="T7" s="459">
        <f>F7-SUM(P7:S7)</f>
        <v>10</v>
      </c>
    </row>
    <row r="8" spans="1:20" ht="12.95" customHeight="1" x14ac:dyDescent="0.2">
      <c r="A8" s="233" t="s">
        <v>855</v>
      </c>
      <c r="B8" s="195" t="s">
        <v>1155</v>
      </c>
      <c r="C8" s="38" t="s">
        <v>360</v>
      </c>
      <c r="D8" s="37" t="s">
        <v>932</v>
      </c>
      <c r="E8" s="37" t="s">
        <v>933</v>
      </c>
      <c r="F8" s="258">
        <v>26</v>
      </c>
      <c r="G8" s="416" t="s">
        <v>8</v>
      </c>
      <c r="H8" s="39"/>
      <c r="I8" s="253"/>
      <c r="J8" s="39" t="s">
        <v>886</v>
      </c>
      <c r="K8" s="167" t="s">
        <v>887</v>
      </c>
      <c r="L8" s="39">
        <v>0</v>
      </c>
      <c r="M8" s="192" t="s">
        <v>22</v>
      </c>
      <c r="O8" s="259" t="str">
        <f>A8</f>
        <v>ACL-5519</v>
      </c>
      <c r="P8" s="462"/>
      <c r="Q8" s="462"/>
      <c r="R8" s="462"/>
      <c r="S8" s="462"/>
      <c r="T8" s="462">
        <f>F8-SUM(P8:S8)</f>
        <v>26</v>
      </c>
    </row>
    <row r="9" spans="1:20" ht="20.100000000000001" customHeight="1" x14ac:dyDescent="0.2">
      <c r="A9" s="3"/>
      <c r="C9" s="160">
        <f>COUNTIF(M1:M44,"oc")</f>
        <v>4</v>
      </c>
      <c r="D9" s="161" t="s">
        <v>864</v>
      </c>
      <c r="E9" s="161"/>
      <c r="F9" s="162">
        <f>SUBTOTAL(9,F5:F8)</f>
        <v>123</v>
      </c>
      <c r="G9" s="162"/>
      <c r="H9" s="163"/>
      <c r="I9" s="163"/>
      <c r="J9" s="162"/>
      <c r="K9" s="164"/>
      <c r="L9" s="163"/>
      <c r="M9" s="162"/>
      <c r="N9" s="197" t="s">
        <v>682</v>
      </c>
      <c r="O9" s="259"/>
      <c r="P9" s="459">
        <f>SUM(P5:P8)</f>
        <v>0</v>
      </c>
      <c r="Q9" s="459">
        <f>SUM(Q5:Q8)</f>
        <v>24</v>
      </c>
      <c r="R9" s="459">
        <f>SUM(R5:R8)</f>
        <v>0</v>
      </c>
      <c r="S9" s="459">
        <f>SUM(S5:S8)</f>
        <v>0</v>
      </c>
      <c r="T9" s="459">
        <f>SUM(T5:T8)</f>
        <v>99</v>
      </c>
    </row>
    <row r="10" spans="1:20" ht="20.100000000000001" customHeight="1" x14ac:dyDescent="0.3">
      <c r="A10" s="3"/>
      <c r="C10" s="51" t="s">
        <v>11</v>
      </c>
      <c r="D10" s="52"/>
      <c r="E10" s="52"/>
      <c r="F10" s="53"/>
      <c r="G10" s="61"/>
      <c r="H10" s="111"/>
      <c r="I10" s="111"/>
      <c r="J10" s="60"/>
      <c r="K10" s="130"/>
      <c r="L10" s="111"/>
      <c r="M10" s="60"/>
      <c r="N10" s="380">
        <f>+'[2]Enjeux - 2015-2020'!$C$11</f>
        <v>833</v>
      </c>
      <c r="O10" s="259"/>
      <c r="P10" s="459"/>
      <c r="Q10" s="459"/>
      <c r="R10" s="459"/>
      <c r="S10" s="459"/>
      <c r="T10" s="459"/>
    </row>
    <row r="11" spans="1:20" ht="12.75" customHeight="1" x14ac:dyDescent="0.2">
      <c r="A11" s="134" t="s">
        <v>816</v>
      </c>
      <c r="C11" s="38" t="s">
        <v>370</v>
      </c>
      <c r="D11" s="37" t="s">
        <v>927</v>
      </c>
      <c r="E11" s="37" t="s">
        <v>928</v>
      </c>
      <c r="F11" s="39">
        <v>68</v>
      </c>
      <c r="G11" s="39" t="s">
        <v>12</v>
      </c>
      <c r="H11" s="39"/>
      <c r="I11" s="253"/>
      <c r="J11" s="39" t="s">
        <v>886</v>
      </c>
      <c r="K11" s="167" t="s">
        <v>893</v>
      </c>
      <c r="L11" s="39">
        <v>0</v>
      </c>
      <c r="M11" s="192" t="s">
        <v>926</v>
      </c>
      <c r="O11" s="259" t="str">
        <f t="shared" ref="O11:O25" si="0">A11</f>
        <v>ACL-5481</v>
      </c>
      <c r="P11" s="459"/>
      <c r="Q11" s="459">
        <f>19+19</f>
        <v>38</v>
      </c>
      <c r="R11" s="459"/>
      <c r="S11" s="459"/>
      <c r="T11" s="459">
        <f t="shared" ref="T11:T25" si="1">F11-SUM(P11:S11)</f>
        <v>30</v>
      </c>
    </row>
    <row r="12" spans="1:20" ht="14.25" customHeight="1" x14ac:dyDescent="0.2">
      <c r="A12" s="99" t="s">
        <v>824</v>
      </c>
      <c r="C12" s="38" t="s">
        <v>362</v>
      </c>
      <c r="D12" s="37" t="s">
        <v>929</v>
      </c>
      <c r="E12" s="37" t="s">
        <v>930</v>
      </c>
      <c r="F12" s="258">
        <v>49</v>
      </c>
      <c r="G12" s="416" t="s">
        <v>8</v>
      </c>
      <c r="H12" s="39"/>
      <c r="I12" s="253"/>
      <c r="J12" s="39" t="s">
        <v>931</v>
      </c>
      <c r="K12" s="167" t="s">
        <v>887</v>
      </c>
      <c r="L12" s="39">
        <v>0</v>
      </c>
      <c r="M12" s="192" t="s">
        <v>926</v>
      </c>
      <c r="O12" s="259" t="str">
        <f t="shared" si="0"/>
        <v>ACL-5499</v>
      </c>
      <c r="P12" s="459">
        <v>49</v>
      </c>
      <c r="Q12" s="459"/>
      <c r="R12" s="459"/>
      <c r="S12" s="459"/>
      <c r="T12" s="459">
        <f t="shared" si="1"/>
        <v>0</v>
      </c>
    </row>
    <row r="13" spans="1:20" ht="14.25" customHeight="1" x14ac:dyDescent="0.2">
      <c r="A13" s="99" t="s">
        <v>1056</v>
      </c>
      <c r="B13" s="402"/>
      <c r="C13" s="38" t="s">
        <v>362</v>
      </c>
      <c r="D13" s="37" t="s">
        <v>1107</v>
      </c>
      <c r="E13" s="37" t="s">
        <v>940</v>
      </c>
      <c r="F13" s="258">
        <v>24</v>
      </c>
      <c r="G13" s="416" t="s">
        <v>8</v>
      </c>
      <c r="H13" s="39"/>
      <c r="I13" s="253"/>
      <c r="J13" s="39" t="s">
        <v>931</v>
      </c>
      <c r="K13" s="167" t="s">
        <v>887</v>
      </c>
      <c r="L13" s="39">
        <v>0</v>
      </c>
      <c r="M13" s="192" t="s">
        <v>926</v>
      </c>
      <c r="O13" s="259" t="str">
        <f t="shared" si="0"/>
        <v>ACL-5540</v>
      </c>
      <c r="P13" s="459"/>
      <c r="Q13" s="459"/>
      <c r="R13" s="459"/>
      <c r="S13" s="459"/>
      <c r="T13" s="459">
        <f t="shared" si="1"/>
        <v>24</v>
      </c>
    </row>
    <row r="14" spans="1:20" ht="14.25" customHeight="1" x14ac:dyDescent="0.2">
      <c r="A14" s="136" t="s">
        <v>833</v>
      </c>
      <c r="B14" s="402"/>
      <c r="C14" s="38" t="s">
        <v>366</v>
      </c>
      <c r="D14" s="37" t="s">
        <v>943</v>
      </c>
      <c r="E14" s="37" t="s">
        <v>944</v>
      </c>
      <c r="F14" s="39">
        <v>36</v>
      </c>
      <c r="G14" s="39" t="s">
        <v>12</v>
      </c>
      <c r="H14" s="39"/>
      <c r="I14" s="253"/>
      <c r="J14" s="39" t="s">
        <v>886</v>
      </c>
      <c r="K14" s="167" t="s">
        <v>893</v>
      </c>
      <c r="L14" s="39">
        <v>0</v>
      </c>
      <c r="M14" s="192" t="s">
        <v>926</v>
      </c>
      <c r="O14" s="259" t="str">
        <f t="shared" si="0"/>
        <v>ACL-5506</v>
      </c>
      <c r="P14" s="459"/>
      <c r="Q14" s="459">
        <f>18+8</f>
        <v>26</v>
      </c>
      <c r="R14" s="459"/>
      <c r="S14" s="459"/>
      <c r="T14" s="459">
        <f t="shared" si="1"/>
        <v>10</v>
      </c>
    </row>
    <row r="15" spans="1:20" ht="14.25" customHeight="1" x14ac:dyDescent="0.2">
      <c r="A15" s="136" t="s">
        <v>830</v>
      </c>
      <c r="B15" s="402"/>
      <c r="C15" s="38" t="s">
        <v>366</v>
      </c>
      <c r="D15" s="37" t="s">
        <v>947</v>
      </c>
      <c r="E15" s="37" t="s">
        <v>948</v>
      </c>
      <c r="F15" s="39">
        <v>40</v>
      </c>
      <c r="G15" s="416" t="s">
        <v>8</v>
      </c>
      <c r="H15" s="39"/>
      <c r="I15" s="253"/>
      <c r="J15" s="39" t="s">
        <v>886</v>
      </c>
      <c r="K15" s="167" t="s">
        <v>893</v>
      </c>
      <c r="L15" s="39">
        <v>0</v>
      </c>
      <c r="M15" s="192" t="s">
        <v>926</v>
      </c>
      <c r="O15" s="259" t="str">
        <f t="shared" si="0"/>
        <v>ACL-5503</v>
      </c>
      <c r="P15" s="459">
        <v>40</v>
      </c>
      <c r="Q15" s="459"/>
      <c r="R15" s="459"/>
      <c r="S15" s="459"/>
      <c r="T15" s="459">
        <f t="shared" si="1"/>
        <v>0</v>
      </c>
    </row>
    <row r="16" spans="1:20" ht="14.25" customHeight="1" x14ac:dyDescent="0.2">
      <c r="A16" s="136" t="s">
        <v>874</v>
      </c>
      <c r="B16" s="402"/>
      <c r="C16" s="38" t="s">
        <v>366</v>
      </c>
      <c r="D16" s="37" t="s">
        <v>945</v>
      </c>
      <c r="E16" s="37" t="s">
        <v>946</v>
      </c>
      <c r="F16" s="39">
        <v>26</v>
      </c>
      <c r="G16" s="416">
        <v>3</v>
      </c>
      <c r="H16" s="39"/>
      <c r="I16" s="253"/>
      <c r="J16" s="39" t="s">
        <v>886</v>
      </c>
      <c r="K16" s="167" t="s">
        <v>887</v>
      </c>
      <c r="L16" s="39">
        <v>0</v>
      </c>
      <c r="M16" s="192" t="s">
        <v>926</v>
      </c>
      <c r="O16" s="259" t="str">
        <f t="shared" si="0"/>
        <v>ACL-5532</v>
      </c>
      <c r="P16" s="459">
        <v>26</v>
      </c>
      <c r="Q16" s="459"/>
      <c r="R16" s="459"/>
      <c r="S16" s="459"/>
      <c r="T16" s="459">
        <f t="shared" si="1"/>
        <v>0</v>
      </c>
    </row>
    <row r="17" spans="1:35" ht="14.25" customHeight="1" x14ac:dyDescent="0.2">
      <c r="A17" s="136" t="s">
        <v>1108</v>
      </c>
      <c r="B17" s="402"/>
      <c r="C17" s="38" t="s">
        <v>366</v>
      </c>
      <c r="D17" s="37" t="s">
        <v>949</v>
      </c>
      <c r="E17" s="37" t="s">
        <v>950</v>
      </c>
      <c r="F17" s="39">
        <v>39</v>
      </c>
      <c r="G17" s="39" t="s">
        <v>8</v>
      </c>
      <c r="H17" s="39"/>
      <c r="I17" s="253"/>
      <c r="J17" s="39" t="s">
        <v>886</v>
      </c>
      <c r="K17" s="167" t="s">
        <v>887</v>
      </c>
      <c r="L17" s="39">
        <v>0</v>
      </c>
      <c r="M17" s="192" t="s">
        <v>926</v>
      </c>
      <c r="O17" s="259" t="str">
        <f t="shared" si="0"/>
        <v>ACL-5530</v>
      </c>
      <c r="P17" s="459"/>
      <c r="Q17" s="459"/>
      <c r="R17" s="459"/>
      <c r="S17" s="459"/>
      <c r="T17" s="459">
        <f t="shared" si="1"/>
        <v>39</v>
      </c>
    </row>
    <row r="18" spans="1:35" ht="12.95" customHeight="1" x14ac:dyDescent="0.2">
      <c r="A18" s="136" t="s">
        <v>882</v>
      </c>
      <c r="C18" s="38" t="s">
        <v>18</v>
      </c>
      <c r="D18" s="37" t="s">
        <v>127</v>
      </c>
      <c r="E18" s="37" t="s">
        <v>954</v>
      </c>
      <c r="F18" s="214">
        <v>51</v>
      </c>
      <c r="G18" s="416" t="s">
        <v>8</v>
      </c>
      <c r="H18" s="39"/>
      <c r="I18" s="253"/>
      <c r="J18" s="39" t="s">
        <v>931</v>
      </c>
      <c r="K18" s="167" t="s">
        <v>887</v>
      </c>
      <c r="L18" s="39">
        <v>0</v>
      </c>
      <c r="M18" s="192" t="s">
        <v>926</v>
      </c>
      <c r="O18" s="259" t="str">
        <f t="shared" si="0"/>
        <v>ACL-5536</v>
      </c>
      <c r="P18" s="459">
        <v>51</v>
      </c>
      <c r="Q18" s="459"/>
      <c r="R18" s="459"/>
      <c r="S18" s="459"/>
      <c r="T18" s="459">
        <f t="shared" si="1"/>
        <v>0</v>
      </c>
    </row>
    <row r="19" spans="1:35" ht="12.95" customHeight="1" x14ac:dyDescent="0.2">
      <c r="A19" s="233" t="s">
        <v>862</v>
      </c>
      <c r="B19" s="195"/>
      <c r="C19" s="38" t="s">
        <v>18</v>
      </c>
      <c r="D19" s="482" t="s">
        <v>955</v>
      </c>
      <c r="E19" s="37" t="s">
        <v>956</v>
      </c>
      <c r="F19" s="39">
        <v>95</v>
      </c>
      <c r="G19" s="39" t="s">
        <v>12</v>
      </c>
      <c r="H19" s="39"/>
      <c r="I19" s="253"/>
      <c r="J19" s="39" t="s">
        <v>886</v>
      </c>
      <c r="K19" s="167" t="s">
        <v>887</v>
      </c>
      <c r="L19" s="39">
        <v>0</v>
      </c>
      <c r="M19" s="192" t="s">
        <v>926</v>
      </c>
      <c r="O19" s="259" t="str">
        <f t="shared" si="0"/>
        <v>ACL-5520</v>
      </c>
      <c r="P19" s="459"/>
      <c r="Q19" s="459">
        <v>18</v>
      </c>
      <c r="R19" s="459"/>
      <c r="S19" s="459"/>
      <c r="T19" s="459">
        <f t="shared" si="1"/>
        <v>77</v>
      </c>
    </row>
    <row r="20" spans="1:35" s="31" customFormat="1" ht="14.25" customHeight="1" x14ac:dyDescent="0.2">
      <c r="A20" s="134" t="s">
        <v>1055</v>
      </c>
      <c r="B20" s="411"/>
      <c r="C20" s="38" t="s">
        <v>364</v>
      </c>
      <c r="D20" s="37" t="s">
        <v>988</v>
      </c>
      <c r="E20" s="37" t="s">
        <v>989</v>
      </c>
      <c r="F20" s="39">
        <v>28</v>
      </c>
      <c r="G20" s="39" t="s">
        <v>12</v>
      </c>
      <c r="H20" s="39" t="s">
        <v>1191</v>
      </c>
      <c r="I20" s="253"/>
      <c r="J20" s="39" t="s">
        <v>886</v>
      </c>
      <c r="K20" s="167" t="s">
        <v>900</v>
      </c>
      <c r="L20" s="39" t="s">
        <v>925</v>
      </c>
      <c r="M20" s="192" t="s">
        <v>926</v>
      </c>
      <c r="N20" s="28"/>
      <c r="O20" s="259" t="str">
        <f t="shared" si="0"/>
        <v>ACL-5539</v>
      </c>
      <c r="P20" s="459"/>
      <c r="Q20" s="459">
        <f>8+1</f>
        <v>9</v>
      </c>
      <c r="R20" s="459"/>
      <c r="S20" s="459"/>
      <c r="T20" s="459">
        <f t="shared" si="1"/>
        <v>19</v>
      </c>
    </row>
    <row r="21" spans="1:35" ht="12.95" customHeight="1" x14ac:dyDescent="0.2">
      <c r="A21" s="136" t="s">
        <v>860</v>
      </c>
      <c r="C21" s="519" t="s">
        <v>364</v>
      </c>
      <c r="D21" s="482" t="s">
        <v>963</v>
      </c>
      <c r="E21" s="37" t="s">
        <v>964</v>
      </c>
      <c r="F21" s="39">
        <v>55</v>
      </c>
      <c r="G21" s="39" t="s">
        <v>12</v>
      </c>
      <c r="H21" s="39"/>
      <c r="I21" s="253"/>
      <c r="J21" s="39" t="s">
        <v>965</v>
      </c>
      <c r="K21" s="167" t="s">
        <v>893</v>
      </c>
      <c r="L21" s="39">
        <v>0</v>
      </c>
      <c r="M21" s="192" t="s">
        <v>926</v>
      </c>
      <c r="O21" s="259" t="str">
        <f t="shared" si="0"/>
        <v>ACL-5525</v>
      </c>
      <c r="P21" s="459"/>
      <c r="Q21" s="459">
        <f>18+15+3+1</f>
        <v>37</v>
      </c>
      <c r="R21" s="459"/>
      <c r="S21" s="459"/>
      <c r="T21" s="459">
        <f t="shared" si="1"/>
        <v>18</v>
      </c>
    </row>
    <row r="22" spans="1:35" s="31" customFormat="1" ht="12.95" customHeight="1" x14ac:dyDescent="0.2">
      <c r="A22" s="148" t="s">
        <v>794</v>
      </c>
      <c r="B22" s="411"/>
      <c r="C22" s="38" t="s">
        <v>364</v>
      </c>
      <c r="D22" s="37" t="s">
        <v>966</v>
      </c>
      <c r="E22" s="37" t="s">
        <v>967</v>
      </c>
      <c r="F22" s="39">
        <v>193</v>
      </c>
      <c r="G22" s="39" t="s">
        <v>14</v>
      </c>
      <c r="H22" s="39" t="s">
        <v>1191</v>
      </c>
      <c r="I22" s="253" t="s">
        <v>747</v>
      </c>
      <c r="J22" s="39" t="s">
        <v>886</v>
      </c>
      <c r="K22" s="167" t="s">
        <v>900</v>
      </c>
      <c r="L22" s="39">
        <v>0</v>
      </c>
      <c r="M22" s="192" t="s">
        <v>926</v>
      </c>
      <c r="N22" s="3"/>
      <c r="O22" s="259" t="str">
        <f t="shared" si="0"/>
        <v>ACL-5456</v>
      </c>
      <c r="P22" s="459"/>
      <c r="Q22" s="459"/>
      <c r="R22" s="459"/>
      <c r="S22" s="459">
        <v>193</v>
      </c>
      <c r="T22" s="459">
        <f t="shared" si="1"/>
        <v>0</v>
      </c>
    </row>
    <row r="23" spans="1:35" ht="12.95" customHeight="1" x14ac:dyDescent="0.2">
      <c r="A23" s="136" t="s">
        <v>854</v>
      </c>
      <c r="B23" s="411"/>
      <c r="C23" s="38" t="s">
        <v>7</v>
      </c>
      <c r="D23" s="37" t="s">
        <v>976</v>
      </c>
      <c r="E23" s="37" t="s">
        <v>977</v>
      </c>
      <c r="F23" s="39">
        <v>15</v>
      </c>
      <c r="G23" s="416">
        <v>3</v>
      </c>
      <c r="H23" s="39"/>
      <c r="I23" s="253"/>
      <c r="J23" s="39" t="s">
        <v>886</v>
      </c>
      <c r="K23" s="167" t="s">
        <v>893</v>
      </c>
      <c r="L23" s="39">
        <v>0</v>
      </c>
      <c r="M23" s="192" t="s">
        <v>926</v>
      </c>
      <c r="N23" s="28"/>
      <c r="O23" s="259" t="str">
        <f t="shared" si="0"/>
        <v>ACL-5516</v>
      </c>
      <c r="P23" s="459">
        <v>15</v>
      </c>
      <c r="Q23" s="459"/>
      <c r="R23" s="459"/>
      <c r="S23" s="459"/>
      <c r="T23" s="459">
        <f t="shared" si="1"/>
        <v>0</v>
      </c>
    </row>
    <row r="24" spans="1:35" ht="12.95" customHeight="1" x14ac:dyDescent="0.2">
      <c r="A24" s="99" t="s">
        <v>848</v>
      </c>
      <c r="C24" s="38" t="s">
        <v>7</v>
      </c>
      <c r="D24" s="37" t="s">
        <v>974</v>
      </c>
      <c r="E24" s="37" t="s">
        <v>975</v>
      </c>
      <c r="F24" s="39">
        <v>25</v>
      </c>
      <c r="G24" s="416" t="s">
        <v>8</v>
      </c>
      <c r="H24" s="39"/>
      <c r="I24" s="253" t="s">
        <v>747</v>
      </c>
      <c r="J24" s="39" t="s">
        <v>886</v>
      </c>
      <c r="K24" s="167" t="s">
        <v>887</v>
      </c>
      <c r="L24" s="39">
        <v>0</v>
      </c>
      <c r="M24" s="192" t="s">
        <v>926</v>
      </c>
      <c r="O24" s="259" t="str">
        <f t="shared" si="0"/>
        <v>ACL-5515</v>
      </c>
      <c r="P24" s="459">
        <v>25</v>
      </c>
      <c r="Q24" s="459"/>
      <c r="R24" s="459"/>
      <c r="S24" s="459"/>
      <c r="T24" s="459">
        <f t="shared" si="1"/>
        <v>0</v>
      </c>
    </row>
    <row r="25" spans="1:35" ht="12.95" customHeight="1" x14ac:dyDescent="0.2">
      <c r="A25" s="136" t="s">
        <v>785</v>
      </c>
      <c r="C25" s="38" t="s">
        <v>360</v>
      </c>
      <c r="D25" s="482" t="s">
        <v>992</v>
      </c>
      <c r="E25" s="37" t="s">
        <v>993</v>
      </c>
      <c r="F25" s="39">
        <v>11</v>
      </c>
      <c r="G25" s="39" t="s">
        <v>12</v>
      </c>
      <c r="H25" s="39"/>
      <c r="I25" s="253" t="s">
        <v>747</v>
      </c>
      <c r="J25" s="39" t="s">
        <v>886</v>
      </c>
      <c r="K25" s="167" t="s">
        <v>893</v>
      </c>
      <c r="L25" s="39">
        <v>0</v>
      </c>
      <c r="M25" s="192" t="s">
        <v>926</v>
      </c>
      <c r="O25" s="259" t="str">
        <f t="shared" si="0"/>
        <v>ACL-5442</v>
      </c>
      <c r="P25" s="462"/>
      <c r="Q25" s="462"/>
      <c r="R25" s="462"/>
      <c r="S25" s="462"/>
      <c r="T25" s="462">
        <f t="shared" si="1"/>
        <v>11</v>
      </c>
    </row>
    <row r="26" spans="1:35" ht="20.100000000000001" customHeight="1" x14ac:dyDescent="0.2">
      <c r="A26" s="3"/>
      <c r="C26" s="160">
        <f>COUNTIF(M1:M44,"ed")</f>
        <v>15</v>
      </c>
      <c r="D26" s="161" t="s">
        <v>1102</v>
      </c>
      <c r="E26" s="161"/>
      <c r="F26" s="162">
        <f>SUBTOTAL(9,F11:F25)</f>
        <v>755</v>
      </c>
      <c r="G26" s="162"/>
      <c r="H26" s="163"/>
      <c r="I26" s="163"/>
      <c r="J26" s="162"/>
      <c r="K26" s="164"/>
      <c r="L26" s="163"/>
      <c r="M26" s="162"/>
      <c r="N26" s="197" t="s">
        <v>682</v>
      </c>
      <c r="O26" s="259"/>
      <c r="P26" s="459">
        <f>SUM(P11:P24)</f>
        <v>206</v>
      </c>
      <c r="Q26" s="459">
        <f>SUM(Q11:Q24)</f>
        <v>128</v>
      </c>
      <c r="R26" s="459">
        <f>SUM(R11:R24)</f>
        <v>0</v>
      </c>
      <c r="S26" s="459">
        <f>SUM(S11:S24)</f>
        <v>193</v>
      </c>
      <c r="T26" s="459">
        <f>SUM(T11:T24)</f>
        <v>217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1:35" ht="20.100000000000001" customHeight="1" x14ac:dyDescent="0.3">
      <c r="A27" s="3"/>
      <c r="C27" s="14" t="s">
        <v>15</v>
      </c>
      <c r="D27" s="4"/>
      <c r="E27" s="4"/>
      <c r="F27" s="27"/>
      <c r="G27" s="15"/>
      <c r="H27" s="112"/>
      <c r="I27" s="112"/>
      <c r="J27" s="15"/>
      <c r="K27" s="15"/>
      <c r="L27" s="112"/>
      <c r="M27" s="15"/>
      <c r="N27" s="380">
        <f>+'[2]Enjeux - 2015-2020'!$C$12</f>
        <v>1000</v>
      </c>
      <c r="O27" s="259"/>
      <c r="P27" s="459"/>
      <c r="Q27" s="459"/>
      <c r="R27" s="459"/>
      <c r="S27" s="459"/>
      <c r="T27" s="459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</row>
    <row r="28" spans="1:35" ht="12.95" customHeight="1" x14ac:dyDescent="0.2">
      <c r="A28" s="100" t="s">
        <v>769</v>
      </c>
      <c r="C28" s="38" t="s">
        <v>365</v>
      </c>
      <c r="D28" s="37" t="s">
        <v>936</v>
      </c>
      <c r="E28" s="37" t="s">
        <v>937</v>
      </c>
      <c r="F28" s="39">
        <v>33</v>
      </c>
      <c r="G28" s="39" t="s">
        <v>12</v>
      </c>
      <c r="H28" s="39"/>
      <c r="I28" s="253" t="s">
        <v>747</v>
      </c>
      <c r="J28" s="39" t="s">
        <v>886</v>
      </c>
      <c r="K28" s="167" t="s">
        <v>900</v>
      </c>
      <c r="L28" s="39">
        <v>0</v>
      </c>
      <c r="M28" s="192" t="s">
        <v>938</v>
      </c>
      <c r="O28" s="259" t="str">
        <f t="shared" ref="O28:O42" si="2">A28</f>
        <v>ACL-5416</v>
      </c>
      <c r="P28" s="459"/>
      <c r="Q28" s="459">
        <v>4</v>
      </c>
      <c r="R28" s="459"/>
      <c r="S28" s="459"/>
      <c r="T28" s="459">
        <f t="shared" ref="T28:T41" si="3">F28-SUM(P28:S28)</f>
        <v>29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</row>
    <row r="29" spans="1:35" ht="15" customHeight="1" x14ac:dyDescent="0.2">
      <c r="A29" s="3" t="s">
        <v>851</v>
      </c>
      <c r="C29" s="38" t="s">
        <v>361</v>
      </c>
      <c r="D29" s="427" t="s">
        <v>1118</v>
      </c>
      <c r="E29" s="37" t="s">
        <v>939</v>
      </c>
      <c r="F29" s="39">
        <v>37</v>
      </c>
      <c r="G29" s="416">
        <v>3</v>
      </c>
      <c r="H29" s="39"/>
      <c r="I29" s="253"/>
      <c r="J29" s="39" t="s">
        <v>931</v>
      </c>
      <c r="K29" s="167" t="s">
        <v>890</v>
      </c>
      <c r="L29" s="39">
        <v>0</v>
      </c>
      <c r="M29" s="192" t="s">
        <v>938</v>
      </c>
      <c r="N29" s="176"/>
      <c r="O29" s="259" t="str">
        <f t="shared" si="2"/>
        <v>ACL-5517</v>
      </c>
      <c r="P29" s="459"/>
      <c r="Q29" s="459"/>
      <c r="R29" s="459"/>
      <c r="S29" s="459"/>
      <c r="T29" s="459">
        <f t="shared" si="3"/>
        <v>37</v>
      </c>
    </row>
    <row r="30" spans="1:35" ht="15" customHeight="1" x14ac:dyDescent="0.2">
      <c r="A30" s="3" t="s">
        <v>852</v>
      </c>
      <c r="C30" s="38" t="s">
        <v>361</v>
      </c>
      <c r="D30" s="427" t="s">
        <v>1118</v>
      </c>
      <c r="E30" s="37" t="s">
        <v>939</v>
      </c>
      <c r="F30" s="39">
        <v>1</v>
      </c>
      <c r="G30" s="39">
        <v>1</v>
      </c>
      <c r="H30" s="39"/>
      <c r="I30" s="253"/>
      <c r="J30" s="39" t="s">
        <v>931</v>
      </c>
      <c r="K30" s="167" t="s">
        <v>890</v>
      </c>
      <c r="L30" s="39">
        <v>0</v>
      </c>
      <c r="M30" s="192" t="s">
        <v>938</v>
      </c>
      <c r="N30" s="176"/>
      <c r="O30" s="259" t="str">
        <f t="shared" si="2"/>
        <v>ACL-5517A</v>
      </c>
      <c r="P30" s="459"/>
      <c r="Q30" s="459">
        <v>1</v>
      </c>
      <c r="R30" s="459"/>
      <c r="S30" s="459"/>
      <c r="T30" s="459">
        <f t="shared" si="3"/>
        <v>0</v>
      </c>
    </row>
    <row r="31" spans="1:35" ht="15" customHeight="1" x14ac:dyDescent="0.2">
      <c r="A31" s="407" t="s">
        <v>865</v>
      </c>
      <c r="B31" s="402"/>
      <c r="C31" s="38" t="s">
        <v>361</v>
      </c>
      <c r="D31" s="427" t="s">
        <v>1119</v>
      </c>
      <c r="E31" s="37" t="s">
        <v>979</v>
      </c>
      <c r="F31" s="39">
        <v>31</v>
      </c>
      <c r="G31" s="39">
        <v>3</v>
      </c>
      <c r="H31" s="39" t="s">
        <v>1191</v>
      </c>
      <c r="I31" s="253"/>
      <c r="J31" s="39" t="s">
        <v>886</v>
      </c>
      <c r="K31" s="167" t="s">
        <v>890</v>
      </c>
      <c r="L31" s="39">
        <v>0</v>
      </c>
      <c r="M31" s="192" t="s">
        <v>938</v>
      </c>
      <c r="N31" s="176"/>
      <c r="O31" s="259" t="str">
        <f t="shared" si="2"/>
        <v>ACL-5528</v>
      </c>
      <c r="P31" s="459"/>
      <c r="Q31" s="459"/>
      <c r="R31" s="459"/>
      <c r="S31" s="459"/>
      <c r="T31" s="459">
        <f t="shared" si="3"/>
        <v>31</v>
      </c>
    </row>
    <row r="32" spans="1:35" ht="12.95" customHeight="1" x14ac:dyDescent="0.2">
      <c r="A32" s="100" t="s">
        <v>871</v>
      </c>
      <c r="C32" s="38" t="s">
        <v>363</v>
      </c>
      <c r="D32" s="37" t="s">
        <v>941</v>
      </c>
      <c r="E32" s="37" t="s">
        <v>942</v>
      </c>
      <c r="F32" s="39">
        <v>85</v>
      </c>
      <c r="G32" s="39" t="s">
        <v>12</v>
      </c>
      <c r="H32" s="39" t="s">
        <v>1191</v>
      </c>
      <c r="I32" s="253"/>
      <c r="J32" s="39" t="s">
        <v>886</v>
      </c>
      <c r="K32" s="167" t="s">
        <v>900</v>
      </c>
      <c r="L32" s="39">
        <v>0</v>
      </c>
      <c r="M32" s="192" t="s">
        <v>938</v>
      </c>
      <c r="O32" s="259" t="str">
        <f t="shared" si="2"/>
        <v>ACL-5380</v>
      </c>
      <c r="P32" s="459"/>
      <c r="Q32" s="459">
        <f>25+36+4</f>
        <v>65</v>
      </c>
      <c r="R32" s="459"/>
      <c r="S32" s="459"/>
      <c r="T32" s="459">
        <f t="shared" si="3"/>
        <v>20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</row>
    <row r="33" spans="1:35" ht="12.95" customHeight="1" x14ac:dyDescent="0.2">
      <c r="A33" s="79" t="s">
        <v>844</v>
      </c>
      <c r="C33" s="38" t="s">
        <v>366</v>
      </c>
      <c r="D33" s="37" t="s">
        <v>951</v>
      </c>
      <c r="E33" s="37" t="s">
        <v>952</v>
      </c>
      <c r="F33" s="39">
        <v>15</v>
      </c>
      <c r="G33" s="416" t="s">
        <v>8</v>
      </c>
      <c r="H33" s="39"/>
      <c r="I33" s="253"/>
      <c r="J33" s="39" t="s">
        <v>931</v>
      </c>
      <c r="K33" s="167" t="s">
        <v>900</v>
      </c>
      <c r="L33" s="39">
        <v>0</v>
      </c>
      <c r="M33" s="192" t="s">
        <v>938</v>
      </c>
      <c r="O33" s="259" t="str">
        <f t="shared" si="2"/>
        <v>ACL-5513</v>
      </c>
      <c r="P33" s="459">
        <v>15</v>
      </c>
      <c r="Q33" s="459"/>
      <c r="R33" s="459"/>
      <c r="S33" s="459"/>
      <c r="T33" s="459">
        <f t="shared" si="3"/>
        <v>0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</row>
    <row r="34" spans="1:35" ht="12.95" customHeight="1" x14ac:dyDescent="0.2">
      <c r="A34" s="100" t="s">
        <v>805</v>
      </c>
      <c r="B34" s="195"/>
      <c r="C34" s="38" t="s">
        <v>1069</v>
      </c>
      <c r="D34" s="37" t="s">
        <v>1072</v>
      </c>
      <c r="E34" s="37" t="s">
        <v>953</v>
      </c>
      <c r="F34" s="39">
        <v>27</v>
      </c>
      <c r="G34" s="416" t="s">
        <v>8</v>
      </c>
      <c r="H34" s="39"/>
      <c r="I34" s="253"/>
      <c r="J34" s="39" t="s">
        <v>931</v>
      </c>
      <c r="K34" s="167" t="s">
        <v>887</v>
      </c>
      <c r="L34" s="39">
        <v>0</v>
      </c>
      <c r="M34" s="192" t="s">
        <v>938</v>
      </c>
      <c r="O34" s="259" t="str">
        <f t="shared" si="2"/>
        <v>ACL-5471</v>
      </c>
      <c r="P34" s="459">
        <v>27</v>
      </c>
      <c r="Q34" s="459"/>
      <c r="R34" s="459"/>
      <c r="S34" s="459"/>
      <c r="T34" s="459">
        <f t="shared" si="3"/>
        <v>0</v>
      </c>
    </row>
    <row r="35" spans="1:35" ht="12.95" customHeight="1" x14ac:dyDescent="0.2">
      <c r="A35" s="233" t="s">
        <v>883</v>
      </c>
      <c r="B35" s="195"/>
      <c r="C35" s="38" t="s">
        <v>18</v>
      </c>
      <c r="D35" s="482" t="s">
        <v>1060</v>
      </c>
      <c r="E35" s="37" t="s">
        <v>983</v>
      </c>
      <c r="F35" s="214">
        <v>32</v>
      </c>
      <c r="G35" s="39" t="s">
        <v>12</v>
      </c>
      <c r="H35" s="39"/>
      <c r="I35" s="253"/>
      <c r="J35" s="39" t="s">
        <v>886</v>
      </c>
      <c r="K35" s="167" t="s">
        <v>887</v>
      </c>
      <c r="L35" s="39">
        <v>0</v>
      </c>
      <c r="M35" s="192" t="s">
        <v>938</v>
      </c>
      <c r="O35" s="259" t="str">
        <f t="shared" si="2"/>
        <v>ACL-5537</v>
      </c>
      <c r="P35" s="459"/>
      <c r="Q35" s="459">
        <v>24</v>
      </c>
      <c r="R35" s="459"/>
      <c r="S35" s="459"/>
      <c r="T35" s="459">
        <f t="shared" si="3"/>
        <v>8</v>
      </c>
    </row>
    <row r="36" spans="1:35" ht="12.95" customHeight="1" x14ac:dyDescent="0.2">
      <c r="A36" s="134" t="s">
        <v>783</v>
      </c>
      <c r="B36" s="195"/>
      <c r="C36" s="38" t="s">
        <v>957</v>
      </c>
      <c r="D36" s="482" t="s">
        <v>1066</v>
      </c>
      <c r="E36" s="37" t="s">
        <v>958</v>
      </c>
      <c r="F36" s="39">
        <v>48</v>
      </c>
      <c r="G36" s="39" t="s">
        <v>12</v>
      </c>
      <c r="H36" s="39" t="s">
        <v>1191</v>
      </c>
      <c r="I36" s="253" t="s">
        <v>747</v>
      </c>
      <c r="J36" s="39" t="s">
        <v>886</v>
      </c>
      <c r="K36" s="167" t="s">
        <v>893</v>
      </c>
      <c r="L36" s="39">
        <v>0</v>
      </c>
      <c r="M36" s="192" t="s">
        <v>938</v>
      </c>
      <c r="O36" s="259" t="str">
        <f t="shared" si="2"/>
        <v>ACL-5445</v>
      </c>
      <c r="P36" s="459"/>
      <c r="Q36" s="459">
        <f>14+12+6</f>
        <v>32</v>
      </c>
      <c r="R36" s="459"/>
      <c r="S36" s="459"/>
      <c r="T36" s="459">
        <f t="shared" si="3"/>
        <v>16</v>
      </c>
    </row>
    <row r="37" spans="1:35" ht="12.95" customHeight="1" x14ac:dyDescent="0.2">
      <c r="A37" s="100" t="s">
        <v>814</v>
      </c>
      <c r="B37" s="195"/>
      <c r="C37" s="38" t="s">
        <v>959</v>
      </c>
      <c r="D37" s="482" t="s">
        <v>960</v>
      </c>
      <c r="E37" s="37" t="s">
        <v>961</v>
      </c>
      <c r="F37" s="39">
        <v>12</v>
      </c>
      <c r="G37" s="39" t="s">
        <v>8</v>
      </c>
      <c r="H37" s="39"/>
      <c r="I37" s="253" t="s">
        <v>747</v>
      </c>
      <c r="J37" s="39" t="s">
        <v>886</v>
      </c>
      <c r="K37" s="167" t="s">
        <v>900</v>
      </c>
      <c r="L37" s="39">
        <v>0</v>
      </c>
      <c r="M37" s="192" t="s">
        <v>938</v>
      </c>
      <c r="O37" s="259" t="str">
        <f t="shared" si="2"/>
        <v>ACL-5479</v>
      </c>
      <c r="P37" s="459"/>
      <c r="Q37" s="459"/>
      <c r="R37" s="459"/>
      <c r="S37" s="459"/>
      <c r="T37" s="459">
        <f t="shared" si="3"/>
        <v>12</v>
      </c>
    </row>
    <row r="38" spans="1:35" ht="12.95" customHeight="1" x14ac:dyDescent="0.2">
      <c r="A38" s="100" t="s">
        <v>807</v>
      </c>
      <c r="B38" s="195"/>
      <c r="C38" s="38" t="s">
        <v>364</v>
      </c>
      <c r="D38" s="482" t="s">
        <v>934</v>
      </c>
      <c r="E38" s="37" t="s">
        <v>962</v>
      </c>
      <c r="F38" s="39">
        <v>63</v>
      </c>
      <c r="G38" s="39" t="s">
        <v>12</v>
      </c>
      <c r="H38" s="39" t="s">
        <v>1191</v>
      </c>
      <c r="I38" s="253"/>
      <c r="J38" s="39" t="s">
        <v>886</v>
      </c>
      <c r="K38" s="167" t="s">
        <v>900</v>
      </c>
      <c r="L38" s="39">
        <v>0</v>
      </c>
      <c r="M38" s="192" t="s">
        <v>938</v>
      </c>
      <c r="O38" s="259" t="str">
        <f t="shared" si="2"/>
        <v>ACL-5474</v>
      </c>
      <c r="P38" s="459"/>
      <c r="Q38" s="459">
        <f>27+9+2+1</f>
        <v>39</v>
      </c>
      <c r="R38" s="459"/>
      <c r="S38" s="459"/>
      <c r="T38" s="459">
        <f t="shared" si="3"/>
        <v>24</v>
      </c>
    </row>
    <row r="39" spans="1:35" ht="12.95" customHeight="1" x14ac:dyDescent="0.2">
      <c r="A39" s="134" t="s">
        <v>827</v>
      </c>
      <c r="C39" s="38" t="s">
        <v>16</v>
      </c>
      <c r="D39" s="482" t="s">
        <v>968</v>
      </c>
      <c r="E39" s="37" t="s">
        <v>969</v>
      </c>
      <c r="F39" s="39">
        <v>148</v>
      </c>
      <c r="G39" s="39" t="s">
        <v>12</v>
      </c>
      <c r="H39" s="39" t="s">
        <v>1191</v>
      </c>
      <c r="I39" s="253"/>
      <c r="J39" s="39" t="s">
        <v>886</v>
      </c>
      <c r="K39" s="167" t="s">
        <v>900</v>
      </c>
      <c r="L39" s="39">
        <v>0</v>
      </c>
      <c r="M39" s="192" t="s">
        <v>938</v>
      </c>
      <c r="O39" s="259" t="str">
        <f t="shared" si="2"/>
        <v>ACL-5492</v>
      </c>
      <c r="P39" s="459"/>
      <c r="Q39" s="459">
        <f>65+40+12</f>
        <v>117</v>
      </c>
      <c r="R39" s="459"/>
      <c r="S39" s="459"/>
      <c r="T39" s="459">
        <f t="shared" si="3"/>
        <v>31</v>
      </c>
    </row>
    <row r="40" spans="1:35" ht="12.95" customHeight="1" x14ac:dyDescent="0.2">
      <c r="A40" s="233" t="s">
        <v>856</v>
      </c>
      <c r="B40" s="195"/>
      <c r="C40" s="38" t="s">
        <v>7</v>
      </c>
      <c r="D40" s="482" t="s">
        <v>970</v>
      </c>
      <c r="E40" s="37" t="s">
        <v>971</v>
      </c>
      <c r="F40" s="39">
        <v>37</v>
      </c>
      <c r="G40" s="416" t="s">
        <v>8</v>
      </c>
      <c r="H40" s="39"/>
      <c r="I40" s="253"/>
      <c r="J40" s="39" t="s">
        <v>886</v>
      </c>
      <c r="K40" s="167" t="s">
        <v>887</v>
      </c>
      <c r="L40" s="39">
        <v>0</v>
      </c>
      <c r="M40" s="192" t="s">
        <v>938</v>
      </c>
      <c r="O40" s="259" t="str">
        <f t="shared" si="2"/>
        <v>ACL-5522</v>
      </c>
      <c r="P40" s="459"/>
      <c r="Q40" s="459"/>
      <c r="R40" s="459"/>
      <c r="S40" s="459"/>
      <c r="T40" s="459">
        <f t="shared" si="3"/>
        <v>37</v>
      </c>
    </row>
    <row r="41" spans="1:35" ht="12.95" customHeight="1" x14ac:dyDescent="0.2">
      <c r="A41" s="28" t="s">
        <v>739</v>
      </c>
      <c r="C41" s="38" t="s">
        <v>7</v>
      </c>
      <c r="D41" s="482" t="s">
        <v>972</v>
      </c>
      <c r="E41" s="37" t="s">
        <v>973</v>
      </c>
      <c r="F41" s="39">
        <v>127</v>
      </c>
      <c r="G41" s="39" t="s">
        <v>12</v>
      </c>
      <c r="H41" s="39"/>
      <c r="I41" s="253" t="s">
        <v>747</v>
      </c>
      <c r="J41" s="39" t="s">
        <v>886</v>
      </c>
      <c r="K41" s="167" t="s">
        <v>893</v>
      </c>
      <c r="L41" s="39">
        <v>0</v>
      </c>
      <c r="M41" s="192" t="s">
        <v>938</v>
      </c>
      <c r="O41" s="259" t="str">
        <f t="shared" si="2"/>
        <v>ACL-5397</v>
      </c>
      <c r="P41" s="462"/>
      <c r="Q41" s="462">
        <f>37+24+2</f>
        <v>63</v>
      </c>
      <c r="R41" s="462"/>
      <c r="S41" s="462"/>
      <c r="T41" s="462">
        <f t="shared" si="3"/>
        <v>64</v>
      </c>
    </row>
    <row r="42" spans="1:35" ht="3.75" customHeight="1" x14ac:dyDescent="0.2">
      <c r="A42" s="3"/>
      <c r="C42" s="178"/>
      <c r="J42" s="9"/>
      <c r="K42" s="193"/>
      <c r="M42" s="379"/>
      <c r="O42" s="259">
        <f t="shared" si="2"/>
        <v>0</v>
      </c>
      <c r="P42" s="459"/>
      <c r="Q42" s="459"/>
      <c r="R42" s="459"/>
      <c r="S42" s="459"/>
      <c r="T42" s="459"/>
    </row>
    <row r="43" spans="1:35" ht="20.100000000000001" customHeight="1" x14ac:dyDescent="0.2">
      <c r="A43" s="3"/>
      <c r="C43" s="160">
        <f>COUNTIF(M1:M44,"ec")</f>
        <v>14</v>
      </c>
      <c r="D43" s="161" t="s">
        <v>1090</v>
      </c>
      <c r="E43" s="161"/>
      <c r="F43" s="162">
        <f>SUBTOTAL(9,F28:F42)</f>
        <v>696</v>
      </c>
      <c r="G43" s="162"/>
      <c r="H43" s="163"/>
      <c r="I43" s="163"/>
      <c r="J43" s="162"/>
      <c r="K43" s="164"/>
      <c r="L43" s="163"/>
      <c r="M43" s="162"/>
      <c r="N43" s="197" t="s">
        <v>682</v>
      </c>
      <c r="O43" s="259"/>
      <c r="P43" s="459">
        <f>SUM(P28:P41)</f>
        <v>42</v>
      </c>
      <c r="Q43" s="459">
        <f>SUM(Q28:Q41)</f>
        <v>345</v>
      </c>
      <c r="R43" s="459">
        <f>SUM(R28:R41)</f>
        <v>0</v>
      </c>
      <c r="S43" s="459">
        <f>SUM(S28:S41)</f>
        <v>0</v>
      </c>
      <c r="T43" s="459">
        <f>SUM(T28:T41)</f>
        <v>309</v>
      </c>
    </row>
    <row r="44" spans="1:35" ht="20.100000000000001" customHeight="1" x14ac:dyDescent="0.2">
      <c r="A44" s="3"/>
      <c r="C44" s="14" t="s">
        <v>505</v>
      </c>
      <c r="D44" s="14"/>
      <c r="E44" s="14"/>
      <c r="F44" s="67"/>
      <c r="G44" s="67"/>
      <c r="H44" s="113"/>
      <c r="I44" s="113"/>
      <c r="J44" s="67"/>
      <c r="K44" s="67"/>
      <c r="L44" s="113"/>
      <c r="M44" s="67"/>
      <c r="N44" s="176">
        <f>+'[2]Enjeux - 2015-2020'!$C$13</f>
        <v>1222</v>
      </c>
      <c r="O44" s="259"/>
      <c r="P44" s="459"/>
      <c r="Q44" s="459"/>
      <c r="R44" s="459"/>
      <c r="S44" s="459"/>
      <c r="T44" s="459"/>
    </row>
    <row r="45" spans="1:35" ht="15" x14ac:dyDescent="0.2">
      <c r="A45" s="470" t="s">
        <v>1165</v>
      </c>
      <c r="B45" s="402"/>
      <c r="C45" s="492" t="s">
        <v>365</v>
      </c>
      <c r="D45" s="493" t="s">
        <v>1196</v>
      </c>
      <c r="E45" s="37" t="s">
        <v>1197</v>
      </c>
      <c r="F45" s="39">
        <v>72</v>
      </c>
      <c r="G45" s="39">
        <v>1</v>
      </c>
      <c r="H45" s="39"/>
      <c r="I45" s="39"/>
      <c r="J45" s="39" t="s">
        <v>931</v>
      </c>
      <c r="K45" s="39" t="s">
        <v>893</v>
      </c>
      <c r="L45" s="39"/>
      <c r="M45" s="468" t="s">
        <v>892</v>
      </c>
      <c r="N45" s="176"/>
      <c r="O45" s="259" t="str">
        <f t="shared" ref="O45:O65" si="4">A45</f>
        <v>ACL-5550</v>
      </c>
      <c r="P45" s="459"/>
      <c r="Q45" s="459">
        <v>14</v>
      </c>
      <c r="R45" s="459"/>
      <c r="S45" s="459"/>
      <c r="T45" s="459">
        <f t="shared" ref="T45:T65" si="5">F45-SUM(P45:S45)</f>
        <v>58</v>
      </c>
    </row>
    <row r="46" spans="1:35" ht="15" x14ac:dyDescent="0.2">
      <c r="A46" s="470" t="s">
        <v>1167</v>
      </c>
      <c r="B46" s="402"/>
      <c r="C46" s="47" t="s">
        <v>365</v>
      </c>
      <c r="D46" s="40" t="s">
        <v>1236</v>
      </c>
      <c r="E46" s="37" t="s">
        <v>1198</v>
      </c>
      <c r="F46" s="39">
        <v>78</v>
      </c>
      <c r="G46" s="39">
        <v>1</v>
      </c>
      <c r="H46" s="39"/>
      <c r="I46" s="39"/>
      <c r="J46" s="39" t="s">
        <v>886</v>
      </c>
      <c r="K46" s="39" t="s">
        <v>890</v>
      </c>
      <c r="L46" s="39"/>
      <c r="M46" s="468" t="s">
        <v>892</v>
      </c>
      <c r="N46" s="176"/>
      <c r="O46" s="259" t="str">
        <f t="shared" si="4"/>
        <v>ACL-5552</v>
      </c>
      <c r="P46" s="459"/>
      <c r="Q46" s="459">
        <f>38+3</f>
        <v>41</v>
      </c>
      <c r="R46" s="459"/>
      <c r="S46" s="459"/>
      <c r="T46" s="459">
        <f t="shared" si="5"/>
        <v>37</v>
      </c>
    </row>
    <row r="47" spans="1:35" ht="15" x14ac:dyDescent="0.2">
      <c r="A47" s="136" t="s">
        <v>877</v>
      </c>
      <c r="B47" s="402"/>
      <c r="C47" s="38" t="s">
        <v>361</v>
      </c>
      <c r="D47" s="37" t="s">
        <v>978</v>
      </c>
      <c r="E47" s="37" t="s">
        <v>980</v>
      </c>
      <c r="F47" s="39">
        <v>127</v>
      </c>
      <c r="G47" s="39" t="s">
        <v>12</v>
      </c>
      <c r="H47" s="39" t="s">
        <v>747</v>
      </c>
      <c r="I47" s="39"/>
      <c r="J47" s="39" t="s">
        <v>886</v>
      </c>
      <c r="K47" s="39" t="s">
        <v>890</v>
      </c>
      <c r="L47" s="39"/>
      <c r="M47" s="192" t="s">
        <v>892</v>
      </c>
      <c r="N47" s="177">
        <f>+N21-F38</f>
        <v>-63</v>
      </c>
      <c r="O47" s="259" t="str">
        <f t="shared" si="4"/>
        <v>ACL-5533</v>
      </c>
      <c r="P47" s="459"/>
      <c r="Q47" s="459">
        <f>39+6+2</f>
        <v>47</v>
      </c>
      <c r="R47" s="459"/>
      <c r="S47" s="459"/>
      <c r="T47" s="459">
        <f t="shared" si="5"/>
        <v>80</v>
      </c>
    </row>
    <row r="48" spans="1:35" ht="15" x14ac:dyDescent="0.2">
      <c r="A48" s="470" t="s">
        <v>1166</v>
      </c>
      <c r="B48" s="402"/>
      <c r="C48" s="38" t="s">
        <v>362</v>
      </c>
      <c r="D48" s="494" t="s">
        <v>1199</v>
      </c>
      <c r="E48" s="37" t="s">
        <v>1200</v>
      </c>
      <c r="F48" s="39">
        <v>20</v>
      </c>
      <c r="G48" s="39">
        <v>3</v>
      </c>
      <c r="H48" s="39"/>
      <c r="I48" s="39"/>
      <c r="J48" s="39" t="s">
        <v>931</v>
      </c>
      <c r="K48" s="39" t="s">
        <v>887</v>
      </c>
      <c r="L48" s="39"/>
      <c r="M48" s="468" t="s">
        <v>892</v>
      </c>
      <c r="N48" s="176"/>
      <c r="O48" s="259" t="str">
        <f t="shared" si="4"/>
        <v>ACL-5551</v>
      </c>
      <c r="P48" s="459"/>
      <c r="Q48" s="459"/>
      <c r="R48" s="459"/>
      <c r="S48" s="459"/>
      <c r="T48" s="459">
        <f t="shared" si="5"/>
        <v>20</v>
      </c>
    </row>
    <row r="49" spans="1:20" ht="15" x14ac:dyDescent="0.2">
      <c r="A49" s="470" t="s">
        <v>1169</v>
      </c>
      <c r="B49" s="402"/>
      <c r="C49" s="38" t="s">
        <v>13</v>
      </c>
      <c r="D49" s="494" t="s">
        <v>1201</v>
      </c>
      <c r="E49" s="37" t="s">
        <v>1202</v>
      </c>
      <c r="F49" s="39">
        <v>55</v>
      </c>
      <c r="G49" s="39">
        <v>1</v>
      </c>
      <c r="H49" s="39"/>
      <c r="I49" s="39"/>
      <c r="J49" s="39" t="s">
        <v>886</v>
      </c>
      <c r="K49" s="39" t="s">
        <v>893</v>
      </c>
      <c r="L49" s="39"/>
      <c r="M49" s="468" t="s">
        <v>892</v>
      </c>
      <c r="N49" s="176"/>
      <c r="O49" s="259" t="str">
        <f t="shared" si="4"/>
        <v>ACL-5554</v>
      </c>
      <c r="P49" s="459"/>
      <c r="Q49" s="459">
        <f>24+12+8</f>
        <v>44</v>
      </c>
      <c r="R49" s="459"/>
      <c r="S49" s="459"/>
      <c r="T49" s="459">
        <f t="shared" si="5"/>
        <v>11</v>
      </c>
    </row>
    <row r="50" spans="1:20" ht="15" x14ac:dyDescent="0.2">
      <c r="A50" s="465" t="s">
        <v>1135</v>
      </c>
      <c r="B50" s="402"/>
      <c r="C50" s="38" t="s">
        <v>363</v>
      </c>
      <c r="D50" s="37" t="s">
        <v>1113</v>
      </c>
      <c r="E50" s="37" t="s">
        <v>1136</v>
      </c>
      <c r="F50" s="39">
        <v>36</v>
      </c>
      <c r="G50" s="39">
        <v>3</v>
      </c>
      <c r="H50" s="39"/>
      <c r="I50" s="39"/>
      <c r="J50" s="39" t="s">
        <v>886</v>
      </c>
      <c r="K50" s="39" t="s">
        <v>887</v>
      </c>
      <c r="L50" s="39"/>
      <c r="M50" s="468" t="s">
        <v>892</v>
      </c>
      <c r="N50" s="176"/>
      <c r="O50" s="259" t="str">
        <f t="shared" si="4"/>
        <v>ACL-5542</v>
      </c>
      <c r="P50" s="459">
        <v>36</v>
      </c>
      <c r="Q50" s="459"/>
      <c r="R50" s="459"/>
      <c r="S50" s="459"/>
      <c r="T50" s="459">
        <f t="shared" si="5"/>
        <v>0</v>
      </c>
    </row>
    <row r="51" spans="1:20" ht="15" x14ac:dyDescent="0.2">
      <c r="A51" s="465" t="s">
        <v>1137</v>
      </c>
      <c r="B51" s="402"/>
      <c r="C51" s="38" t="s">
        <v>363</v>
      </c>
      <c r="D51" s="37" t="s">
        <v>1138</v>
      </c>
      <c r="E51" s="37" t="s">
        <v>1139</v>
      </c>
      <c r="F51" s="39">
        <v>64</v>
      </c>
      <c r="G51" s="39">
        <v>1</v>
      </c>
      <c r="H51" s="39" t="s">
        <v>747</v>
      </c>
      <c r="I51" s="39"/>
      <c r="J51" s="39" t="s">
        <v>886</v>
      </c>
      <c r="K51" s="39" t="s">
        <v>900</v>
      </c>
      <c r="L51" s="39"/>
      <c r="M51" s="468" t="s">
        <v>892</v>
      </c>
      <c r="N51" s="176"/>
      <c r="O51" s="259" t="str">
        <f t="shared" si="4"/>
        <v>ACL-5545</v>
      </c>
      <c r="P51" s="459"/>
      <c r="Q51" s="459">
        <v>32</v>
      </c>
      <c r="R51" s="459"/>
      <c r="S51" s="459"/>
      <c r="T51" s="459">
        <f t="shared" si="5"/>
        <v>32</v>
      </c>
    </row>
    <row r="52" spans="1:20" ht="15" x14ac:dyDescent="0.2">
      <c r="A52" s="465" t="s">
        <v>1140</v>
      </c>
      <c r="B52" s="402"/>
      <c r="C52" s="38" t="s">
        <v>363</v>
      </c>
      <c r="D52" s="37" t="s">
        <v>1138</v>
      </c>
      <c r="E52" s="37" t="s">
        <v>1139</v>
      </c>
      <c r="F52" s="39">
        <v>160</v>
      </c>
      <c r="G52" s="39">
        <v>2</v>
      </c>
      <c r="H52" s="39" t="s">
        <v>747</v>
      </c>
      <c r="I52" s="39"/>
      <c r="J52" s="39" t="s">
        <v>886</v>
      </c>
      <c r="K52" s="39" t="s">
        <v>900</v>
      </c>
      <c r="L52" s="39"/>
      <c r="M52" s="468" t="s">
        <v>892</v>
      </c>
      <c r="N52" s="176"/>
      <c r="O52" s="259" t="str">
        <f t="shared" si="4"/>
        <v>ACL-5545-A</v>
      </c>
      <c r="P52" s="459"/>
      <c r="Q52" s="459"/>
      <c r="R52" s="459"/>
      <c r="S52" s="459">
        <v>160</v>
      </c>
      <c r="T52" s="459">
        <f t="shared" si="5"/>
        <v>0</v>
      </c>
    </row>
    <row r="53" spans="1:20" ht="15" x14ac:dyDescent="0.2">
      <c r="A53" s="466" t="s">
        <v>1141</v>
      </c>
      <c r="B53" s="402"/>
      <c r="C53" s="38" t="s">
        <v>363</v>
      </c>
      <c r="D53" s="37" t="s">
        <v>1138</v>
      </c>
      <c r="E53" s="37" t="s">
        <v>1139</v>
      </c>
      <c r="F53" s="39">
        <v>48</v>
      </c>
      <c r="G53" s="39">
        <v>3</v>
      </c>
      <c r="H53" s="39" t="s">
        <v>747</v>
      </c>
      <c r="I53" s="39"/>
      <c r="J53" s="39" t="s">
        <v>886</v>
      </c>
      <c r="K53" s="39" t="s">
        <v>900</v>
      </c>
      <c r="L53" s="39"/>
      <c r="M53" s="468" t="s">
        <v>892</v>
      </c>
      <c r="N53" s="176"/>
      <c r="O53" s="259" t="str">
        <f t="shared" si="4"/>
        <v>ACL-5545-B</v>
      </c>
      <c r="P53" s="459"/>
      <c r="Q53" s="459"/>
      <c r="R53" s="459"/>
      <c r="S53" s="459"/>
      <c r="T53" s="459">
        <f t="shared" si="5"/>
        <v>48</v>
      </c>
    </row>
    <row r="54" spans="1:20" ht="15" x14ac:dyDescent="0.2">
      <c r="A54" s="470" t="s">
        <v>1164</v>
      </c>
      <c r="B54" s="402"/>
      <c r="C54" s="38" t="s">
        <v>363</v>
      </c>
      <c r="D54" s="37" t="s">
        <v>1203</v>
      </c>
      <c r="E54" s="37" t="s">
        <v>1204</v>
      </c>
      <c r="F54" s="39">
        <v>122</v>
      </c>
      <c r="G54" s="39">
        <v>1</v>
      </c>
      <c r="H54" s="39"/>
      <c r="I54" s="39"/>
      <c r="J54" s="39" t="s">
        <v>886</v>
      </c>
      <c r="K54" s="39" t="s">
        <v>900</v>
      </c>
      <c r="L54" s="39" t="s">
        <v>747</v>
      </c>
      <c r="M54" s="468" t="s">
        <v>892</v>
      </c>
      <c r="N54" s="176"/>
      <c r="O54" s="259" t="str">
        <f t="shared" si="4"/>
        <v>ACL-5549</v>
      </c>
      <c r="P54" s="459"/>
      <c r="Q54" s="459">
        <f>50+18+4</f>
        <v>72</v>
      </c>
      <c r="R54" s="459"/>
      <c r="S54" s="459"/>
      <c r="T54" s="459">
        <f t="shared" si="5"/>
        <v>50</v>
      </c>
    </row>
    <row r="55" spans="1:20" ht="15" x14ac:dyDescent="0.2">
      <c r="A55" s="470" t="s">
        <v>1168</v>
      </c>
      <c r="B55" s="402"/>
      <c r="C55" s="38" t="s">
        <v>363</v>
      </c>
      <c r="D55" s="37" t="s">
        <v>1205</v>
      </c>
      <c r="E55" s="37" t="s">
        <v>1206</v>
      </c>
      <c r="F55" s="39">
        <v>54</v>
      </c>
      <c r="G55" s="39">
        <v>1</v>
      </c>
      <c r="H55" s="39"/>
      <c r="I55" s="39"/>
      <c r="J55" s="39" t="s">
        <v>886</v>
      </c>
      <c r="K55" s="39" t="s">
        <v>900</v>
      </c>
      <c r="L55" s="39"/>
      <c r="M55" s="468" t="s">
        <v>892</v>
      </c>
      <c r="N55" s="176"/>
      <c r="O55" s="259" t="str">
        <f t="shared" si="4"/>
        <v>ACL-5553</v>
      </c>
      <c r="P55" s="459"/>
      <c r="Q55" s="459">
        <f>18+10+4</f>
        <v>32</v>
      </c>
      <c r="R55" s="459"/>
      <c r="S55" s="459"/>
      <c r="T55" s="459">
        <f t="shared" si="5"/>
        <v>22</v>
      </c>
    </row>
    <row r="56" spans="1:20" ht="15" x14ac:dyDescent="0.2">
      <c r="A56" s="99" t="s">
        <v>825</v>
      </c>
      <c r="B56" s="402"/>
      <c r="C56" s="38" t="s">
        <v>366</v>
      </c>
      <c r="D56" s="37" t="s">
        <v>981</v>
      </c>
      <c r="E56" s="37" t="s">
        <v>982</v>
      </c>
      <c r="F56" s="39">
        <v>67</v>
      </c>
      <c r="G56" s="39" t="s">
        <v>12</v>
      </c>
      <c r="H56" s="39" t="s">
        <v>747</v>
      </c>
      <c r="I56" s="39" t="s">
        <v>747</v>
      </c>
      <c r="J56" s="39" t="s">
        <v>886</v>
      </c>
      <c r="K56" s="39" t="s">
        <v>900</v>
      </c>
      <c r="L56" s="39" t="s">
        <v>747</v>
      </c>
      <c r="M56" s="192" t="s">
        <v>892</v>
      </c>
      <c r="O56" s="259" t="str">
        <f t="shared" si="4"/>
        <v>ACL-5489</v>
      </c>
      <c r="P56" s="459"/>
      <c r="Q56" s="459">
        <v>21</v>
      </c>
      <c r="R56" s="459"/>
      <c r="S56" s="459"/>
      <c r="T56" s="459">
        <f t="shared" si="5"/>
        <v>46</v>
      </c>
    </row>
    <row r="57" spans="1:20" ht="15" x14ac:dyDescent="0.2">
      <c r="A57" s="467" t="s">
        <v>1142</v>
      </c>
      <c r="B57" s="402"/>
      <c r="C57" s="38" t="s">
        <v>366</v>
      </c>
      <c r="D57" s="37" t="s">
        <v>1143</v>
      </c>
      <c r="E57" s="37" t="s">
        <v>1144</v>
      </c>
      <c r="F57" s="39">
        <v>22</v>
      </c>
      <c r="G57" s="39">
        <v>3</v>
      </c>
      <c r="H57" s="39"/>
      <c r="I57" s="39"/>
      <c r="J57" s="39" t="s">
        <v>886</v>
      </c>
      <c r="K57" s="39" t="s">
        <v>887</v>
      </c>
      <c r="L57" s="39"/>
      <c r="M57" s="468" t="s">
        <v>892</v>
      </c>
      <c r="N57" s="176"/>
      <c r="O57" s="259" t="str">
        <f t="shared" si="4"/>
        <v>ACL-5544</v>
      </c>
      <c r="P57" s="459"/>
      <c r="Q57" s="459"/>
      <c r="R57" s="459"/>
      <c r="S57" s="459"/>
      <c r="T57" s="459">
        <f t="shared" si="5"/>
        <v>22</v>
      </c>
    </row>
    <row r="58" spans="1:20" ht="15" x14ac:dyDescent="0.2">
      <c r="A58" s="470" t="s">
        <v>1145</v>
      </c>
      <c r="B58" s="402"/>
      <c r="C58" s="38" t="s">
        <v>18</v>
      </c>
      <c r="D58" s="37" t="s">
        <v>1146</v>
      </c>
      <c r="E58" s="37" t="s">
        <v>1147</v>
      </c>
      <c r="F58" s="39">
        <v>101</v>
      </c>
      <c r="G58" s="39">
        <v>1</v>
      </c>
      <c r="H58" s="39"/>
      <c r="I58" s="39"/>
      <c r="J58" s="39" t="s">
        <v>886</v>
      </c>
      <c r="K58" s="39" t="s">
        <v>890</v>
      </c>
      <c r="L58" s="39" t="s">
        <v>747</v>
      </c>
      <c r="M58" s="468" t="s">
        <v>892</v>
      </c>
      <c r="N58" s="176"/>
      <c r="O58" s="259" t="str">
        <f t="shared" si="4"/>
        <v>ACL-5546</v>
      </c>
      <c r="P58" s="459"/>
      <c r="Q58" s="459"/>
      <c r="R58" s="459"/>
      <c r="S58" s="459"/>
      <c r="T58" s="459">
        <f t="shared" si="5"/>
        <v>101</v>
      </c>
    </row>
    <row r="59" spans="1:20" ht="15" x14ac:dyDescent="0.2">
      <c r="A59" s="470" t="s">
        <v>1148</v>
      </c>
      <c r="B59" s="402"/>
      <c r="C59" s="38" t="s">
        <v>1149</v>
      </c>
      <c r="D59" s="37" t="s">
        <v>1150</v>
      </c>
      <c r="E59" s="37" t="s">
        <v>1151</v>
      </c>
      <c r="F59" s="39">
        <v>32</v>
      </c>
      <c r="G59" s="39">
        <v>3</v>
      </c>
      <c r="H59" s="39"/>
      <c r="I59" s="39"/>
      <c r="J59" s="39" t="s">
        <v>886</v>
      </c>
      <c r="K59" s="39" t="s">
        <v>887</v>
      </c>
      <c r="L59" s="39"/>
      <c r="M59" s="471" t="s">
        <v>892</v>
      </c>
      <c r="N59" s="176"/>
      <c r="O59" s="259" t="str">
        <f t="shared" si="4"/>
        <v>ACL-5543</v>
      </c>
      <c r="P59" s="459"/>
      <c r="Q59" s="459"/>
      <c r="R59" s="459"/>
      <c r="S59" s="459"/>
      <c r="T59" s="459">
        <f t="shared" si="5"/>
        <v>32</v>
      </c>
    </row>
    <row r="60" spans="1:20" ht="15" x14ac:dyDescent="0.2">
      <c r="A60" s="136" t="s">
        <v>1193</v>
      </c>
      <c r="B60" s="402" t="s">
        <v>634</v>
      </c>
      <c r="C60" s="519" t="s">
        <v>957</v>
      </c>
      <c r="D60" s="37" t="s">
        <v>1194</v>
      </c>
      <c r="E60" s="37" t="s">
        <v>1195</v>
      </c>
      <c r="F60" s="39">
        <v>86</v>
      </c>
      <c r="G60" s="39">
        <v>1</v>
      </c>
      <c r="H60" s="39"/>
      <c r="I60" s="39"/>
      <c r="J60" s="39" t="s">
        <v>886</v>
      </c>
      <c r="K60" s="39" t="s">
        <v>893</v>
      </c>
      <c r="L60" s="39"/>
      <c r="M60" s="471" t="s">
        <v>892</v>
      </c>
      <c r="N60" s="176"/>
      <c r="O60" s="259" t="str">
        <f t="shared" si="4"/>
        <v>ACL-5555</v>
      </c>
      <c r="P60" s="459"/>
      <c r="Q60" s="459"/>
      <c r="R60" s="459"/>
      <c r="S60" s="459"/>
      <c r="T60" s="459">
        <f t="shared" si="5"/>
        <v>86</v>
      </c>
    </row>
    <row r="61" spans="1:20" ht="15" x14ac:dyDescent="0.2">
      <c r="A61" s="136" t="s">
        <v>880</v>
      </c>
      <c r="B61" s="402"/>
      <c r="C61" s="38" t="s">
        <v>367</v>
      </c>
      <c r="D61" s="37" t="s">
        <v>984</v>
      </c>
      <c r="E61" s="37" t="s">
        <v>985</v>
      </c>
      <c r="F61" s="39">
        <v>16</v>
      </c>
      <c r="G61" s="39" t="s">
        <v>8</v>
      </c>
      <c r="H61" s="39"/>
      <c r="I61" s="39"/>
      <c r="J61" s="39" t="s">
        <v>886</v>
      </c>
      <c r="K61" s="39" t="s">
        <v>890</v>
      </c>
      <c r="L61" s="39" t="s">
        <v>747</v>
      </c>
      <c r="M61" s="192" t="s">
        <v>892</v>
      </c>
      <c r="O61" s="259" t="str">
        <f t="shared" si="4"/>
        <v>ACL-5535</v>
      </c>
      <c r="P61" s="459"/>
      <c r="Q61" s="459"/>
      <c r="R61" s="459"/>
      <c r="S61" s="459"/>
      <c r="T61" s="459">
        <f t="shared" si="5"/>
        <v>16</v>
      </c>
    </row>
    <row r="62" spans="1:20" ht="15" x14ac:dyDescent="0.2">
      <c r="A62" s="136" t="s">
        <v>879</v>
      </c>
      <c r="B62" s="402"/>
      <c r="C62" s="38" t="s">
        <v>367</v>
      </c>
      <c r="D62" s="37" t="s">
        <v>986</v>
      </c>
      <c r="E62" s="37" t="s">
        <v>987</v>
      </c>
      <c r="F62" s="39">
        <v>16</v>
      </c>
      <c r="G62" s="39" t="s">
        <v>8</v>
      </c>
      <c r="H62" s="39"/>
      <c r="I62" s="39"/>
      <c r="J62" s="39" t="s">
        <v>886</v>
      </c>
      <c r="K62" s="39" t="s">
        <v>890</v>
      </c>
      <c r="L62" s="39" t="s">
        <v>747</v>
      </c>
      <c r="M62" s="192" t="s">
        <v>892</v>
      </c>
      <c r="O62" s="259" t="str">
        <f t="shared" si="4"/>
        <v>ACL-5534</v>
      </c>
      <c r="P62" s="459"/>
      <c r="Q62" s="459"/>
      <c r="R62" s="459"/>
      <c r="S62" s="459"/>
      <c r="T62" s="459">
        <f t="shared" si="5"/>
        <v>16</v>
      </c>
    </row>
    <row r="63" spans="1:20" ht="15" x14ac:dyDescent="0.2">
      <c r="A63" s="99" t="s">
        <v>828</v>
      </c>
      <c r="B63" s="402"/>
      <c r="C63" s="38" t="s">
        <v>7</v>
      </c>
      <c r="D63" s="37" t="s">
        <v>990</v>
      </c>
      <c r="E63" s="37" t="s">
        <v>991</v>
      </c>
      <c r="F63" s="39">
        <v>60</v>
      </c>
      <c r="G63" s="39" t="s">
        <v>12</v>
      </c>
      <c r="H63" s="39" t="s">
        <v>747</v>
      </c>
      <c r="I63" s="39"/>
      <c r="J63" s="39" t="s">
        <v>886</v>
      </c>
      <c r="K63" s="39" t="s">
        <v>893</v>
      </c>
      <c r="L63" s="39" t="s">
        <v>747</v>
      </c>
      <c r="M63" s="192" t="s">
        <v>892</v>
      </c>
      <c r="O63" s="259" t="str">
        <f t="shared" si="4"/>
        <v>ACL-5493</v>
      </c>
      <c r="P63" s="459"/>
      <c r="Q63" s="459">
        <f>26+15+4</f>
        <v>45</v>
      </c>
      <c r="R63" s="459"/>
      <c r="S63" s="459"/>
      <c r="T63" s="459">
        <f t="shared" si="5"/>
        <v>15</v>
      </c>
    </row>
    <row r="64" spans="1:20" ht="15" x14ac:dyDescent="0.2">
      <c r="A64" s="469" t="s">
        <v>1152</v>
      </c>
      <c r="B64" s="402"/>
      <c r="C64" s="48" t="s">
        <v>7</v>
      </c>
      <c r="D64" s="43" t="s">
        <v>1153</v>
      </c>
      <c r="E64" s="43" t="s">
        <v>1154</v>
      </c>
      <c r="F64" s="49">
        <v>40</v>
      </c>
      <c r="G64" s="49">
        <v>3</v>
      </c>
      <c r="H64" s="49"/>
      <c r="I64" s="49"/>
      <c r="J64" s="49" t="s">
        <v>886</v>
      </c>
      <c r="K64" s="49" t="s">
        <v>893</v>
      </c>
      <c r="L64" s="49"/>
      <c r="M64" s="468" t="s">
        <v>892</v>
      </c>
      <c r="N64" s="176"/>
      <c r="O64" s="259" t="str">
        <f t="shared" si="4"/>
        <v>ACL-5547</v>
      </c>
      <c r="P64" s="459"/>
      <c r="Q64" s="459"/>
      <c r="R64" s="459"/>
      <c r="S64" s="459"/>
      <c r="T64" s="459">
        <f t="shared" si="5"/>
        <v>40</v>
      </c>
    </row>
    <row r="65" spans="1:20" ht="15" x14ac:dyDescent="0.2">
      <c r="A65" s="470" t="s">
        <v>1163</v>
      </c>
      <c r="B65" s="402"/>
      <c r="C65" s="38" t="s">
        <v>360</v>
      </c>
      <c r="D65" s="43" t="s">
        <v>1207</v>
      </c>
      <c r="E65" s="43" t="s">
        <v>1208</v>
      </c>
      <c r="F65" s="49">
        <v>10</v>
      </c>
      <c r="G65" s="49">
        <v>3</v>
      </c>
      <c r="H65" s="49"/>
      <c r="I65" s="49"/>
      <c r="J65" s="49" t="s">
        <v>886</v>
      </c>
      <c r="K65" s="49" t="s">
        <v>893</v>
      </c>
      <c r="L65" s="49"/>
      <c r="M65" s="468" t="s">
        <v>892</v>
      </c>
      <c r="N65" s="176"/>
      <c r="O65" s="259" t="str">
        <f t="shared" si="4"/>
        <v>ACL-5548</v>
      </c>
      <c r="P65" s="459"/>
      <c r="Q65" s="459"/>
      <c r="R65" s="459"/>
      <c r="S65" s="459"/>
      <c r="T65" s="459">
        <f t="shared" si="5"/>
        <v>10</v>
      </c>
    </row>
    <row r="66" spans="1:20" ht="3" customHeight="1" x14ac:dyDescent="0.2">
      <c r="A66" s="148"/>
      <c r="C66" s="38"/>
      <c r="D66" s="37"/>
      <c r="E66" s="37"/>
      <c r="F66" s="39"/>
      <c r="G66" s="39"/>
      <c r="H66" s="166"/>
      <c r="I66" s="254"/>
      <c r="J66" s="143"/>
      <c r="K66" s="167"/>
      <c r="L66" s="166"/>
      <c r="M66" s="192"/>
      <c r="N66" s="100"/>
      <c r="O66" s="134"/>
      <c r="P66" s="459"/>
      <c r="Q66" s="459"/>
      <c r="R66" s="459"/>
      <c r="S66" s="459"/>
      <c r="T66" s="458"/>
    </row>
    <row r="67" spans="1:20" ht="20.100000000000001" customHeight="1" x14ac:dyDescent="0.2">
      <c r="A67" s="3"/>
      <c r="C67" s="160">
        <f>COUNTIF(M7:M70,"ap")</f>
        <v>21</v>
      </c>
      <c r="D67" s="161" t="s">
        <v>861</v>
      </c>
      <c r="E67" s="398">
        <v>3</v>
      </c>
      <c r="F67" s="162">
        <f>SUBTOTAL(9,F45:F66)</f>
        <v>1286</v>
      </c>
      <c r="G67" s="162"/>
      <c r="H67" s="163"/>
      <c r="I67" s="163"/>
      <c r="J67" s="162"/>
      <c r="K67" s="164"/>
      <c r="L67" s="163"/>
      <c r="M67" s="162"/>
      <c r="N67" s="197" t="s">
        <v>682</v>
      </c>
      <c r="O67" s="134"/>
      <c r="P67" s="459">
        <f>SUM(P45:P64)</f>
        <v>36</v>
      </c>
      <c r="Q67" s="459">
        <f>SUM(Q45:Q64)</f>
        <v>348</v>
      </c>
      <c r="R67" s="459">
        <f>SUM(R45:R64)</f>
        <v>0</v>
      </c>
      <c r="S67" s="459">
        <f>SUM(S45:S64)</f>
        <v>160</v>
      </c>
      <c r="T67" s="459">
        <f>SUM(T45:T64)</f>
        <v>732</v>
      </c>
    </row>
    <row r="68" spans="1:20" s="31" customFormat="1" ht="3.95" customHeight="1" x14ac:dyDescent="0.2">
      <c r="A68" s="28"/>
      <c r="B68" s="195"/>
      <c r="C68" s="25"/>
      <c r="D68" s="103"/>
      <c r="E68" s="17"/>
      <c r="F68" s="25"/>
      <c r="G68" s="25"/>
      <c r="H68" s="114"/>
      <c r="I68" s="114"/>
      <c r="J68" s="25"/>
      <c r="K68" s="25"/>
      <c r="L68" s="114"/>
      <c r="M68" s="25"/>
      <c r="N68" s="104"/>
      <c r="O68" s="28"/>
    </row>
    <row r="69" spans="1:20" s="31" customFormat="1" ht="20.100000000000001" customHeight="1" x14ac:dyDescent="0.2">
      <c r="A69" s="28"/>
      <c r="B69" s="195"/>
      <c r="C69" s="16">
        <f>+C67+C43+C26+C9</f>
        <v>54</v>
      </c>
      <c r="D69" s="105" t="s">
        <v>613</v>
      </c>
      <c r="E69" s="17"/>
      <c r="F69" s="25">
        <f>+F67+F43+F26+F9</f>
        <v>2860</v>
      </c>
      <c r="G69" s="25"/>
      <c r="H69" s="114"/>
      <c r="I69" s="114"/>
      <c r="J69" s="25"/>
      <c r="K69" s="22"/>
      <c r="L69" s="114"/>
      <c r="M69" s="25"/>
      <c r="N69" s="104"/>
      <c r="O69" s="28"/>
    </row>
    <row r="70" spans="1:20" s="31" customFormat="1" ht="3.95" customHeight="1" x14ac:dyDescent="0.2">
      <c r="A70" s="28"/>
      <c r="B70" s="195"/>
      <c r="C70" s="391"/>
      <c r="D70" s="392"/>
      <c r="E70" s="393"/>
      <c r="F70" s="391"/>
      <c r="G70" s="391"/>
      <c r="H70" s="394"/>
      <c r="I70" s="394"/>
      <c r="J70" s="391"/>
      <c r="K70" s="391"/>
      <c r="L70" s="394"/>
      <c r="M70" s="391"/>
      <c r="N70" s="104"/>
      <c r="O70" s="28"/>
    </row>
    <row r="71" spans="1:20" ht="15.75" x14ac:dyDescent="0.2">
      <c r="A71" s="3"/>
      <c r="C71" s="395" t="s">
        <v>621</v>
      </c>
      <c r="D71" s="3"/>
      <c r="E71" s="71" t="s">
        <v>622</v>
      </c>
      <c r="F71" s="9"/>
      <c r="G71" s="9"/>
      <c r="H71" s="9"/>
      <c r="I71" s="9"/>
      <c r="J71" s="9"/>
      <c r="K71" s="9"/>
      <c r="L71" s="109"/>
      <c r="M71" s="9"/>
    </row>
    <row r="72" spans="1:20" ht="15.75" x14ac:dyDescent="0.2">
      <c r="A72" s="3"/>
      <c r="C72" s="396" t="s">
        <v>1071</v>
      </c>
      <c r="D72" s="397"/>
      <c r="E72" s="71"/>
      <c r="H72" s="5"/>
      <c r="I72" s="5"/>
    </row>
    <row r="73" spans="1:20" ht="15.75" x14ac:dyDescent="0.2">
      <c r="A73" s="3"/>
      <c r="C73" s="396" t="s">
        <v>1070</v>
      </c>
      <c r="D73" s="397"/>
      <c r="E73" s="71"/>
      <c r="H73" s="5"/>
      <c r="I73" s="5"/>
    </row>
    <row r="74" spans="1:20" ht="15.75" x14ac:dyDescent="0.2">
      <c r="A74" s="3"/>
      <c r="C74" s="397"/>
      <c r="D74" s="3"/>
      <c r="E74" s="71"/>
      <c r="H74" s="5"/>
      <c r="I74" s="5"/>
    </row>
    <row r="75" spans="1:20" ht="15.75" x14ac:dyDescent="0.2">
      <c r="A75" s="3"/>
      <c r="C75" s="397" t="s">
        <v>1073</v>
      </c>
      <c r="D75" s="3"/>
      <c r="E75" s="71"/>
      <c r="H75" s="5"/>
      <c r="I75" s="5"/>
    </row>
    <row r="76" spans="1:20" x14ac:dyDescent="0.2">
      <c r="A76" s="3"/>
      <c r="C76" s="199"/>
      <c r="D76" s="3"/>
      <c r="H76" s="5"/>
      <c r="I76" s="5"/>
      <c r="L76" s="109"/>
      <c r="M76" s="9"/>
    </row>
    <row r="77" spans="1:20" x14ac:dyDescent="0.2">
      <c r="A77" s="3"/>
      <c r="C77" s="199" t="s">
        <v>1074</v>
      </c>
      <c r="D77" s="3"/>
      <c r="H77" s="5"/>
      <c r="I77" s="5"/>
      <c r="L77" s="109"/>
      <c r="M77" s="9"/>
    </row>
    <row r="78" spans="1:20" x14ac:dyDescent="0.2">
      <c r="A78" s="3"/>
      <c r="C78" s="199" t="s">
        <v>1075</v>
      </c>
      <c r="E78" s="200"/>
      <c r="H78" s="5"/>
      <c r="I78" s="5"/>
      <c r="L78" s="109"/>
      <c r="M78" s="9"/>
    </row>
    <row r="79" spans="1:20" x14ac:dyDescent="0.2">
      <c r="A79" s="3"/>
      <c r="C79" s="200"/>
      <c r="E79" s="200"/>
      <c r="H79" s="109"/>
      <c r="I79" s="109"/>
      <c r="K79" s="9"/>
      <c r="L79" s="109"/>
      <c r="M79" s="9"/>
    </row>
    <row r="80" spans="1:20" x14ac:dyDescent="0.2">
      <c r="A80" s="3"/>
      <c r="C80" s="200"/>
      <c r="D80" s="3"/>
      <c r="F80" s="9"/>
      <c r="G80" s="9"/>
      <c r="H80" s="109"/>
      <c r="I80" s="109"/>
      <c r="J80" s="9"/>
      <c r="K80" s="9"/>
      <c r="L80" s="109"/>
      <c r="M80" s="9"/>
    </row>
    <row r="81" spans="1:13" x14ac:dyDescent="0.2">
      <c r="A81" s="3"/>
      <c r="D81" s="31"/>
      <c r="F81"/>
      <c r="G81" s="9"/>
      <c r="H81" s="109"/>
      <c r="I81" s="109"/>
      <c r="J81" s="9"/>
      <c r="K81" s="9"/>
      <c r="L81" s="109"/>
      <c r="M81" s="9"/>
    </row>
    <row r="82" spans="1:13" x14ac:dyDescent="0.2">
      <c r="A82" s="3"/>
      <c r="C82" s="99"/>
      <c r="D82" s="31"/>
      <c r="F82" s="9"/>
      <c r="G82" s="9"/>
      <c r="H82" s="109"/>
      <c r="I82" s="109"/>
      <c r="K82" s="9"/>
      <c r="L82" s="109"/>
      <c r="M82" s="9"/>
    </row>
    <row r="83" spans="1:13" x14ac:dyDescent="0.2">
      <c r="A83" s="3"/>
      <c r="C83" s="99"/>
      <c r="D83" s="31"/>
      <c r="F83"/>
      <c r="G83" s="9"/>
      <c r="H83" s="109"/>
      <c r="I83" s="109"/>
      <c r="J83" s="9"/>
      <c r="K83" s="9"/>
      <c r="L83" s="109"/>
      <c r="M83" s="9"/>
    </row>
    <row r="84" spans="1:13" x14ac:dyDescent="0.2">
      <c r="A84" s="3"/>
      <c r="C84" s="99"/>
      <c r="D84" s="31"/>
      <c r="F84"/>
      <c r="G84" s="9"/>
      <c r="H84" s="109"/>
      <c r="I84" s="109"/>
      <c r="J84" s="9"/>
      <c r="K84" s="9"/>
      <c r="L84" s="109"/>
      <c r="M84" s="9"/>
    </row>
    <row r="85" spans="1:13" x14ac:dyDescent="0.2">
      <c r="A85" s="3"/>
      <c r="C85" s="3"/>
      <c r="D85" s="170"/>
      <c r="E85" s="3"/>
      <c r="F85" s="9"/>
      <c r="G85" s="9"/>
      <c r="H85" s="109"/>
      <c r="I85" s="109"/>
      <c r="J85" s="9"/>
      <c r="K85" s="9"/>
      <c r="L85" s="109"/>
      <c r="M85" s="9"/>
    </row>
    <row r="86" spans="1:13" x14ac:dyDescent="0.2">
      <c r="A86" s="3"/>
      <c r="D86" s="170"/>
      <c r="E86" s="3"/>
      <c r="F86" s="9"/>
      <c r="G86" s="9"/>
      <c r="H86" s="109"/>
      <c r="I86" s="109"/>
      <c r="J86" s="9"/>
      <c r="K86" s="9"/>
      <c r="L86" s="109"/>
      <c r="M86" s="9"/>
    </row>
    <row r="87" spans="1:13" x14ac:dyDescent="0.2">
      <c r="A87" s="3"/>
      <c r="C87" s="28"/>
      <c r="D87" s="170"/>
      <c r="E87" s="3"/>
      <c r="F87" s="9"/>
      <c r="G87" s="9"/>
      <c r="H87" s="109"/>
      <c r="I87" s="109"/>
      <c r="J87" s="9"/>
      <c r="K87" s="9"/>
      <c r="L87" s="109"/>
      <c r="M87" s="9"/>
    </row>
    <row r="88" spans="1:13" x14ac:dyDescent="0.2">
      <c r="A88" s="3"/>
      <c r="C88" s="28"/>
      <c r="D88" s="170"/>
      <c r="E88" s="3"/>
      <c r="F88" s="9"/>
      <c r="G88" s="9"/>
      <c r="H88" s="109"/>
      <c r="I88" s="109"/>
      <c r="J88" s="9"/>
      <c r="K88" s="9"/>
      <c r="L88" s="109"/>
      <c r="M88" s="9"/>
    </row>
    <row r="89" spans="1:13" x14ac:dyDescent="0.2">
      <c r="A89" s="3"/>
      <c r="C89" s="28"/>
      <c r="D89" s="170"/>
      <c r="E89" s="3"/>
      <c r="F89" s="9"/>
      <c r="G89" s="9"/>
      <c r="H89" s="109"/>
      <c r="I89" s="109"/>
      <c r="J89" s="9"/>
      <c r="K89" s="9"/>
      <c r="L89" s="109"/>
      <c r="M89" s="9"/>
    </row>
    <row r="90" spans="1:13" ht="15.75" customHeight="1" x14ac:dyDescent="0.2">
      <c r="A90" s="3"/>
      <c r="D90" s="170"/>
      <c r="E90" s="3"/>
      <c r="F90" s="9"/>
      <c r="G90" s="9"/>
      <c r="H90" s="109"/>
      <c r="I90" s="109"/>
      <c r="J90" s="9"/>
      <c r="K90" s="9"/>
      <c r="L90" s="109"/>
      <c r="M90" s="9"/>
    </row>
    <row r="91" spans="1:13" x14ac:dyDescent="0.2">
      <c r="A91" s="3"/>
      <c r="C91" s="43"/>
      <c r="D91" s="170"/>
      <c r="E91" s="3"/>
      <c r="F91" s="9"/>
      <c r="G91" s="9"/>
      <c r="H91" s="109"/>
      <c r="I91" s="109"/>
      <c r="J91" s="9"/>
      <c r="K91" s="9"/>
      <c r="L91" s="109"/>
      <c r="M91" s="9"/>
    </row>
    <row r="92" spans="1:13" x14ac:dyDescent="0.2">
      <c r="A92" s="3"/>
      <c r="C92" s="3"/>
      <c r="D92" s="170"/>
      <c r="E92" s="3"/>
      <c r="F92" s="9"/>
      <c r="G92" s="9"/>
      <c r="H92" s="109"/>
      <c r="I92" s="109"/>
      <c r="J92" s="9"/>
      <c r="K92" s="9"/>
      <c r="L92" s="109"/>
      <c r="M92" s="9"/>
    </row>
    <row r="93" spans="1:13" x14ac:dyDescent="0.2">
      <c r="A93" s="3"/>
      <c r="C93" s="3"/>
      <c r="D93" s="170"/>
      <c r="E93" s="3"/>
      <c r="F93" s="9"/>
      <c r="G93" s="9"/>
      <c r="H93" s="109"/>
      <c r="I93" s="109"/>
      <c r="J93" s="9"/>
      <c r="K93" s="9"/>
      <c r="L93" s="109"/>
      <c r="M93" s="9"/>
    </row>
    <row r="94" spans="1:13" x14ac:dyDescent="0.2">
      <c r="A94" s="3"/>
      <c r="C94" s="168"/>
      <c r="D94" s="170"/>
    </row>
    <row r="95" spans="1:13" x14ac:dyDescent="0.2">
      <c r="A95" s="3"/>
      <c r="C95" s="168"/>
      <c r="D95" s="170"/>
    </row>
    <row r="96" spans="1:13" x14ac:dyDescent="0.2">
      <c r="A96" s="3"/>
      <c r="C96" s="168"/>
      <c r="D96" s="3"/>
      <c r="E96" s="3"/>
    </row>
    <row r="97" spans="1:13" x14ac:dyDescent="0.2">
      <c r="A97" s="3"/>
      <c r="C97" s="3"/>
      <c r="D97" s="3"/>
      <c r="E97" s="3"/>
    </row>
    <row r="98" spans="1:13" x14ac:dyDescent="0.2">
      <c r="A98" s="3"/>
      <c r="C98" s="135"/>
      <c r="D98" s="3"/>
      <c r="E98" s="3"/>
    </row>
    <row r="99" spans="1:13" x14ac:dyDescent="0.2">
      <c r="D99" s="3"/>
      <c r="E99" s="3"/>
    </row>
    <row r="100" spans="1:13" x14ac:dyDescent="0.2">
      <c r="C100" s="135"/>
      <c r="D100" s="131"/>
      <c r="E100" s="131"/>
      <c r="F100" s="65"/>
      <c r="G100" s="65"/>
      <c r="H100" s="116"/>
      <c r="I100" s="116"/>
      <c r="J100" s="65"/>
      <c r="K100" s="65"/>
      <c r="L100" s="116"/>
      <c r="M100" s="65"/>
    </row>
    <row r="101" spans="1:13" x14ac:dyDescent="0.2">
      <c r="C101" s="135"/>
      <c r="D101" s="131"/>
      <c r="E101" s="131"/>
      <c r="F101" s="65"/>
      <c r="G101" s="65"/>
      <c r="H101" s="116"/>
      <c r="I101" s="116"/>
      <c r="J101" s="65"/>
      <c r="K101" s="65"/>
      <c r="L101" s="116"/>
      <c r="M101" s="65"/>
    </row>
    <row r="102" spans="1:13" x14ac:dyDescent="0.2">
      <c r="C102" s="135"/>
      <c r="D102" s="43"/>
      <c r="E102" s="3"/>
    </row>
    <row r="103" spans="1:13" x14ac:dyDescent="0.2">
      <c r="C103" s="135"/>
      <c r="D103" s="3"/>
      <c r="E103" s="3"/>
    </row>
    <row r="104" spans="1:13" x14ac:dyDescent="0.2">
      <c r="D104" s="3"/>
      <c r="E104" s="3"/>
    </row>
  </sheetData>
  <sortState ref="A46:U58">
    <sortCondition ref="C46:C58"/>
  </sortState>
  <mergeCells count="2">
    <mergeCell ref="R3:S3"/>
    <mergeCell ref="C2:J2"/>
  </mergeCells>
  <phoneticPr fontId="0" type="noConversion"/>
  <pageMargins left="0.19685039370078741" right="0" top="0.39370078740157483" bottom="0.47244094488188981" header="0.11811023622047245" footer="0.11811023622047245"/>
  <pageSetup scale="55" orientation="portrait" horizontalDpi="1200" verticalDpi="1200" r:id="rId1"/>
  <headerFooter alignWithMargins="0">
    <oddHeader xml:space="preserve">&amp;L&amp;12Logements sociaux et communautaires
Plan de développement 12 000 logements
&amp;"Arial,Gras"AccèsLogis Québec
</oddHeader>
    <oddFooter>&amp;L&amp;"Arial,Gras"&amp;12Ville de Montréal
Planification des stratégies résidentielles&amp;R&amp;"Arial,Gras"&amp;12Imprimé le: &amp;D
&amp;F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indexed="40"/>
    <pageSetUpPr fitToPage="1"/>
  </sheetPr>
  <dimension ref="A1:AR74"/>
  <sheetViews>
    <sheetView view="pageBreakPreview" topLeftCell="A16" zoomScaleNormal="100" zoomScaleSheetLayoutView="100" workbookViewId="0">
      <selection activeCell="A26" sqref="A26:XFD26"/>
    </sheetView>
  </sheetViews>
  <sheetFormatPr baseColWidth="10" defaultRowHeight="12.75" x14ac:dyDescent="0.2"/>
  <cols>
    <col min="1" max="1" width="10.42578125" bestFit="1" customWidth="1"/>
    <col min="2" max="2" width="2.7109375" style="9" customWidth="1"/>
    <col min="3" max="3" width="41.140625" customWidth="1"/>
    <col min="4" max="4" width="52.42578125" customWidth="1"/>
    <col min="5" max="5" width="43" customWidth="1"/>
    <col min="6" max="6" width="11.28515625" style="5" customWidth="1"/>
    <col min="7" max="7" width="3.7109375" style="5" customWidth="1"/>
    <col min="8" max="9" width="4.5703125" style="115" bestFit="1" customWidth="1"/>
    <col min="10" max="10" width="3.7109375" style="5" customWidth="1"/>
    <col min="11" max="11" width="6.140625" style="115" customWidth="1"/>
    <col min="12" max="12" width="8.85546875" style="5" customWidth="1"/>
    <col min="13" max="13" width="5.7109375" style="5" customWidth="1"/>
    <col min="14" max="14" width="9.7109375" style="3" customWidth="1"/>
    <col min="15" max="15" width="11.42578125" style="3"/>
    <col min="16" max="16" width="7.140625" customWidth="1"/>
  </cols>
  <sheetData>
    <row r="1" spans="1:44" ht="12" customHeight="1" x14ac:dyDescent="0.25">
      <c r="C1" s="32"/>
      <c r="D1" s="32"/>
      <c r="E1" s="2"/>
      <c r="F1" s="21"/>
      <c r="G1" s="21"/>
      <c r="H1" s="109"/>
      <c r="I1" s="109"/>
      <c r="J1" s="9"/>
      <c r="K1" s="109"/>
      <c r="L1" s="9"/>
      <c r="M1" s="9"/>
    </row>
    <row r="2" spans="1:44" ht="18.75" customHeight="1" x14ac:dyDescent="0.25">
      <c r="C2" s="538"/>
      <c r="D2" s="538"/>
      <c r="E2" s="538"/>
      <c r="F2" s="538"/>
      <c r="G2" s="538"/>
      <c r="H2" s="538"/>
      <c r="I2" s="538"/>
      <c r="J2" s="538"/>
      <c r="K2" s="109"/>
      <c r="L2" s="9"/>
      <c r="M2" s="9"/>
    </row>
    <row r="3" spans="1:44" ht="89.25" x14ac:dyDescent="0.2">
      <c r="A3" s="3"/>
      <c r="C3" s="102" t="s">
        <v>630</v>
      </c>
      <c r="D3" s="102" t="s">
        <v>2</v>
      </c>
      <c r="E3" s="102" t="s">
        <v>3</v>
      </c>
      <c r="F3" s="101" t="s">
        <v>1</v>
      </c>
      <c r="G3" s="101" t="s">
        <v>4</v>
      </c>
      <c r="H3" s="475" t="s">
        <v>746</v>
      </c>
      <c r="I3" s="475" t="s">
        <v>721</v>
      </c>
      <c r="J3" s="101" t="s">
        <v>863</v>
      </c>
      <c r="K3" s="475" t="s">
        <v>722</v>
      </c>
      <c r="L3" s="101" t="s">
        <v>687</v>
      </c>
      <c r="M3" s="101" t="s">
        <v>5</v>
      </c>
    </row>
    <row r="4" spans="1:44" ht="20.100000000000001" customHeight="1" x14ac:dyDescent="0.3">
      <c r="A4" s="3"/>
      <c r="C4" s="14" t="s">
        <v>822</v>
      </c>
      <c r="D4" s="4"/>
      <c r="E4" s="4"/>
      <c r="F4" s="27"/>
      <c r="G4" s="15"/>
      <c r="H4" s="112"/>
      <c r="I4" s="112"/>
      <c r="J4" s="15"/>
      <c r="K4" s="112"/>
      <c r="L4" s="15"/>
      <c r="M4" s="15"/>
      <c r="N4" s="381">
        <f>+'[2]Enjeux - 2015-2020'!$C$14</f>
        <v>599</v>
      </c>
      <c r="O4" s="134"/>
    </row>
    <row r="5" spans="1:44" ht="12.95" customHeight="1" x14ac:dyDescent="0.2">
      <c r="A5" s="99" t="s">
        <v>823</v>
      </c>
      <c r="C5" s="38" t="s">
        <v>365</v>
      </c>
      <c r="D5" s="37" t="s">
        <v>994</v>
      </c>
      <c r="E5" s="37" t="s">
        <v>995</v>
      </c>
      <c r="F5" s="214">
        <v>69</v>
      </c>
      <c r="G5" s="39" t="s">
        <v>12</v>
      </c>
      <c r="H5" s="39" t="s">
        <v>1191</v>
      </c>
      <c r="I5" s="253"/>
      <c r="J5" s="39" t="s">
        <v>886</v>
      </c>
      <c r="K5" s="39"/>
      <c r="L5" s="167" t="s">
        <v>900</v>
      </c>
      <c r="M5" s="192" t="s">
        <v>996</v>
      </c>
      <c r="O5" s="136"/>
    </row>
    <row r="6" spans="1:44" ht="12.95" customHeight="1" x14ac:dyDescent="0.2">
      <c r="A6" s="200" t="s">
        <v>881</v>
      </c>
      <c r="B6" s="194"/>
      <c r="C6" s="38" t="s">
        <v>365</v>
      </c>
      <c r="D6" s="37" t="s">
        <v>997</v>
      </c>
      <c r="E6" s="37" t="s">
        <v>998</v>
      </c>
      <c r="F6" s="214">
        <v>150</v>
      </c>
      <c r="G6" s="39" t="s">
        <v>12</v>
      </c>
      <c r="H6" s="39" t="s">
        <v>1191</v>
      </c>
      <c r="I6" s="253" t="s">
        <v>747</v>
      </c>
      <c r="J6" s="39" t="s">
        <v>886</v>
      </c>
      <c r="K6" s="39"/>
      <c r="L6" s="167" t="s">
        <v>999</v>
      </c>
      <c r="M6" s="192" t="s">
        <v>996</v>
      </c>
      <c r="O6" s="136"/>
    </row>
    <row r="7" spans="1:44" ht="12.95" customHeight="1" x14ac:dyDescent="0.2">
      <c r="A7" s="28" t="s">
        <v>718</v>
      </c>
      <c r="B7" s="194"/>
      <c r="C7" s="38" t="s">
        <v>365</v>
      </c>
      <c r="D7" s="37" t="s">
        <v>1000</v>
      </c>
      <c r="E7" s="37" t="s">
        <v>1001</v>
      </c>
      <c r="F7" s="214">
        <v>84</v>
      </c>
      <c r="G7" s="39">
        <v>1</v>
      </c>
      <c r="H7" s="39" t="s">
        <v>1191</v>
      </c>
      <c r="I7" s="253"/>
      <c r="J7" s="39" t="s">
        <v>886</v>
      </c>
      <c r="K7" s="39"/>
      <c r="L7" s="167" t="s">
        <v>900</v>
      </c>
      <c r="M7" s="192" t="s">
        <v>996</v>
      </c>
      <c r="O7" s="136"/>
    </row>
    <row r="8" spans="1:44" ht="12.95" customHeight="1" x14ac:dyDescent="0.2">
      <c r="A8" s="28" t="s">
        <v>713</v>
      </c>
      <c r="B8" s="194"/>
      <c r="C8" s="38" t="s">
        <v>362</v>
      </c>
      <c r="D8" s="37" t="s">
        <v>1002</v>
      </c>
      <c r="E8" s="37" t="s">
        <v>1003</v>
      </c>
      <c r="F8" s="214">
        <v>36</v>
      </c>
      <c r="G8" s="39" t="s">
        <v>12</v>
      </c>
      <c r="H8" s="39"/>
      <c r="I8" s="253" t="s">
        <v>747</v>
      </c>
      <c r="J8" s="39" t="s">
        <v>886</v>
      </c>
      <c r="K8" s="39"/>
      <c r="L8" s="167" t="s">
        <v>887</v>
      </c>
      <c r="M8" s="192" t="s">
        <v>996</v>
      </c>
      <c r="O8" s="382"/>
    </row>
    <row r="9" spans="1:44" ht="12.95" customHeight="1" x14ac:dyDescent="0.2">
      <c r="A9" s="28" t="s">
        <v>714</v>
      </c>
      <c r="B9" s="194"/>
      <c r="C9" s="38" t="s">
        <v>363</v>
      </c>
      <c r="D9" s="37" t="s">
        <v>1004</v>
      </c>
      <c r="E9" s="37" t="s">
        <v>1005</v>
      </c>
      <c r="F9" s="214">
        <v>100</v>
      </c>
      <c r="G9" s="39" t="s">
        <v>12</v>
      </c>
      <c r="H9" s="39" t="s">
        <v>1191</v>
      </c>
      <c r="I9" s="253"/>
      <c r="J9" s="39" t="s">
        <v>886</v>
      </c>
      <c r="K9" s="39"/>
      <c r="L9" s="167" t="s">
        <v>900</v>
      </c>
      <c r="M9" s="192" t="s">
        <v>996</v>
      </c>
      <c r="O9" s="136"/>
    </row>
    <row r="10" spans="1:44" ht="12.95" customHeight="1" x14ac:dyDescent="0.2">
      <c r="A10" s="99" t="s">
        <v>849</v>
      </c>
      <c r="B10" s="194"/>
      <c r="C10" s="38" t="s">
        <v>363</v>
      </c>
      <c r="D10" s="37" t="s">
        <v>1006</v>
      </c>
      <c r="E10" s="37" t="s">
        <v>1007</v>
      </c>
      <c r="F10" s="214">
        <v>8</v>
      </c>
      <c r="G10" s="39" t="s">
        <v>12</v>
      </c>
      <c r="H10" s="39"/>
      <c r="I10" s="253"/>
      <c r="J10" s="39" t="s">
        <v>886</v>
      </c>
      <c r="K10" s="39"/>
      <c r="L10" s="167" t="s">
        <v>900</v>
      </c>
      <c r="M10" s="192" t="s">
        <v>996</v>
      </c>
    </row>
    <row r="11" spans="1:44" ht="12.95" customHeight="1" x14ac:dyDescent="0.2">
      <c r="A11" s="28" t="s">
        <v>845</v>
      </c>
      <c r="B11" s="194"/>
      <c r="C11" s="38" t="s">
        <v>366</v>
      </c>
      <c r="D11" s="37" t="s">
        <v>1008</v>
      </c>
      <c r="E11" s="37" t="s">
        <v>1009</v>
      </c>
      <c r="F11" s="214">
        <v>32</v>
      </c>
      <c r="G11" s="39" t="s">
        <v>12</v>
      </c>
      <c r="H11" s="39" t="s">
        <v>1191</v>
      </c>
      <c r="I11" s="253"/>
      <c r="J11" s="39" t="s">
        <v>965</v>
      </c>
      <c r="K11" s="39" t="s">
        <v>1191</v>
      </c>
      <c r="L11" s="167" t="s">
        <v>900</v>
      </c>
      <c r="M11" s="192" t="s">
        <v>996</v>
      </c>
    </row>
    <row r="12" spans="1:44" s="259" customFormat="1" ht="12.95" customHeight="1" x14ac:dyDescent="0.2">
      <c r="A12" s="228" t="s">
        <v>836</v>
      </c>
      <c r="B12" s="194"/>
      <c r="C12" s="38" t="s">
        <v>364</v>
      </c>
      <c r="D12" s="37" t="s">
        <v>1010</v>
      </c>
      <c r="E12" s="37" t="s">
        <v>1011</v>
      </c>
      <c r="F12" s="214">
        <v>100</v>
      </c>
      <c r="G12" s="39" t="s">
        <v>12</v>
      </c>
      <c r="H12" s="39" t="s">
        <v>1191</v>
      </c>
      <c r="I12" s="39"/>
      <c r="J12" s="39" t="s">
        <v>965</v>
      </c>
      <c r="K12" s="39" t="s">
        <v>1191</v>
      </c>
      <c r="L12" s="167" t="s">
        <v>900</v>
      </c>
      <c r="M12" s="192" t="s">
        <v>996</v>
      </c>
      <c r="N12" s="376"/>
      <c r="O12" s="376"/>
      <c r="P12" s="357"/>
      <c r="Q12" s="357"/>
      <c r="R12" s="357"/>
      <c r="S12" s="357"/>
      <c r="T12" s="357"/>
      <c r="U12" s="304"/>
      <c r="V12" s="377"/>
      <c r="W12" s="377"/>
      <c r="X12" s="377"/>
      <c r="Y12" s="265"/>
      <c r="Z12" s="294"/>
      <c r="AA12" s="265"/>
      <c r="AB12" s="265"/>
      <c r="AC12" s="265"/>
      <c r="AD12" s="265"/>
      <c r="AE12" s="265"/>
      <c r="AF12" s="265"/>
      <c r="AG12" s="265"/>
      <c r="AH12" s="265"/>
      <c r="AI12" s="265"/>
      <c r="AJ12" s="265"/>
      <c r="AK12" s="265"/>
      <c r="AL12" s="265"/>
      <c r="AM12" s="265"/>
      <c r="AN12" s="265"/>
      <c r="AO12" s="265"/>
      <c r="AP12" s="265"/>
      <c r="AQ12" s="265"/>
      <c r="AR12" s="265"/>
    </row>
    <row r="13" spans="1:44" s="259" customFormat="1" ht="12.95" customHeight="1" x14ac:dyDescent="0.2">
      <c r="A13" s="134" t="s">
        <v>826</v>
      </c>
      <c r="B13" s="9"/>
      <c r="C13" s="38" t="s">
        <v>364</v>
      </c>
      <c r="D13" s="37" t="s">
        <v>1012</v>
      </c>
      <c r="E13" s="37" t="s">
        <v>1013</v>
      </c>
      <c r="F13" s="214">
        <v>45</v>
      </c>
      <c r="G13" s="39" t="s">
        <v>12</v>
      </c>
      <c r="H13" s="39" t="s">
        <v>1191</v>
      </c>
      <c r="I13" s="39"/>
      <c r="J13" s="39" t="s">
        <v>886</v>
      </c>
      <c r="K13" s="39"/>
      <c r="L13" s="167" t="s">
        <v>900</v>
      </c>
      <c r="M13" s="192" t="s">
        <v>996</v>
      </c>
      <c r="N13" s="376"/>
      <c r="O13" s="376"/>
      <c r="P13" s="357"/>
      <c r="Q13" s="357"/>
      <c r="R13" s="357"/>
      <c r="S13" s="357"/>
      <c r="T13" s="357"/>
      <c r="U13" s="304"/>
      <c r="V13" s="304"/>
      <c r="W13" s="304"/>
      <c r="X13" s="304"/>
      <c r="Y13" s="265"/>
      <c r="Z13" s="378"/>
      <c r="AA13" s="265"/>
      <c r="AB13" s="265"/>
      <c r="AC13" s="265"/>
      <c r="AD13" s="265"/>
      <c r="AE13" s="265"/>
      <c r="AF13" s="265"/>
      <c r="AG13" s="265"/>
      <c r="AH13" s="265"/>
      <c r="AI13" s="265"/>
      <c r="AJ13" s="265"/>
      <c r="AK13" s="265"/>
      <c r="AL13" s="265"/>
      <c r="AM13" s="265"/>
      <c r="AN13" s="265"/>
      <c r="AO13" s="265"/>
      <c r="AP13" s="265"/>
      <c r="AQ13" s="265"/>
      <c r="AR13" s="265"/>
    </row>
    <row r="14" spans="1:44" ht="12.95" customHeight="1" x14ac:dyDescent="0.2">
      <c r="A14" s="99" t="s">
        <v>829</v>
      </c>
      <c r="C14" s="38" t="s">
        <v>360</v>
      </c>
      <c r="D14" s="37" t="s">
        <v>1014</v>
      </c>
      <c r="E14" s="37" t="s">
        <v>1015</v>
      </c>
      <c r="F14" s="214">
        <v>96</v>
      </c>
      <c r="G14" s="39" t="s">
        <v>12</v>
      </c>
      <c r="H14" s="39"/>
      <c r="I14" s="253"/>
      <c r="J14" s="39" t="s">
        <v>886</v>
      </c>
      <c r="K14" s="39"/>
      <c r="L14" s="167" t="s">
        <v>900</v>
      </c>
      <c r="M14" s="192" t="s">
        <v>996</v>
      </c>
      <c r="O14" s="134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</row>
    <row r="15" spans="1:44" ht="4.5" customHeight="1" x14ac:dyDescent="0.2">
      <c r="A15" s="100"/>
      <c r="B15" s="173"/>
      <c r="C15" s="38"/>
      <c r="D15" s="37"/>
      <c r="E15" s="37"/>
      <c r="F15" s="39"/>
      <c r="G15" s="39"/>
      <c r="H15" s="166"/>
      <c r="I15" s="254"/>
      <c r="J15" s="143"/>
      <c r="K15" s="166"/>
      <c r="L15" s="167"/>
      <c r="M15" s="192"/>
      <c r="N15" s="197"/>
      <c r="O15" s="134"/>
    </row>
    <row r="16" spans="1:44" ht="20.100000000000001" customHeight="1" x14ac:dyDescent="0.2">
      <c r="A16" s="3"/>
      <c r="C16" s="160">
        <f>COUNTIF(M4:M16,"EL")</f>
        <v>10</v>
      </c>
      <c r="D16" s="161" t="s">
        <v>1091</v>
      </c>
      <c r="E16" s="161"/>
      <c r="F16" s="162">
        <f>SUBTOTAL(9,F5:F15)</f>
        <v>720</v>
      </c>
      <c r="G16" s="162"/>
      <c r="H16" s="163"/>
      <c r="I16" s="163"/>
      <c r="J16" s="162"/>
      <c r="K16" s="163"/>
      <c r="L16" s="164"/>
      <c r="M16" s="162"/>
      <c r="N16" s="381">
        <f>+'[2]Enjeux - 2015-2020'!$C$16</f>
        <v>970</v>
      </c>
      <c r="O16" s="134"/>
    </row>
    <row r="17" spans="1:14" ht="20.100000000000001" customHeight="1" x14ac:dyDescent="0.3">
      <c r="A17" s="3"/>
      <c r="C17" s="14" t="s">
        <v>720</v>
      </c>
      <c r="D17" s="4"/>
      <c r="E17" s="4"/>
      <c r="F17" s="27"/>
      <c r="G17" s="15"/>
      <c r="H17" s="112"/>
      <c r="I17" s="112"/>
      <c r="J17" s="15"/>
      <c r="K17" s="112"/>
      <c r="L17" s="15"/>
      <c r="M17" s="15"/>
    </row>
    <row r="18" spans="1:14" ht="3" customHeight="1" x14ac:dyDescent="0.2">
      <c r="A18" s="99"/>
      <c r="B18" s="173"/>
      <c r="C18" s="38"/>
      <c r="D18" s="37"/>
      <c r="E18" s="37"/>
      <c r="F18" s="39"/>
      <c r="G18" s="39"/>
      <c r="H18" s="166"/>
      <c r="I18" s="166"/>
      <c r="J18" s="39"/>
      <c r="K18" s="166"/>
      <c r="L18" s="167"/>
      <c r="M18" s="192"/>
      <c r="N18" s="49"/>
    </row>
    <row r="19" spans="1:14" ht="12.95" customHeight="1" x14ac:dyDescent="0.2">
      <c r="A19" s="28" t="s">
        <v>792</v>
      </c>
      <c r="B19" s="173"/>
      <c r="C19" s="38" t="s">
        <v>361</v>
      </c>
      <c r="D19" s="37" t="s">
        <v>1016</v>
      </c>
      <c r="E19" s="37" t="s">
        <v>1017</v>
      </c>
      <c r="F19" s="39">
        <v>29</v>
      </c>
      <c r="G19" s="39" t="s">
        <v>12</v>
      </c>
      <c r="H19" s="39"/>
      <c r="I19" s="253"/>
      <c r="J19" s="39" t="s">
        <v>931</v>
      </c>
      <c r="K19" s="39"/>
      <c r="L19" s="167" t="s">
        <v>890</v>
      </c>
      <c r="M19" s="192" t="s">
        <v>1018</v>
      </c>
    </row>
    <row r="20" spans="1:14" ht="12.95" customHeight="1" x14ac:dyDescent="0.2">
      <c r="A20" s="31" t="s">
        <v>878</v>
      </c>
      <c r="B20" s="195"/>
      <c r="C20" s="38" t="s">
        <v>361</v>
      </c>
      <c r="D20" s="37" t="s">
        <v>1019</v>
      </c>
      <c r="E20" s="37" t="s">
        <v>1020</v>
      </c>
      <c r="F20" s="39">
        <v>23</v>
      </c>
      <c r="G20" s="39" t="s">
        <v>12</v>
      </c>
      <c r="H20" s="39" t="s">
        <v>1191</v>
      </c>
      <c r="I20" s="253"/>
      <c r="J20" s="39" t="s">
        <v>886</v>
      </c>
      <c r="K20" s="39" t="s">
        <v>1191</v>
      </c>
      <c r="L20" s="167" t="s">
        <v>890</v>
      </c>
      <c r="M20" s="192" t="s">
        <v>1018</v>
      </c>
    </row>
    <row r="21" spans="1:14" ht="12.95" customHeight="1" x14ac:dyDescent="0.2">
      <c r="A21" s="28" t="s">
        <v>716</v>
      </c>
      <c r="B21" s="173"/>
      <c r="C21" s="38" t="s">
        <v>13</v>
      </c>
      <c r="D21" s="37" t="s">
        <v>1021</v>
      </c>
      <c r="E21" s="37" t="s">
        <v>1022</v>
      </c>
      <c r="F21" s="39">
        <v>40</v>
      </c>
      <c r="G21" s="39" t="s">
        <v>12</v>
      </c>
      <c r="H21" s="39"/>
      <c r="I21" s="253"/>
      <c r="J21" s="39" t="s">
        <v>931</v>
      </c>
      <c r="K21" s="39"/>
      <c r="L21" s="167" t="s">
        <v>900</v>
      </c>
      <c r="M21" s="192" t="s">
        <v>1018</v>
      </c>
    </row>
    <row r="22" spans="1:14" ht="12.95" customHeight="1" x14ac:dyDescent="0.2">
      <c r="A22" s="28" t="s">
        <v>821</v>
      </c>
      <c r="B22" s="194"/>
      <c r="C22" s="38" t="s">
        <v>362</v>
      </c>
      <c r="D22" s="482" t="s">
        <v>1023</v>
      </c>
      <c r="E22" s="37" t="s">
        <v>1024</v>
      </c>
      <c r="F22" s="214">
        <v>16</v>
      </c>
      <c r="G22" s="39" t="s">
        <v>12</v>
      </c>
      <c r="H22" s="39"/>
      <c r="I22" s="253"/>
      <c r="J22" s="39" t="s">
        <v>886</v>
      </c>
      <c r="K22" s="39" t="s">
        <v>1191</v>
      </c>
      <c r="L22" s="167" t="s">
        <v>887</v>
      </c>
      <c r="M22" s="192" t="s">
        <v>1018</v>
      </c>
    </row>
    <row r="23" spans="1:14" ht="12.95" customHeight="1" x14ac:dyDescent="0.2">
      <c r="A23" s="407" t="s">
        <v>1109</v>
      </c>
      <c r="B23" s="402"/>
      <c r="C23" s="38" t="s">
        <v>362</v>
      </c>
      <c r="D23" s="37" t="s">
        <v>1111</v>
      </c>
      <c r="E23" s="37" t="s">
        <v>1112</v>
      </c>
      <c r="F23" s="214">
        <v>20</v>
      </c>
      <c r="G23" s="39">
        <v>3</v>
      </c>
      <c r="H23" s="39"/>
      <c r="I23" s="253" t="s">
        <v>747</v>
      </c>
      <c r="J23" s="39" t="s">
        <v>1110</v>
      </c>
      <c r="K23" s="39"/>
      <c r="L23" s="167" t="s">
        <v>887</v>
      </c>
      <c r="M23" s="192" t="s">
        <v>1018</v>
      </c>
    </row>
    <row r="24" spans="1:14" ht="12.95" customHeight="1" x14ac:dyDescent="0.2">
      <c r="A24" s="148" t="s">
        <v>719</v>
      </c>
      <c r="C24" s="38" t="s">
        <v>363</v>
      </c>
      <c r="D24" s="37" t="s">
        <v>1025</v>
      </c>
      <c r="E24" s="37" t="s">
        <v>1026</v>
      </c>
      <c r="F24" s="39">
        <v>120</v>
      </c>
      <c r="G24" s="39" t="s">
        <v>12</v>
      </c>
      <c r="H24" s="39" t="s">
        <v>1191</v>
      </c>
      <c r="I24" s="253"/>
      <c r="J24" s="39" t="s">
        <v>886</v>
      </c>
      <c r="K24" s="39"/>
      <c r="L24" s="167" t="s">
        <v>900</v>
      </c>
      <c r="M24" s="192" t="s">
        <v>1018</v>
      </c>
    </row>
    <row r="25" spans="1:14" ht="12.95" customHeight="1" x14ac:dyDescent="0.2">
      <c r="A25" s="28" t="s">
        <v>778</v>
      </c>
      <c r="B25" s="173"/>
      <c r="C25" s="38" t="s">
        <v>363</v>
      </c>
      <c r="D25" s="37" t="s">
        <v>1027</v>
      </c>
      <c r="E25" s="37" t="s">
        <v>1028</v>
      </c>
      <c r="F25" s="39">
        <v>120</v>
      </c>
      <c r="G25" s="39" t="s">
        <v>12</v>
      </c>
      <c r="H25" s="39" t="s">
        <v>1191</v>
      </c>
      <c r="I25" s="253"/>
      <c r="J25" s="39" t="s">
        <v>886</v>
      </c>
      <c r="K25" s="39"/>
      <c r="L25" s="167" t="s">
        <v>999</v>
      </c>
      <c r="M25" s="192" t="s">
        <v>1018</v>
      </c>
    </row>
    <row r="26" spans="1:14" ht="12.95" customHeight="1" x14ac:dyDescent="0.2">
      <c r="A26" s="28" t="s">
        <v>812</v>
      </c>
      <c r="B26" s="173"/>
      <c r="C26" s="38" t="s">
        <v>363</v>
      </c>
      <c r="D26" s="37" t="s">
        <v>1029</v>
      </c>
      <c r="E26" s="37" t="s">
        <v>1030</v>
      </c>
      <c r="F26" s="39">
        <v>46</v>
      </c>
      <c r="G26" s="39" t="s">
        <v>12</v>
      </c>
      <c r="H26" s="39" t="s">
        <v>1191</v>
      </c>
      <c r="I26" s="253"/>
      <c r="J26" s="39" t="s">
        <v>886</v>
      </c>
      <c r="K26" s="39"/>
      <c r="L26" s="167" t="s">
        <v>900</v>
      </c>
      <c r="M26" s="192" t="s">
        <v>1018</v>
      </c>
    </row>
    <row r="27" spans="1:14" ht="12.95" customHeight="1" x14ac:dyDescent="0.2">
      <c r="A27" s="28" t="s">
        <v>876</v>
      </c>
      <c r="B27" s="173"/>
      <c r="C27" s="38" t="s">
        <v>363</v>
      </c>
      <c r="D27" s="37" t="s">
        <v>1031</v>
      </c>
      <c r="E27" s="37" t="s">
        <v>1032</v>
      </c>
      <c r="F27" s="39">
        <v>90</v>
      </c>
      <c r="G27" s="39" t="s">
        <v>12</v>
      </c>
      <c r="H27" s="39" t="s">
        <v>1191</v>
      </c>
      <c r="I27" s="253"/>
      <c r="J27" s="39" t="s">
        <v>886</v>
      </c>
      <c r="K27" s="39" t="s">
        <v>1191</v>
      </c>
      <c r="L27" s="167" t="s">
        <v>999</v>
      </c>
      <c r="M27" s="192" t="s">
        <v>1018</v>
      </c>
    </row>
    <row r="28" spans="1:14" ht="12.95" customHeight="1" x14ac:dyDescent="0.2">
      <c r="A28" s="223" t="s">
        <v>857</v>
      </c>
      <c r="B28" s="195"/>
      <c r="C28" s="38" t="s">
        <v>363</v>
      </c>
      <c r="D28" s="37" t="s">
        <v>1033</v>
      </c>
      <c r="E28" s="37" t="s">
        <v>1034</v>
      </c>
      <c r="F28" s="39">
        <v>10</v>
      </c>
      <c r="G28" s="39" t="s">
        <v>12</v>
      </c>
      <c r="H28" s="39"/>
      <c r="I28" s="253"/>
      <c r="J28" s="39" t="s">
        <v>886</v>
      </c>
      <c r="K28" s="39"/>
      <c r="L28" s="167" t="s">
        <v>999</v>
      </c>
      <c r="M28" s="192" t="s">
        <v>1018</v>
      </c>
    </row>
    <row r="29" spans="1:14" ht="12.95" customHeight="1" x14ac:dyDescent="0.2">
      <c r="A29" s="28" t="s">
        <v>804</v>
      </c>
      <c r="B29" s="173"/>
      <c r="C29" s="38" t="s">
        <v>366</v>
      </c>
      <c r="D29" s="37" t="s">
        <v>1035</v>
      </c>
      <c r="E29" s="37" t="s">
        <v>1036</v>
      </c>
      <c r="F29" s="39">
        <v>150</v>
      </c>
      <c r="G29" s="39" t="s">
        <v>12</v>
      </c>
      <c r="H29" s="39" t="s">
        <v>1191</v>
      </c>
      <c r="I29" s="253"/>
      <c r="J29" s="39" t="s">
        <v>886</v>
      </c>
      <c r="K29" s="39"/>
      <c r="L29" s="167" t="s">
        <v>887</v>
      </c>
      <c r="M29" s="192" t="s">
        <v>1018</v>
      </c>
    </row>
    <row r="30" spans="1:14" ht="12.95" customHeight="1" x14ac:dyDescent="0.2">
      <c r="A30" s="28" t="s">
        <v>715</v>
      </c>
      <c r="B30" s="173"/>
      <c r="C30" s="38" t="s">
        <v>18</v>
      </c>
      <c r="D30" s="37" t="s">
        <v>1037</v>
      </c>
      <c r="E30" s="37" t="s">
        <v>1038</v>
      </c>
      <c r="F30" s="39">
        <v>40</v>
      </c>
      <c r="G30" s="39" t="s">
        <v>12</v>
      </c>
      <c r="H30" s="39"/>
      <c r="I30" s="253"/>
      <c r="J30" s="39" t="s">
        <v>886</v>
      </c>
      <c r="K30" s="39"/>
      <c r="L30" s="167" t="s">
        <v>999</v>
      </c>
      <c r="M30" s="192" t="s">
        <v>1018</v>
      </c>
    </row>
    <row r="31" spans="1:14" ht="12.95" customHeight="1" x14ac:dyDescent="0.2">
      <c r="A31" s="136" t="s">
        <v>749</v>
      </c>
      <c r="C31" s="38" t="s">
        <v>957</v>
      </c>
      <c r="D31" s="37" t="s">
        <v>1039</v>
      </c>
      <c r="E31" s="37" t="s">
        <v>1040</v>
      </c>
      <c r="F31" s="39">
        <v>105</v>
      </c>
      <c r="G31" s="39" t="s">
        <v>12</v>
      </c>
      <c r="H31" s="39" t="s">
        <v>1191</v>
      </c>
      <c r="I31" s="253"/>
      <c r="J31" s="39" t="s">
        <v>886</v>
      </c>
      <c r="K31" s="39"/>
      <c r="L31" s="167" t="s">
        <v>893</v>
      </c>
      <c r="M31" s="192" t="s">
        <v>1018</v>
      </c>
    </row>
    <row r="32" spans="1:14" ht="12.95" customHeight="1" x14ac:dyDescent="0.2">
      <c r="A32" s="28" t="s">
        <v>717</v>
      </c>
      <c r="B32" s="173"/>
      <c r="C32" s="38" t="s">
        <v>957</v>
      </c>
      <c r="D32" s="37" t="s">
        <v>1041</v>
      </c>
      <c r="E32" s="37" t="s">
        <v>1042</v>
      </c>
      <c r="F32" s="39">
        <v>45</v>
      </c>
      <c r="G32" s="39" t="s">
        <v>12</v>
      </c>
      <c r="H32" s="39" t="s">
        <v>1191</v>
      </c>
      <c r="I32" s="253" t="s">
        <v>747</v>
      </c>
      <c r="J32" s="39" t="s">
        <v>886</v>
      </c>
      <c r="K32" s="39"/>
      <c r="L32" s="167" t="s">
        <v>893</v>
      </c>
      <c r="M32" s="192" t="s">
        <v>1018</v>
      </c>
    </row>
    <row r="33" spans="1:44" ht="12.95" customHeight="1" x14ac:dyDescent="0.2">
      <c r="A33" s="28" t="s">
        <v>847</v>
      </c>
      <c r="B33" s="173"/>
      <c r="C33" s="38" t="s">
        <v>16</v>
      </c>
      <c r="D33" s="37" t="s">
        <v>1043</v>
      </c>
      <c r="E33" s="37" t="s">
        <v>1044</v>
      </c>
      <c r="F33" s="39">
        <v>120</v>
      </c>
      <c r="G33" s="39" t="s">
        <v>12</v>
      </c>
      <c r="H33" s="39" t="s">
        <v>1191</v>
      </c>
      <c r="I33" s="253"/>
      <c r="J33" s="39" t="s">
        <v>886</v>
      </c>
      <c r="K33" s="39" t="s">
        <v>1191</v>
      </c>
      <c r="L33" s="167" t="s">
        <v>887</v>
      </c>
      <c r="M33" s="192" t="s">
        <v>1018</v>
      </c>
    </row>
    <row r="34" spans="1:44" ht="12.95" customHeight="1" x14ac:dyDescent="0.2">
      <c r="A34" s="28" t="s">
        <v>0</v>
      </c>
      <c r="B34" s="173"/>
      <c r="C34" s="38" t="s">
        <v>17</v>
      </c>
      <c r="D34" s="37" t="s">
        <v>1045</v>
      </c>
      <c r="E34" s="37" t="s">
        <v>1046</v>
      </c>
      <c r="F34" s="39">
        <v>20</v>
      </c>
      <c r="G34" s="39" t="s">
        <v>12</v>
      </c>
      <c r="H34" s="39"/>
      <c r="I34" s="253" t="s">
        <v>747</v>
      </c>
      <c r="J34" s="39" t="s">
        <v>886</v>
      </c>
      <c r="K34" s="39"/>
      <c r="L34" s="167" t="s">
        <v>999</v>
      </c>
      <c r="M34" s="192" t="s">
        <v>1018</v>
      </c>
    </row>
    <row r="35" spans="1:44" ht="12.95" customHeight="1" x14ac:dyDescent="0.2">
      <c r="A35" s="28" t="s">
        <v>838</v>
      </c>
      <c r="B35" s="173"/>
      <c r="C35" s="38" t="s">
        <v>7</v>
      </c>
      <c r="D35" s="37" t="s">
        <v>1047</v>
      </c>
      <c r="E35" s="37" t="s">
        <v>1048</v>
      </c>
      <c r="F35" s="39">
        <v>160</v>
      </c>
      <c r="G35" s="39" t="s">
        <v>12</v>
      </c>
      <c r="H35" s="39"/>
      <c r="I35" s="253"/>
      <c r="J35" s="39" t="s">
        <v>965</v>
      </c>
      <c r="K35" s="39"/>
      <c r="L35" s="167" t="s">
        <v>893</v>
      </c>
      <c r="M35" s="192" t="s">
        <v>1018</v>
      </c>
    </row>
    <row r="36" spans="1:44" ht="12.95" customHeight="1" x14ac:dyDescent="0.2">
      <c r="A36" s="79" t="s">
        <v>738</v>
      </c>
      <c r="C36" s="38" t="s">
        <v>7</v>
      </c>
      <c r="D36" s="37" t="s">
        <v>1049</v>
      </c>
      <c r="E36" s="37" t="s">
        <v>1050</v>
      </c>
      <c r="F36" s="39">
        <v>47</v>
      </c>
      <c r="G36" s="39" t="s">
        <v>12</v>
      </c>
      <c r="H36" s="39"/>
      <c r="I36" s="253"/>
      <c r="J36" s="39" t="s">
        <v>886</v>
      </c>
      <c r="K36" s="39"/>
      <c r="L36" s="167" t="s">
        <v>887</v>
      </c>
      <c r="M36" s="192" t="s">
        <v>1018</v>
      </c>
    </row>
    <row r="37" spans="1:44" ht="12.95" customHeight="1" x14ac:dyDescent="0.2">
      <c r="A37" s="28" t="s">
        <v>837</v>
      </c>
      <c r="B37" s="173"/>
      <c r="C37" s="38" t="s">
        <v>7</v>
      </c>
      <c r="D37" s="37" t="s">
        <v>1051</v>
      </c>
      <c r="E37" s="37" t="s">
        <v>1052</v>
      </c>
      <c r="F37" s="39">
        <v>20</v>
      </c>
      <c r="G37" s="39" t="s">
        <v>8</v>
      </c>
      <c r="H37" s="39"/>
      <c r="I37" s="253"/>
      <c r="J37" s="39" t="s">
        <v>965</v>
      </c>
      <c r="K37" s="39"/>
      <c r="L37" s="167" t="s">
        <v>887</v>
      </c>
      <c r="M37" s="192" t="s">
        <v>1018</v>
      </c>
    </row>
    <row r="38" spans="1:44" ht="11.25" customHeight="1" x14ac:dyDescent="0.2">
      <c r="A38" s="223" t="s">
        <v>1057</v>
      </c>
      <c r="B38" s="195"/>
      <c r="C38" s="38" t="s">
        <v>7</v>
      </c>
      <c r="D38" s="37" t="s">
        <v>1053</v>
      </c>
      <c r="E38" s="37" t="s">
        <v>1054</v>
      </c>
      <c r="F38" s="39">
        <v>440</v>
      </c>
      <c r="G38" s="39" t="s">
        <v>12</v>
      </c>
      <c r="H38" s="39" t="s">
        <v>1191</v>
      </c>
      <c r="I38" s="253"/>
      <c r="J38" s="39" t="s">
        <v>886</v>
      </c>
      <c r="K38" s="39"/>
      <c r="L38" s="167" t="s">
        <v>999</v>
      </c>
      <c r="M38" s="192" t="s">
        <v>1018</v>
      </c>
    </row>
    <row r="39" spans="1:44" x14ac:dyDescent="0.2">
      <c r="A39" s="426" t="s">
        <v>1114</v>
      </c>
      <c r="B39" s="411"/>
      <c r="C39" s="38" t="s">
        <v>7</v>
      </c>
      <c r="D39" s="43" t="s">
        <v>1115</v>
      </c>
      <c r="E39" s="43" t="s">
        <v>1116</v>
      </c>
      <c r="F39" s="49">
        <v>160</v>
      </c>
      <c r="G39" s="49">
        <v>1</v>
      </c>
      <c r="H39" s="49"/>
      <c r="I39" s="49" t="s">
        <v>747</v>
      </c>
      <c r="J39" s="49" t="s">
        <v>886</v>
      </c>
      <c r="K39" s="49"/>
      <c r="L39" s="50" t="s">
        <v>1117</v>
      </c>
      <c r="M39" s="49" t="s">
        <v>1018</v>
      </c>
    </row>
    <row r="40" spans="1:44" ht="20.100000000000001" customHeight="1" x14ac:dyDescent="0.2">
      <c r="A40" s="3"/>
      <c r="C40" s="160">
        <f>COUNTIF(M17:M129,"em")</f>
        <v>21</v>
      </c>
      <c r="D40" s="161" t="s">
        <v>1095</v>
      </c>
      <c r="E40" s="161"/>
      <c r="F40" s="162">
        <f>SUBTOTAL(9,F18:F39)</f>
        <v>1821</v>
      </c>
      <c r="G40" s="162"/>
      <c r="H40" s="163"/>
      <c r="I40" s="163"/>
      <c r="J40" s="162"/>
      <c r="K40" s="163"/>
      <c r="L40" s="164"/>
      <c r="M40" s="162"/>
      <c r="N40" s="91">
        <f>+'[2]EALS-PAH20'!$D$16</f>
        <v>2074</v>
      </c>
      <c r="O40" s="136"/>
    </row>
    <row r="41" spans="1:44" ht="3.95" customHeight="1" x14ac:dyDescent="0.2">
      <c r="A41" s="3"/>
    </row>
    <row r="42" spans="1:44" ht="20.100000000000001" customHeight="1" x14ac:dyDescent="0.2">
      <c r="A42" s="3"/>
      <c r="C42" s="16">
        <f>+C16+C40</f>
        <v>31</v>
      </c>
      <c r="D42" s="105" t="s">
        <v>613</v>
      </c>
      <c r="E42" s="54"/>
      <c r="F42" s="25">
        <f>+F16+F40</f>
        <v>2541</v>
      </c>
      <c r="G42" s="25"/>
      <c r="H42" s="114"/>
      <c r="I42" s="114"/>
      <c r="J42" s="25"/>
      <c r="K42" s="114"/>
      <c r="L42" s="22"/>
      <c r="M42" s="25"/>
      <c r="N42" s="383">
        <f>+F40-N40</f>
        <v>-253</v>
      </c>
    </row>
    <row r="43" spans="1:44" ht="15.75" x14ac:dyDescent="0.2">
      <c r="A43" s="3"/>
      <c r="C43" s="72" t="s">
        <v>621</v>
      </c>
      <c r="E43" s="71" t="s">
        <v>622</v>
      </c>
    </row>
    <row r="44" spans="1:44" ht="15.75" customHeight="1" x14ac:dyDescent="0.2">
      <c r="A44" s="3"/>
      <c r="C44" s="396"/>
      <c r="D44" s="199"/>
      <c r="E44" s="71"/>
    </row>
    <row r="45" spans="1:44" ht="15.75" customHeight="1" x14ac:dyDescent="0.2">
      <c r="A45" s="3"/>
      <c r="C45" s="199"/>
      <c r="E45" s="71"/>
    </row>
    <row r="46" spans="1:44" s="3" customFormat="1" ht="15.75" customHeight="1" x14ac:dyDescent="0.2">
      <c r="B46" s="9"/>
      <c r="C46" s="199"/>
      <c r="E46"/>
      <c r="F46" s="5"/>
      <c r="G46" s="5"/>
      <c r="H46" s="109"/>
      <c r="I46" s="109"/>
      <c r="J46" s="5"/>
      <c r="K46" s="109"/>
      <c r="L46" s="9"/>
      <c r="M46" s="9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</row>
    <row r="47" spans="1:44" s="3" customFormat="1" ht="15.75" customHeight="1" x14ac:dyDescent="0.2">
      <c r="B47" s="9"/>
      <c r="C47" s="199"/>
      <c r="D47"/>
      <c r="E47" s="200"/>
      <c r="F47" s="5"/>
      <c r="G47" s="5"/>
      <c r="H47" s="109"/>
      <c r="I47" s="109"/>
      <c r="J47" s="5"/>
      <c r="K47" s="109"/>
      <c r="L47" s="9"/>
      <c r="M47" s="9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</row>
    <row r="48" spans="1:44" s="3" customFormat="1" ht="15.75" customHeight="1" x14ac:dyDescent="0.2">
      <c r="B48" s="9"/>
      <c r="C48" s="200"/>
      <c r="D48"/>
      <c r="E48" s="200"/>
      <c r="F48" s="5"/>
      <c r="G48" s="5"/>
      <c r="H48" s="109"/>
      <c r="I48" s="109"/>
      <c r="J48" s="5"/>
      <c r="K48" s="109"/>
      <c r="L48" s="9"/>
      <c r="M48" s="9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</row>
    <row r="49" spans="2:44" s="3" customFormat="1" x14ac:dyDescent="0.2">
      <c r="B49" s="9"/>
      <c r="C49" s="200"/>
      <c r="E49" s="200"/>
      <c r="F49" s="5"/>
      <c r="G49" s="5"/>
      <c r="H49" s="109"/>
      <c r="I49" s="109"/>
      <c r="J49" s="5"/>
      <c r="K49" s="109"/>
      <c r="L49" s="9"/>
      <c r="M49" s="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</row>
    <row r="50" spans="2:44" s="3" customFormat="1" x14ac:dyDescent="0.2">
      <c r="B50" s="9"/>
      <c r="C50" s="200"/>
      <c r="E50"/>
      <c r="F50" s="9"/>
      <c r="G50" s="9"/>
      <c r="H50" s="109"/>
      <c r="I50" s="109"/>
      <c r="J50" s="9"/>
      <c r="K50" s="109"/>
      <c r="L50" s="9"/>
      <c r="M50" s="9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</row>
    <row r="51" spans="2:44" s="3" customFormat="1" x14ac:dyDescent="0.2">
      <c r="B51" s="9"/>
      <c r="C51" s="70"/>
      <c r="D51" s="31"/>
      <c r="E51"/>
      <c r="F51"/>
      <c r="G51" s="9"/>
      <c r="H51" s="109"/>
      <c r="I51" s="109"/>
      <c r="J51" s="9"/>
      <c r="K51" s="109"/>
      <c r="L51" s="9"/>
      <c r="M51" s="9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</row>
    <row r="52" spans="2:44" s="3" customFormat="1" x14ac:dyDescent="0.2">
      <c r="B52" s="9"/>
      <c r="C52" s="99"/>
      <c r="D52" s="31"/>
      <c r="E52"/>
      <c r="F52" s="9"/>
      <c r="G52" s="9"/>
      <c r="H52" s="109"/>
      <c r="I52" s="109"/>
      <c r="J52" s="5"/>
      <c r="K52" s="109"/>
      <c r="L52" s="9"/>
      <c r="M52" s="9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</row>
    <row r="53" spans="2:44" s="3" customFormat="1" x14ac:dyDescent="0.2">
      <c r="B53" s="9"/>
      <c r="C53" s="99"/>
      <c r="D53" s="31"/>
      <c r="E53"/>
      <c r="F53"/>
      <c r="G53" s="9"/>
      <c r="H53" s="109"/>
      <c r="I53" s="109"/>
      <c r="J53" s="9"/>
      <c r="K53" s="109"/>
      <c r="L53" s="9"/>
      <c r="M53" s="9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</row>
    <row r="54" spans="2:44" s="3" customFormat="1" x14ac:dyDescent="0.2">
      <c r="B54" s="9"/>
      <c r="C54" s="99"/>
      <c r="D54" s="31"/>
      <c r="E54"/>
      <c r="F54"/>
      <c r="G54" s="9"/>
      <c r="H54" s="109"/>
      <c r="I54" s="109"/>
      <c r="J54" s="9"/>
      <c r="K54" s="109"/>
      <c r="L54" s="9"/>
      <c r="M54" s="9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</row>
    <row r="55" spans="2:44" s="3" customFormat="1" x14ac:dyDescent="0.2">
      <c r="B55" s="9"/>
      <c r="D55" s="170"/>
      <c r="F55" s="9"/>
      <c r="G55" s="9"/>
      <c r="H55" s="109"/>
      <c r="I55" s="109"/>
      <c r="J55" s="9"/>
      <c r="K55" s="109"/>
      <c r="L55" s="9"/>
      <c r="M55" s="9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</row>
    <row r="56" spans="2:44" s="3" customFormat="1" x14ac:dyDescent="0.2">
      <c r="B56" s="9"/>
      <c r="C56"/>
      <c r="D56" s="170"/>
      <c r="F56" s="9"/>
      <c r="G56" s="9"/>
      <c r="H56" s="109"/>
      <c r="I56" s="109"/>
      <c r="J56" s="9"/>
      <c r="K56" s="109"/>
      <c r="L56" s="9"/>
      <c r="M56" s="9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</row>
    <row r="57" spans="2:44" s="3" customFormat="1" x14ac:dyDescent="0.2">
      <c r="B57" s="9"/>
      <c r="C57" s="28"/>
      <c r="D57" s="170"/>
      <c r="F57" s="9"/>
      <c r="G57" s="9"/>
      <c r="H57" s="109"/>
      <c r="I57" s="109"/>
      <c r="J57" s="9"/>
      <c r="K57" s="109"/>
      <c r="L57" s="9"/>
      <c r="M57" s="9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</row>
    <row r="58" spans="2:44" s="3" customFormat="1" x14ac:dyDescent="0.2">
      <c r="B58" s="9"/>
      <c r="C58" s="28"/>
      <c r="D58" s="170"/>
      <c r="F58" s="9"/>
      <c r="G58" s="9"/>
      <c r="H58" s="109"/>
      <c r="I58" s="109"/>
      <c r="J58" s="9"/>
      <c r="K58" s="109"/>
      <c r="L58" s="9"/>
      <c r="M58" s="9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</row>
    <row r="59" spans="2:44" s="3" customFormat="1" x14ac:dyDescent="0.2">
      <c r="B59" s="9"/>
      <c r="C59" s="28"/>
      <c r="D59" s="170"/>
      <c r="F59" s="9"/>
      <c r="G59" s="9"/>
      <c r="H59" s="109"/>
      <c r="I59" s="109"/>
      <c r="J59" s="9"/>
      <c r="K59" s="109"/>
      <c r="L59" s="9"/>
      <c r="M59" s="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</row>
    <row r="60" spans="2:44" s="3" customFormat="1" ht="15.75" customHeight="1" x14ac:dyDescent="0.2">
      <c r="B60" s="9"/>
      <c r="C60"/>
      <c r="D60" s="170"/>
      <c r="F60" s="9"/>
      <c r="G60" s="9"/>
      <c r="H60" s="109"/>
      <c r="I60" s="109"/>
      <c r="J60" s="9"/>
      <c r="K60" s="109"/>
      <c r="L60" s="9"/>
      <c r="M60" s="9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</row>
    <row r="61" spans="2:44" s="3" customFormat="1" x14ac:dyDescent="0.2">
      <c r="B61" s="9"/>
      <c r="C61" s="43"/>
      <c r="D61" s="170"/>
      <c r="F61" s="9"/>
      <c r="G61" s="9"/>
      <c r="H61" s="109"/>
      <c r="I61" s="109"/>
      <c r="J61" s="9"/>
      <c r="K61" s="109"/>
      <c r="L61" s="9"/>
      <c r="M61" s="9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</row>
    <row r="62" spans="2:44" s="3" customFormat="1" x14ac:dyDescent="0.2">
      <c r="B62" s="9"/>
      <c r="D62" s="170"/>
      <c r="F62" s="9"/>
      <c r="G62" s="9"/>
      <c r="H62" s="109"/>
      <c r="I62" s="109"/>
      <c r="J62" s="9"/>
      <c r="K62" s="109"/>
      <c r="L62" s="9"/>
      <c r="M62" s="9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</row>
    <row r="63" spans="2:44" s="3" customFormat="1" x14ac:dyDescent="0.2">
      <c r="B63" s="9"/>
      <c r="D63" s="170"/>
      <c r="F63" s="9"/>
      <c r="G63" s="9"/>
      <c r="H63" s="109"/>
      <c r="I63" s="109"/>
      <c r="J63" s="9"/>
      <c r="K63" s="109"/>
      <c r="L63" s="9"/>
      <c r="M63" s="9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</row>
    <row r="64" spans="2:44" s="3" customFormat="1" x14ac:dyDescent="0.2">
      <c r="B64" s="9"/>
      <c r="C64" s="168"/>
      <c r="D64" s="170"/>
      <c r="E64"/>
      <c r="F64" s="5"/>
      <c r="G64" s="5"/>
      <c r="H64" s="115"/>
      <c r="I64" s="115"/>
      <c r="J64" s="5"/>
      <c r="K64" s="115"/>
      <c r="L64" s="5"/>
      <c r="M64" s="5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</row>
    <row r="65" spans="1:44" s="3" customFormat="1" x14ac:dyDescent="0.2">
      <c r="B65" s="9"/>
      <c r="C65" s="168"/>
      <c r="D65" s="170"/>
      <c r="E65"/>
      <c r="F65" s="5"/>
      <c r="G65" s="5"/>
      <c r="H65" s="115"/>
      <c r="I65" s="115"/>
      <c r="J65" s="5"/>
      <c r="K65" s="115"/>
      <c r="L65" s="5"/>
      <c r="M65" s="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</row>
    <row r="66" spans="1:44" s="3" customFormat="1" x14ac:dyDescent="0.2">
      <c r="B66" s="9"/>
      <c r="C66" s="168"/>
      <c r="F66" s="5"/>
      <c r="G66" s="5"/>
      <c r="H66" s="115"/>
      <c r="I66" s="115"/>
      <c r="J66" s="5"/>
      <c r="K66" s="115"/>
      <c r="L66" s="5"/>
      <c r="M66" s="5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</row>
    <row r="67" spans="1:44" s="3" customFormat="1" x14ac:dyDescent="0.2">
      <c r="B67" s="9"/>
      <c r="F67" s="5"/>
      <c r="G67" s="5"/>
      <c r="H67" s="115"/>
      <c r="I67" s="115"/>
      <c r="J67" s="5"/>
      <c r="K67" s="115"/>
      <c r="L67" s="5"/>
      <c r="M67" s="5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</row>
    <row r="68" spans="1:44" s="3" customFormat="1" x14ac:dyDescent="0.2">
      <c r="B68" s="9"/>
      <c r="C68" s="135"/>
      <c r="F68" s="5"/>
      <c r="G68" s="5"/>
      <c r="H68" s="115"/>
      <c r="I68" s="115"/>
      <c r="J68" s="5"/>
      <c r="K68" s="115"/>
      <c r="L68" s="5"/>
      <c r="M68" s="5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</row>
    <row r="69" spans="1:44" s="3" customFormat="1" x14ac:dyDescent="0.2">
      <c r="A69"/>
      <c r="B69" s="9"/>
      <c r="C69"/>
      <c r="F69" s="5"/>
      <c r="G69" s="5"/>
      <c r="H69" s="115"/>
      <c r="I69" s="115"/>
      <c r="J69" s="5"/>
      <c r="K69" s="115"/>
      <c r="L69" s="5"/>
      <c r="M69" s="5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</row>
    <row r="70" spans="1:44" s="3" customFormat="1" x14ac:dyDescent="0.2">
      <c r="A70"/>
      <c r="B70" s="9"/>
      <c r="C70" s="135"/>
      <c r="D70" s="131"/>
      <c r="E70" s="131"/>
      <c r="F70" s="65"/>
      <c r="G70" s="65"/>
      <c r="H70" s="116"/>
      <c r="I70" s="116"/>
      <c r="J70" s="65"/>
      <c r="K70" s="116"/>
      <c r="L70" s="65"/>
      <c r="M70" s="65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</row>
    <row r="71" spans="1:44" s="3" customFormat="1" x14ac:dyDescent="0.2">
      <c r="A71"/>
      <c r="B71" s="9"/>
      <c r="C71" s="135"/>
      <c r="D71" s="131"/>
      <c r="E71" s="131"/>
      <c r="F71" s="65"/>
      <c r="G71" s="65"/>
      <c r="H71" s="116"/>
      <c r="I71" s="116"/>
      <c r="J71" s="65"/>
      <c r="K71" s="116"/>
      <c r="L71" s="65"/>
      <c r="M71" s="65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</row>
    <row r="72" spans="1:44" s="3" customFormat="1" x14ac:dyDescent="0.2">
      <c r="A72"/>
      <c r="B72" s="9"/>
      <c r="C72" s="135"/>
      <c r="D72" s="43"/>
      <c r="F72" s="5"/>
      <c r="G72" s="5"/>
      <c r="H72" s="115"/>
      <c r="I72" s="115"/>
      <c r="J72" s="5"/>
      <c r="K72" s="115"/>
      <c r="L72" s="5"/>
      <c r="M72" s="5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</row>
    <row r="73" spans="1:44" s="3" customFormat="1" x14ac:dyDescent="0.2">
      <c r="A73"/>
      <c r="B73" s="9"/>
      <c r="C73" s="135"/>
      <c r="F73" s="5"/>
      <c r="G73" s="5"/>
      <c r="H73" s="115"/>
      <c r="I73" s="115"/>
      <c r="J73" s="5"/>
      <c r="K73" s="115"/>
      <c r="L73" s="5"/>
      <c r="M73" s="5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</row>
    <row r="74" spans="1:44" s="3" customFormat="1" x14ac:dyDescent="0.2">
      <c r="A74"/>
      <c r="B74" s="9"/>
      <c r="C74"/>
      <c r="F74" s="5"/>
      <c r="G74" s="5"/>
      <c r="H74" s="115"/>
      <c r="I74" s="115"/>
      <c r="J74" s="5"/>
      <c r="K74" s="115"/>
      <c r="L74" s="5"/>
      <c r="M74" s="5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</row>
  </sheetData>
  <mergeCells count="1">
    <mergeCell ref="C2:J2"/>
  </mergeCells>
  <pageMargins left="0.19685039370078741" right="0" top="0.78740157480314965" bottom="0.47244094488188981" header="0.31496062992125984" footer="0.11811023622047245"/>
  <pageSetup paperSize="122" scale="25" orientation="portrait" horizontalDpi="1200" verticalDpi="1200" r:id="rId1"/>
  <headerFooter alignWithMargins="0">
    <oddHeader xml:space="preserve">&amp;L&amp;12Logements sociaux et communautaires
Plan de développement 12 000 logements
&amp;"Arial,Gras"Réservées pour unités pressenties (EL)  et Projets en émergences (EM)
</oddHeader>
    <oddFooter>&amp;L&amp;"Arial,Gras"&amp;12Ville de Montréal
Planification des stratégies résidentielles&amp;R&amp;"Arial,Gras"&amp;12Imprimé le: &amp;D
&amp;F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1:CI64"/>
  <sheetViews>
    <sheetView view="pageBreakPreview" zoomScaleNormal="100" zoomScaleSheetLayoutView="100" workbookViewId="0">
      <selection activeCell="B2" sqref="B2:B59"/>
    </sheetView>
  </sheetViews>
  <sheetFormatPr baseColWidth="10" defaultRowHeight="12.75" x14ac:dyDescent="0.2"/>
  <cols>
    <col min="1" max="1" width="11.85546875" style="3" customWidth="1"/>
    <col min="2" max="2" width="4.7109375" style="9" customWidth="1"/>
    <col min="3" max="3" width="41.140625" customWidth="1"/>
    <col min="4" max="4" width="63.7109375" customWidth="1"/>
    <col min="5" max="5" width="37.5703125" customWidth="1"/>
    <col min="6" max="6" width="11.42578125" style="5"/>
    <col min="7" max="7" width="8.85546875" style="5" customWidth="1"/>
    <col min="8" max="8" width="10" style="5" customWidth="1"/>
    <col min="9" max="10" width="12.140625" style="5" customWidth="1"/>
    <col min="11" max="11" width="21.85546875" customWidth="1"/>
    <col min="12" max="12" width="20.140625" customWidth="1"/>
    <col min="14" max="14" width="43.7109375" bestFit="1" customWidth="1"/>
  </cols>
  <sheetData>
    <row r="1" spans="1:87" ht="18" x14ac:dyDescent="0.25">
      <c r="C1" s="538" t="str">
        <f>+'[2]État Av. Log sociaux -Consolidé'!$B$2:$B$2</f>
        <v xml:space="preserve">Situation en date du 30 juin 2018 </v>
      </c>
      <c r="D1" s="538"/>
      <c r="E1" s="538"/>
      <c r="F1" s="538"/>
      <c r="G1" s="538"/>
      <c r="H1" s="538"/>
      <c r="I1" s="9"/>
      <c r="J1" s="9"/>
    </row>
    <row r="2" spans="1:87" ht="24.95" customHeight="1" x14ac:dyDescent="0.2">
      <c r="C2" s="102" t="s">
        <v>630</v>
      </c>
      <c r="D2" s="102" t="s">
        <v>2</v>
      </c>
      <c r="E2" s="102" t="s">
        <v>3</v>
      </c>
      <c r="F2" s="138" t="s">
        <v>1</v>
      </c>
      <c r="G2" s="138" t="s">
        <v>4</v>
      </c>
      <c r="H2" s="138" t="s">
        <v>687</v>
      </c>
      <c r="I2" s="139" t="s">
        <v>745</v>
      </c>
      <c r="J2" s="141" t="s">
        <v>746</v>
      </c>
      <c r="K2" s="1" t="s">
        <v>5</v>
      </c>
    </row>
    <row r="3" spans="1:87" ht="13.5" customHeight="1" x14ac:dyDescent="0.3">
      <c r="C3" s="88" t="s">
        <v>6</v>
      </c>
      <c r="D3" s="89"/>
      <c r="E3" s="89"/>
      <c r="F3" s="90"/>
      <c r="G3" s="10"/>
      <c r="H3" s="10"/>
      <c r="I3" s="10"/>
      <c r="J3" s="130"/>
    </row>
    <row r="4" spans="1:87" ht="12.95" customHeight="1" x14ac:dyDescent="0.2">
      <c r="A4" s="237" t="s">
        <v>834</v>
      </c>
      <c r="B4" s="194"/>
      <c r="C4" s="238" t="str">
        <f>VLOOKUP($A4,'[2]Échéancier -  PAH20'!$B$6:$AFU$149,95,FALSE)</f>
        <v>Ahuntsic — Cartierville</v>
      </c>
      <c r="D4" s="239" t="str">
        <f>VLOOKUP($A4,'[2]Échéancier -  PAH20'!$B$6:$AFU$149,3,FALSE)</f>
        <v>HABITATIONS POPULAIRES DE PARC EXTENSION</v>
      </c>
      <c r="E4" s="239" t="str">
        <f>VLOOKUP($A4,'[2]Échéancier -  PAH20'!$B$6:$AFU$149,4,FALSE)</f>
        <v xml:space="preserve">2065 boulevard Henri-Bourassa Est </v>
      </c>
      <c r="F4" s="239">
        <f>VLOOKUP($A4,'[2]Échéancier -  PAH20'!$B$6:$AFU$149,5,FALSE)</f>
        <v>27</v>
      </c>
      <c r="G4" s="240" t="str">
        <f>VLOOKUP($A4,'[2]Échéancier -  PAH20'!$B$6:$AFU$149,6,FALSE)</f>
        <v>1</v>
      </c>
      <c r="H4" s="241" t="str">
        <f>VLOOKUP($A4,'[2]Échéancier -  PAH20'!$B$6:$ET$189,10,FALSE)</f>
        <v>CDH</v>
      </c>
      <c r="I4" s="166">
        <f>VLOOKUP($A4,'[2]Échéancier -  PAH20'!$B$6:$ET$189,7,FALSE)</f>
        <v>0</v>
      </c>
      <c r="J4" s="166">
        <f>VLOOKUP($A4,'[2]Échéancier -  PAH20'!$B$6:$ET$189,9,FALSE)</f>
        <v>0</v>
      </c>
      <c r="K4" s="166" t="str">
        <f>VLOOKUP($A4,'[2]Échéancier -  PAH20'!$B$6:$ET$189,15,FALSE)</f>
        <v>OC</v>
      </c>
      <c r="L4" s="49"/>
      <c r="M4" s="49"/>
      <c r="N4" s="3"/>
      <c r="O4" s="49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</row>
    <row r="5" spans="1:87" ht="12.95" customHeight="1" x14ac:dyDescent="0.2">
      <c r="A5" s="242" t="s">
        <v>811</v>
      </c>
      <c r="B5" s="195"/>
      <c r="C5" s="243" t="str">
        <f>VLOOKUP($A5,'[2]Échéancier -  PAH20'!$B$6:$AFU$149,95,FALSE)</f>
        <v>Côte-des-Neiges — Notre-Dame-de-Grâce</v>
      </c>
      <c r="D5" s="244" t="str">
        <f>VLOOKUP($A5,'[2]Échéancier -  PAH20'!$B$6:$AFU$149,3,FALSE)</f>
        <v>H.C. CÔTE-DES-NEIGES</v>
      </c>
      <c r="E5" s="244" t="str">
        <f>VLOOKUP($A5,'[2]Échéancier -  PAH20'!$B$6:$AFU$149,4,FALSE)</f>
        <v>2955 rue Goyer (MTL)</v>
      </c>
      <c r="F5" s="244">
        <f>VLOOKUP($A5,'[2]Échéancier -  PAH20'!$B$6:$AFU$149,5,FALSE)</f>
        <v>37</v>
      </c>
      <c r="G5" s="245">
        <f>VLOOKUP($A5,'[2]Échéancier -  PAH20'!$B$6:$AFU$149,6,FALSE)</f>
        <v>3</v>
      </c>
      <c r="H5" s="246" t="str">
        <f>VLOOKUP($A5,'[2]Échéancier -  PAH20'!$B$6:$ET$189,10,FALSE)</f>
        <v>ROMEL</v>
      </c>
      <c r="I5" s="166">
        <f>VLOOKUP($A5,'[2]Échéancier -  PAH20'!$B$6:$ET$189,7,FALSE)</f>
        <v>0</v>
      </c>
      <c r="J5" s="166">
        <f>VLOOKUP($A5,'[2]Échéancier -  PAH20'!$B$6:$ET$189,9,FALSE)</f>
        <v>0</v>
      </c>
      <c r="K5" s="166" t="str">
        <f>VLOOKUP($A5,'[2]Échéancier -  PAH20'!$B$6:$ET$189,15,FALSE)</f>
        <v>OC</v>
      </c>
      <c r="L5" s="49"/>
      <c r="M5" s="49"/>
      <c r="O5" s="49"/>
    </row>
    <row r="6" spans="1:87" ht="12.95" customHeight="1" x14ac:dyDescent="0.2">
      <c r="A6" s="242" t="s">
        <v>866</v>
      </c>
      <c r="B6" s="195"/>
      <c r="C6" s="243" t="str">
        <f>VLOOKUP($A6,'[2]Échéancier -  PAH20'!$B$6:$AFU$149,95,FALSE)</f>
        <v>Côte-des-Neiges — Notre-Dame-de-Grâce</v>
      </c>
      <c r="D6" s="256" t="str">
        <f>VLOOKUP($A6,'[2]Échéancier -  PAH20'!$B$6:$AFU$149,3,FALSE)</f>
        <v>H.C. CÔTE-DES-NEIGES</v>
      </c>
      <c r="E6" s="244" t="str">
        <f>VLOOKUP($A6,'[2]Échéancier -  PAH20'!$B$6:$AFU$149,4,FALSE)</f>
        <v>2955 rue Goyer (MTL)</v>
      </c>
      <c r="F6" s="244">
        <f>VLOOKUP($A6,'[2]Échéancier -  PAH20'!$B$6:$AFU$149,5,FALSE)</f>
        <v>1</v>
      </c>
      <c r="G6" s="245">
        <f>VLOOKUP($A6,'[2]Échéancier -  PAH20'!$B$6:$AFU$149,6,FALSE)</f>
        <v>1</v>
      </c>
      <c r="H6" s="246" t="str">
        <f>VLOOKUP($A6,'[2]Échéancier -  PAH20'!$B$6:$ET$189,10,FALSE)</f>
        <v>ROMEL</v>
      </c>
      <c r="I6" s="166">
        <f>VLOOKUP($A6,'[2]Échéancier -  PAH20'!$B$6:$ET$189,7,FALSE)</f>
        <v>0</v>
      </c>
      <c r="J6" s="166">
        <f>VLOOKUP($A6,'[2]Échéancier -  PAH20'!$B$6:$ET$189,9,FALSE)</f>
        <v>0</v>
      </c>
      <c r="K6" s="166" t="str">
        <f>VLOOKUP($A6,'[2]Échéancier -  PAH20'!$B$6:$ET$189,15,FALSE)</f>
        <v>OC</v>
      </c>
      <c r="L6" s="49"/>
      <c r="M6" s="49"/>
    </row>
    <row r="7" spans="1:87" ht="12.95" customHeight="1" x14ac:dyDescent="0.2">
      <c r="A7" s="247" t="s">
        <v>820</v>
      </c>
      <c r="B7" s="194"/>
      <c r="C7" s="243" t="str">
        <f>VLOOKUP($A7,'[2]Échéancier -  PAH20'!$B$6:$AFU$149,95,FALSE)</f>
        <v>Côte-des-Neiges — Notre-Dame-de-Grâce</v>
      </c>
      <c r="D7" s="244" t="str">
        <f>VLOOKUP($A7,'[2]Échéancier -  PAH20'!$B$6:$AFU$149,3,FALSE)</f>
        <v>LOGEMENTS COMM ET SOLIDAIRES GRAND</v>
      </c>
      <c r="E7" s="244" t="str">
        <f>VLOOKUP($A7,'[2]Échéancier -  PAH20'!$B$6:$AFU$149,4,FALSE)</f>
        <v>2160 Grand Boulevard (MTL)</v>
      </c>
      <c r="F7" s="244">
        <f>VLOOKUP($A7,'[2]Échéancier -  PAH20'!$B$6:$AFU$149,5,FALSE)</f>
        <v>32</v>
      </c>
      <c r="G7" s="245">
        <f>VLOOKUP($A7,'[2]Échéancier -  PAH20'!$B$6:$AFU$149,6,FALSE)</f>
        <v>1</v>
      </c>
      <c r="H7" s="246" t="str">
        <f>VLOOKUP($A7,'[2]Échéancier -  PAH20'!$B$6:$ET$189,10,FALSE)</f>
        <v>ROMEL</v>
      </c>
      <c r="I7" s="166">
        <f>VLOOKUP($A7,'[2]Échéancier -  PAH20'!$B$6:$ET$189,7,FALSE)</f>
        <v>0</v>
      </c>
      <c r="J7" s="166">
        <f>VLOOKUP($A7,'[2]Échéancier -  PAH20'!$B$6:$ET$189,9,FALSE)</f>
        <v>0</v>
      </c>
      <c r="K7" s="166" t="str">
        <f>VLOOKUP($A7,'[2]Échéancier -  PAH20'!$B$6:$ET$189,15,FALSE)</f>
        <v>OC</v>
      </c>
      <c r="L7" s="49"/>
      <c r="M7" s="49"/>
      <c r="O7" s="92"/>
      <c r="P7" s="134"/>
    </row>
    <row r="8" spans="1:87" ht="12.95" customHeight="1" x14ac:dyDescent="0.2">
      <c r="A8" s="255" t="s">
        <v>884</v>
      </c>
      <c r="B8" s="194"/>
      <c r="C8" s="243" t="str">
        <f>VLOOKUP($A8,'[2]Échéancier -  PAH20'!$B$6:$AFU$149,95,FALSE)</f>
        <v>Côte-des-Neiges — Notre-Dame-de-Grâce</v>
      </c>
      <c r="D8" s="244" t="str">
        <f>VLOOKUP($A8,'[2]Échéancier -  PAH20'!$B$6:$AFU$149,3,FALSE)</f>
        <v>LOGEMENTS COMM ET SOLIDAIRES GRAND</v>
      </c>
      <c r="E8" s="244" t="str">
        <f>VLOOKUP($A8,'[2]Échéancier -  PAH20'!$B$6:$AFU$149,4,FALSE)</f>
        <v>2160 Grand Boulevard (MTL)</v>
      </c>
      <c r="F8" s="244">
        <f>VLOOKUP($A8,'[2]Échéancier -  PAH20'!$B$6:$AFU$149,5,FALSE)</f>
        <v>12</v>
      </c>
      <c r="G8" s="245">
        <f>VLOOKUP($A8,'[2]Échéancier -  PAH20'!$B$6:$AFU$149,6,FALSE)</f>
        <v>3</v>
      </c>
      <c r="H8" s="246" t="str">
        <f>VLOOKUP($A8,'[2]Échéancier -  PAH20'!$B$6:$ET$189,10,FALSE)</f>
        <v>ROMEL</v>
      </c>
      <c r="I8" s="166">
        <f>VLOOKUP($A8,'[2]Échéancier -  PAH20'!$B$6:$ET$189,7,FALSE)</f>
        <v>0</v>
      </c>
      <c r="J8" s="166">
        <f>VLOOKUP($A8,'[2]Échéancier -  PAH20'!$B$6:$ET$189,9,FALSE)</f>
        <v>0</v>
      </c>
      <c r="K8" s="166" t="str">
        <f>VLOOKUP($A8,'[2]Échéancier -  PAH20'!$B$6:$ET$189,15,FALSE)</f>
        <v>OC</v>
      </c>
      <c r="L8" s="49"/>
      <c r="M8" s="49"/>
      <c r="O8" s="92"/>
      <c r="P8" s="134"/>
    </row>
    <row r="9" spans="1:87" ht="12.95" customHeight="1" x14ac:dyDescent="0.2">
      <c r="A9" s="242" t="s">
        <v>867</v>
      </c>
      <c r="B9" s="173"/>
      <c r="C9" s="243" t="str">
        <f>VLOOKUP($A9,'[2]Échéancier -  PAH20'!$B$6:$AFU$149,95,FALSE)</f>
        <v>Le Plateau-Mont-Royal</v>
      </c>
      <c r="D9" s="244" t="str">
        <f>VLOOKUP($A9,'[2]Échéancier -  PAH20'!$B$6:$AFU$149,3,FALSE)</f>
        <v>C.H. L'ÉGALI-TERRE</v>
      </c>
      <c r="E9" s="244" t="str">
        <f>VLOOKUP($A9,'[2]Échéancier -  PAH20'!$B$6:$AFU$149,4,FALSE)</f>
        <v>5360-5380 rue Rivard (MTL)</v>
      </c>
      <c r="F9" s="244">
        <f>VLOOKUP($A9,'[2]Échéancier -  PAH20'!$B$6:$AFU$149,5,FALSE)</f>
        <v>24</v>
      </c>
      <c r="G9" s="245" t="str">
        <f>VLOOKUP($A9,'[2]Échéancier -  PAH20'!$B$6:$AFU$149,6,FALSE)</f>
        <v>1</v>
      </c>
      <c r="H9" s="246" t="str">
        <f>VLOOKUP($A9,'[2]Échéancier -  PAH20'!$B$6:$ET$189,10,FALSE)</f>
        <v>AHM</v>
      </c>
      <c r="I9" s="166">
        <f>VLOOKUP($A9,'[2]Échéancier -  PAH20'!$B$6:$ET$189,7,FALSE)</f>
        <v>0</v>
      </c>
      <c r="J9" s="166">
        <f>VLOOKUP($A9,'[2]Échéancier -  PAH20'!$B$6:$ET$189,9,FALSE)</f>
        <v>0</v>
      </c>
      <c r="K9" s="196" t="str">
        <f>VLOOKUP($A9,'[2]Échéancier -  PAH20'!$B$6:$ET$189,15,FALSE)</f>
        <v>OC</v>
      </c>
      <c r="L9" s="49"/>
      <c r="M9" s="49"/>
      <c r="N9" s="3"/>
      <c r="O9" s="197"/>
      <c r="P9" s="134"/>
    </row>
    <row r="10" spans="1:87" x14ac:dyDescent="0.2">
      <c r="A10" s="248" t="s">
        <v>762</v>
      </c>
      <c r="B10" s="194"/>
      <c r="C10" s="243" t="str">
        <f>VLOOKUP($A10,'[2]Échéancier -  PAH20'!$B$6:$AFU$149,95,FALSE)</f>
        <v>Le Plateau-Mont-Royal</v>
      </c>
      <c r="D10" s="244" t="str">
        <f>VLOOKUP($A10,'[2]Échéancier -  PAH20'!$B$6:$AFU$149,3,FALSE)</f>
        <v>UTOPIE CRÉATRICE</v>
      </c>
      <c r="E10" s="244" t="str">
        <f>VLOOKUP($A10,'[2]Échéancier -  PAH20'!$B$6:$AFU$149,4,FALSE)</f>
        <v>5350 rue Rivard (MTL)</v>
      </c>
      <c r="F10" s="244">
        <f>VLOOKUP($A10,'[2]Échéancier -  PAH20'!$B$6:$AFU$149,5,FALSE)</f>
        <v>7</v>
      </c>
      <c r="G10" s="245">
        <f>VLOOKUP($A10,'[2]Échéancier -  PAH20'!$B$6:$AFU$149,6,FALSE)</f>
        <v>3</v>
      </c>
      <c r="H10" s="246" t="str">
        <f>VLOOKUP($A10,'[2]Échéancier -  PAH20'!$B$6:$ET$189,10,FALSE)</f>
        <v>AHM</v>
      </c>
      <c r="I10" s="166">
        <f>VLOOKUP($A10,'[2]Échéancier -  PAH20'!$B$6:$ET$189,7,FALSE)</f>
        <v>0</v>
      </c>
      <c r="J10" s="166">
        <f>VLOOKUP($A10,'[2]Échéancier -  PAH20'!$B$6:$ET$189,9,FALSE)</f>
        <v>0</v>
      </c>
      <c r="K10" s="196" t="str">
        <f>VLOOKUP($A10,'[2]Échéancier -  PAH20'!$B$6:$ET$189,15,FALSE)</f>
        <v>OC</v>
      </c>
      <c r="L10" s="198"/>
      <c r="M10" s="49"/>
      <c r="N10" s="3"/>
    </row>
    <row r="11" spans="1:87" ht="12.95" customHeight="1" x14ac:dyDescent="0.2">
      <c r="A11" s="248" t="s">
        <v>770</v>
      </c>
      <c r="B11" s="194"/>
      <c r="C11" s="243" t="str">
        <f>VLOOKUP($A11,'[2]Échéancier -  PAH20'!$B$6:$AFU$149,95,FALSE)</f>
        <v>Le Plateau-Mont-Royal</v>
      </c>
      <c r="D11" s="244" t="str">
        <f>VLOOKUP($A11,'[2]Échéancier -  PAH20'!$B$6:$AFU$149,3,FALSE)</f>
        <v>UTOPIE CRÉATRICE</v>
      </c>
      <c r="E11" s="244" t="str">
        <f>VLOOKUP($A11,'[2]Échéancier -  PAH20'!$B$6:$AFU$149,4,FALSE)</f>
        <v>5350 rue Rivard (MTL)</v>
      </c>
      <c r="F11" s="244">
        <f>VLOOKUP($A11,'[2]Échéancier -  PAH20'!$B$6:$AFU$149,5,FALSE)</f>
        <v>1</v>
      </c>
      <c r="G11" s="245">
        <f>VLOOKUP($A11,'[2]Échéancier -  PAH20'!$B$6:$AFU$149,6,FALSE)</f>
        <v>1</v>
      </c>
      <c r="H11" s="246" t="str">
        <f>VLOOKUP($A11,'[2]Échéancier -  PAH20'!$B$6:$ET$189,10,FALSE)</f>
        <v>AHM</v>
      </c>
      <c r="I11" s="166">
        <f>VLOOKUP($A11,'[2]Échéancier -  PAH20'!$B$6:$ET$189,7,FALSE)</f>
        <v>0</v>
      </c>
      <c r="J11" s="166">
        <f>VLOOKUP($A11,'[2]Échéancier -  PAH20'!$B$6:$ET$189,9,FALSE)</f>
        <v>0</v>
      </c>
      <c r="K11" s="166" t="str">
        <f>VLOOKUP($A11,'[2]Échéancier -  PAH20'!$B$6:$ET$189,15,FALSE)</f>
        <v>OC</v>
      </c>
      <c r="L11" s="49"/>
      <c r="M11" s="49"/>
    </row>
    <row r="12" spans="1:87" ht="12.75" customHeight="1" x14ac:dyDescent="0.2">
      <c r="A12" s="242" t="s">
        <v>868</v>
      </c>
      <c r="B12" s="195"/>
      <c r="C12" s="243" t="str">
        <f>VLOOKUP($A12,'[2]Échéancier -  PAH20'!$B$6:$AFU$149,95,FALSE)</f>
        <v>Le Sud-Ouest</v>
      </c>
      <c r="D12" s="244" t="str">
        <f>VLOOKUP($A12,'[2]Échéancier -  PAH20'!$B$6:$AFU$149,3,FALSE)</f>
        <v>LES HABITATIONS COMMUNAUTAIRES PORTAGE I</v>
      </c>
      <c r="E12" s="244" t="str">
        <f>VLOOKUP($A12,'[2]Échéancier -  PAH20'!$B$6:$AFU$149,4,FALSE)</f>
        <v>(1745) rue William (MTL)</v>
      </c>
      <c r="F12" s="244">
        <f>VLOOKUP($A12,'[2]Échéancier -  PAH20'!$B$6:$AFU$149,5,FALSE)</f>
        <v>30</v>
      </c>
      <c r="G12" s="245" t="str">
        <f>VLOOKUP($A12,'[2]Échéancier -  PAH20'!$B$6:$AFU$149,6,FALSE)</f>
        <v>3</v>
      </c>
      <c r="H12" s="246" t="str">
        <f>VLOOKUP($A12,'[2]Échéancier -  PAH20'!$B$6:$ET$189,10,FALSE)</f>
        <v>BSQ</v>
      </c>
      <c r="I12" s="166">
        <f>VLOOKUP($A12,'[2]Échéancier -  PAH20'!$B$6:$ET$189,7,FALSE)</f>
        <v>0</v>
      </c>
      <c r="J12" s="166">
        <f>VLOOKUP($A12,'[2]Échéancier -  PAH20'!$B$6:$ET$189,9,FALSE)</f>
        <v>0</v>
      </c>
      <c r="K12" s="166" t="str">
        <f>VLOOKUP($A12,'[2]Échéancier -  PAH20'!$B$6:$ET$189,15,FALSE)</f>
        <v>OC</v>
      </c>
      <c r="L12" s="49"/>
      <c r="M12" s="49"/>
    </row>
    <row r="13" spans="1:87" ht="12.95" customHeight="1" x14ac:dyDescent="0.2">
      <c r="A13" s="28" t="s">
        <v>869</v>
      </c>
      <c r="B13" s="195" t="s">
        <v>634</v>
      </c>
      <c r="C13" s="215" t="str">
        <f>VLOOKUP($A13,'[2]Échéancier -  PAH20'!$B$6:$AFU$149,95,FALSE)</f>
        <v>Le Sud-Ouest</v>
      </c>
      <c r="D13" s="216" t="str">
        <f>VLOOKUP($A13,'[2]Échéancier -  PAH20'!$B$6:$AFU$149,3,FALSE)</f>
        <v>C.H.GRIFFIN</v>
      </c>
      <c r="E13" s="216" t="str">
        <f>VLOOKUP($A13,'[2]Échéancier -  PAH20'!$B$6:$AFU$149,4,FALSE)</f>
        <v>(163) rue Murray (MTL)</v>
      </c>
      <c r="F13" s="216">
        <f>VLOOKUP($A13,'[2]Échéancier -  PAH20'!$B$6:$AFU$149,5,FALSE)</f>
        <v>86</v>
      </c>
      <c r="G13" s="227" t="str">
        <f>VLOOKUP($A13,'[2]Échéancier -  PAH20'!$B$6:$AFU$149,6,FALSE)</f>
        <v>1</v>
      </c>
      <c r="H13" s="217" t="str">
        <f>VLOOKUP($A13,'[2]Échéancier -  PAH20'!$B$6:$ET$189,10,FALSE)</f>
        <v>BSQ</v>
      </c>
      <c r="I13" s="166">
        <f>VLOOKUP($A13,'[2]Échéancier -  PAH20'!$B$6:$ET$189,7,FALSE)</f>
        <v>0</v>
      </c>
      <c r="J13" s="257" t="str">
        <f>VLOOKUP($A13,'[2]Échéancier -  PAH20'!$B$6:$ET$189,9,FALSE)</f>
        <v>X</v>
      </c>
      <c r="K13" s="166" t="str">
        <f>VLOOKUP($A13,'[2]Échéancier -  PAH20'!$B$6:$ET$189,15,FALSE)</f>
        <v>OC</v>
      </c>
      <c r="L13" s="49"/>
      <c r="M13" s="49"/>
      <c r="O13" s="49"/>
    </row>
    <row r="14" spans="1:87" ht="12.75" customHeight="1" x14ac:dyDescent="0.2">
      <c r="A14" s="242" t="s">
        <v>756</v>
      </c>
      <c r="B14" s="195"/>
      <c r="C14" s="243" t="str">
        <f>VLOOKUP($A14,'[2]Échéancier -  PAH20'!$B$6:$AFU$149,95,FALSE)</f>
        <v>Mercier — Hochelaga-Maisonneuve</v>
      </c>
      <c r="D14" s="244" t="str">
        <f>VLOOKUP($A14,'[2]Échéancier -  PAH20'!$B$6:$AFU$149,3,FALSE)</f>
        <v>COOP DE SOLIDARITÉ FUSION VERTE I</v>
      </c>
      <c r="E14" s="244" t="str">
        <f>VLOOKUP($A14,'[2]Échéancier -  PAH20'!$B$6:$AFU$149,4,FALSE)</f>
        <v>9440-9450 rue De Grosbois (MTL)</v>
      </c>
      <c r="F14" s="244">
        <f>VLOOKUP($A14,'[2]Échéancier -  PAH20'!$B$6:$AFU$149,5,FALSE)</f>
        <v>101</v>
      </c>
      <c r="G14" s="245" t="str">
        <f>VLOOKUP($A14,'[2]Échéancier -  PAH20'!$B$6:$AFU$149,6,FALSE)</f>
        <v>1</v>
      </c>
      <c r="H14" s="246" t="str">
        <f>VLOOKUP($A14,'[2]Échéancier -  PAH20'!$B$6:$ET$189,10,FALSE)</f>
        <v>BSQ</v>
      </c>
      <c r="I14" s="166">
        <f>VLOOKUP($A14,'[2]Échéancier -  PAH20'!$B$6:$ET$189,7,FALSE)</f>
        <v>0</v>
      </c>
      <c r="J14" s="166">
        <f>VLOOKUP($A14,'[2]Échéancier -  PAH20'!$B$6:$ET$189,9,FALSE)</f>
        <v>0</v>
      </c>
      <c r="K14" s="166" t="str">
        <f>VLOOKUP($A14,'[2]Échéancier -  PAH20'!$B$6:$ET$189,15,FALSE)</f>
        <v>OC</v>
      </c>
      <c r="L14" s="49"/>
      <c r="M14" s="49"/>
    </row>
    <row r="15" spans="1:87" ht="12.75" customHeight="1" x14ac:dyDescent="0.2">
      <c r="A15" s="247" t="s">
        <v>808</v>
      </c>
      <c r="B15" s="194"/>
      <c r="C15" s="243" t="str">
        <f>VLOOKUP($A15,'[2]Échéancier -  PAH20'!$B$6:$AFU$149,95,FALSE)</f>
        <v>Mercier — Hochelaga-Maisonneuve</v>
      </c>
      <c r="D15" s="244" t="str">
        <f>VLOOKUP($A15,'[2]Échéancier -  PAH20'!$B$6:$AFU$149,3,FALSE)</f>
        <v>COOP DE SOLIDARITÉ FUSION VERTE II</v>
      </c>
      <c r="E15" s="244" t="str">
        <f>VLOOKUP($A15,'[2]Échéancier -  PAH20'!$B$6:$AFU$149,4,FALSE)</f>
        <v>(5030) rue De Contrecoeur (MTL)</v>
      </c>
      <c r="F15" s="244">
        <f>VLOOKUP($A15,'[2]Échéancier -  PAH20'!$B$6:$AFU$149,5,FALSE)</f>
        <v>146</v>
      </c>
      <c r="G15" s="245" t="str">
        <f>VLOOKUP($A15,'[2]Échéancier -  PAH20'!$B$6:$AFU$149,6,FALSE)</f>
        <v>1</v>
      </c>
      <c r="H15" s="246" t="str">
        <f>VLOOKUP($A15,'[2]Échéancier -  PAH20'!$B$6:$ET$189,10,FALSE)</f>
        <v>BSQ</v>
      </c>
      <c r="I15" s="166">
        <f>VLOOKUP($A15,'[2]Échéancier -  PAH20'!$B$6:$ET$189,7,FALSE)</f>
        <v>0</v>
      </c>
      <c r="J15" s="166">
        <f>VLOOKUP($A15,'[2]Échéancier -  PAH20'!$B$6:$ET$189,9,FALSE)</f>
        <v>0</v>
      </c>
      <c r="K15" s="166" t="str">
        <f>VLOOKUP($A15,'[2]Échéancier -  PAH20'!$B$6:$ET$189,15,FALSE)</f>
        <v>OC</v>
      </c>
      <c r="L15" s="49"/>
      <c r="M15" s="49"/>
      <c r="N15" s="3"/>
      <c r="O15" s="49"/>
      <c r="P15" s="3"/>
    </row>
    <row r="16" spans="1:87" ht="12.75" customHeight="1" x14ac:dyDescent="0.2">
      <c r="A16" s="247" t="s">
        <v>803</v>
      </c>
      <c r="B16" s="194"/>
      <c r="C16" s="243" t="str">
        <f>VLOOKUP($A16,'[2]Échéancier -  PAH20'!$B$6:$AFU$149,95,FALSE)</f>
        <v>Mercier — Hochelaga-Maisonneuve</v>
      </c>
      <c r="D16" s="244" t="str">
        <f>VLOOKUP($A16,'[2]Échéancier -  PAH20'!$B$6:$AFU$149,3,FALSE)</f>
        <v>ESCALE FAMILLE LE TRIOLET</v>
      </c>
      <c r="E16" s="244" t="str">
        <f>VLOOKUP($A16,'[2]Échéancier -  PAH20'!$B$6:$AFU$149,4,FALSE)</f>
        <v>2695 avenue Haig (MTL)</v>
      </c>
      <c r="F16" s="244">
        <f>VLOOKUP($A16,'[2]Échéancier -  PAH20'!$B$6:$AFU$149,5,FALSE)</f>
        <v>21</v>
      </c>
      <c r="G16" s="245" t="str">
        <f>VLOOKUP($A16,'[2]Échéancier -  PAH20'!$B$6:$AFU$149,6,FALSE)</f>
        <v>3</v>
      </c>
      <c r="H16" s="246" t="str">
        <f>VLOOKUP($A16,'[2]Échéancier -  PAH20'!$B$6:$ET$189,10,FALSE)</f>
        <v>BSQ</v>
      </c>
      <c r="I16" s="166">
        <f>VLOOKUP($A16,'[2]Échéancier -  PAH20'!$B$6:$ET$189,7,FALSE)</f>
        <v>0</v>
      </c>
      <c r="J16" s="166" t="str">
        <f>VLOOKUP($A16,'[2]Échéancier -  PAH20'!$B$6:$ET$189,9,FALSE)</f>
        <v>X</v>
      </c>
      <c r="K16" s="166" t="str">
        <f>VLOOKUP($A16,'[2]Échéancier -  PAH20'!$B$6:$ET$189,15,FALSE)</f>
        <v>OC</v>
      </c>
      <c r="L16" s="49"/>
      <c r="M16" s="49"/>
      <c r="N16" s="3"/>
      <c r="O16" s="3"/>
      <c r="P16" s="3"/>
    </row>
    <row r="17" spans="1:16" ht="12.95" customHeight="1" x14ac:dyDescent="0.2">
      <c r="A17" s="249" t="s">
        <v>832</v>
      </c>
      <c r="B17" s="194"/>
      <c r="C17" s="243" t="str">
        <f>VLOOKUP($A17,'[2]Échéancier -  PAH20'!$B$6:$AFU$149,95,FALSE)</f>
        <v>Mercier — Hochelaga-Maisonneuve</v>
      </c>
      <c r="D17" s="244" t="str">
        <f>VLOOKUP($A17,'[2]Échéancier -  PAH20'!$B$6:$AFU$149,3,FALSE)</f>
        <v>L'AVENUE HÉBERGEMENT COMMUNAUTAIRE</v>
      </c>
      <c r="E17" s="244" t="str">
        <f>VLOOKUP($A17,'[2]Échéancier -  PAH20'!$B$6:$AFU$149,4,FALSE)</f>
        <v xml:space="preserve">3915-3917 rue Sainte-Catherine Est </v>
      </c>
      <c r="F17" s="244">
        <f>VLOOKUP($A17,'[2]Échéancier -  PAH20'!$B$6:$AFU$149,5,FALSE)</f>
        <v>20</v>
      </c>
      <c r="G17" s="245" t="str">
        <f>VLOOKUP($A17,'[2]Échéancier -  PAH20'!$B$6:$AFU$149,6,FALSE)</f>
        <v>3</v>
      </c>
      <c r="H17" s="246" t="str">
        <f>VLOOKUP($A17,'[2]Échéancier -  PAH20'!$B$6:$ET$189,10,FALSE)</f>
        <v>BSQ</v>
      </c>
      <c r="I17" s="166">
        <f>VLOOKUP($A17,'[2]Échéancier -  PAH20'!$B$6:$ET$189,7,FALSE)</f>
        <v>0</v>
      </c>
      <c r="J17" s="166" t="str">
        <f>VLOOKUP($A17,'[2]Échéancier -  PAH20'!$B$6:$ET$189,9,FALSE)</f>
        <v>X</v>
      </c>
      <c r="K17" s="196" t="str">
        <f>VLOOKUP($A17,'[2]Échéancier -  PAH20'!$B$6:$ET$189,15,FALSE)</f>
        <v>OC</v>
      </c>
      <c r="L17" s="198"/>
      <c r="M17" s="49"/>
      <c r="N17" s="3"/>
      <c r="O17" s="92"/>
      <c r="P17" s="134"/>
    </row>
    <row r="18" spans="1:16" ht="12.75" customHeight="1" x14ac:dyDescent="0.2">
      <c r="A18" s="247" t="s">
        <v>802</v>
      </c>
      <c r="B18" s="194"/>
      <c r="C18" s="243" t="str">
        <f>VLOOKUP($A18,'[2]Échéancier -  PAH20'!$B$6:$AFU$149,95,FALSE)</f>
        <v>Montréal-Est</v>
      </c>
      <c r="D18" s="244" t="str">
        <f>VLOOKUP($A18,'[2]Échéancier -  PAH20'!$B$6:$AFU$149,3,FALSE)</f>
        <v>MAISON DALAUZE</v>
      </c>
      <c r="E18" s="244" t="str">
        <f>VLOOKUP($A18,'[2]Échéancier -  PAH20'!$B$6:$AFU$149,4,FALSE)</f>
        <v>227 avenue Broadway (MTE)</v>
      </c>
      <c r="F18" s="244">
        <f>VLOOKUP($A18,'[2]Échéancier -  PAH20'!$B$6:$AFU$149,5,FALSE)</f>
        <v>8</v>
      </c>
      <c r="G18" s="245" t="str">
        <f>VLOOKUP($A18,'[2]Échéancier -  PAH20'!$B$6:$AFU$149,6,FALSE)</f>
        <v>3</v>
      </c>
      <c r="H18" s="246" t="str">
        <f>VLOOKUP($A18,'[2]Échéancier -  PAH20'!$B$6:$ET$189,10,FALSE)</f>
        <v>AHM</v>
      </c>
      <c r="I18" s="166">
        <f>VLOOKUP($A18,'[2]Échéancier -  PAH20'!$B$6:$ET$189,7,FALSE)</f>
        <v>0</v>
      </c>
      <c r="J18" s="166" t="str">
        <f>VLOOKUP($A18,'[2]Échéancier -  PAH20'!$B$6:$ET$189,9,FALSE)</f>
        <v>X</v>
      </c>
      <c r="K18" s="166" t="str">
        <f>VLOOKUP($A18,'[2]Échéancier -  PAH20'!$B$6:$ET$189,15,FALSE)</f>
        <v>OC</v>
      </c>
      <c r="L18" s="49"/>
      <c r="M18" s="49"/>
      <c r="N18" s="3"/>
      <c r="O18" s="49"/>
      <c r="P18" s="3"/>
    </row>
    <row r="19" spans="1:16" ht="12.95" customHeight="1" x14ac:dyDescent="0.2">
      <c r="A19" s="242" t="s">
        <v>813</v>
      </c>
      <c r="B19" s="194"/>
      <c r="C19" s="243" t="str">
        <f>VLOOKUP($A19,'[2]Échéancier -  PAH20'!$B$6:$AFU$149,95,FALSE)</f>
        <v>Pierrefonds — Roxboro</v>
      </c>
      <c r="D19" s="244" t="str">
        <f>VLOOKUP($A19,'[2]Échéancier -  PAH20'!$B$6:$AFU$149,3,FALSE)</f>
        <v>C.H. VILLAGE CLOVERDALE</v>
      </c>
      <c r="E19" s="244" t="str">
        <f>VLOOKUP($A19,'[2]Échéancier -  PAH20'!$B$6:$AFU$149,4,FALSE)</f>
        <v>4674-4678 rue Alexander (PFD)</v>
      </c>
      <c r="F19" s="244">
        <f>VLOOKUP($A19,'[2]Échéancier -  PAH20'!$B$6:$AFU$149,5,FALSE)</f>
        <v>68</v>
      </c>
      <c r="G19" s="245" t="str">
        <f>VLOOKUP($A19,'[2]Échéancier -  PAH20'!$B$6:$AFU$149,6,FALSE)</f>
        <v>1</v>
      </c>
      <c r="H19" s="246" t="str">
        <f>VLOOKUP($A19,'[2]Échéancier -  PAH20'!$B$6:$ET$189,10,FALSE)</f>
        <v>CDH</v>
      </c>
      <c r="I19" s="166">
        <f>VLOOKUP($A19,'[2]Échéancier -  PAH20'!$B$6:$ET$189,7,FALSE)</f>
        <v>0</v>
      </c>
      <c r="J19" s="166">
        <f>VLOOKUP($A19,'[2]Échéancier -  PAH20'!$B$6:$ET$189,9,FALSE)</f>
        <v>0</v>
      </c>
      <c r="K19" s="166" t="str">
        <f>VLOOKUP($A19,'[2]Échéancier -  PAH20'!$B$6:$ET$189,15,FALSE)</f>
        <v>OC</v>
      </c>
      <c r="L19" s="49"/>
      <c r="M19" s="49"/>
    </row>
    <row r="20" spans="1:16" ht="12.95" customHeight="1" x14ac:dyDescent="0.2">
      <c r="A20" s="242" t="s">
        <v>806</v>
      </c>
      <c r="B20" s="194"/>
      <c r="C20" s="243" t="str">
        <f>VLOOKUP($A20,'[2]Échéancier -  PAH20'!$B$6:$AFU$149,95,FALSE)</f>
        <v>Rivière-des-Prairies — Pointe-aux-Trembles</v>
      </c>
      <c r="D20" s="244" t="str">
        <f>VLOOKUP($A20,'[2]Échéancier -  PAH20'!$B$6:$AFU$149,3,FALSE)</f>
        <v>C.H. LA BRISE DE L'ILE</v>
      </c>
      <c r="E20" s="244" t="str">
        <f>VLOOKUP($A20,'[2]Échéancier -  PAH20'!$B$6:$AFU$149,4,FALSE)</f>
        <v>7474-7482 rue Joseph-Morin (MTL)</v>
      </c>
      <c r="F20" s="244">
        <f>VLOOKUP($A20,'[2]Échéancier -  PAH20'!$B$6:$AFU$149,5,FALSE)</f>
        <v>33</v>
      </c>
      <c r="G20" s="245" t="str">
        <f>VLOOKUP($A20,'[2]Échéancier -  PAH20'!$B$6:$AFU$149,6,FALSE)</f>
        <v>1</v>
      </c>
      <c r="H20" s="246" t="str">
        <f>VLOOKUP($A20,'[2]Échéancier -  PAH20'!$B$6:$ET$189,10,FALSE)</f>
        <v>BSQ</v>
      </c>
      <c r="I20" s="166">
        <f>VLOOKUP($A20,'[2]Échéancier -  PAH20'!$B$6:$ET$189,7,FALSE)</f>
        <v>0</v>
      </c>
      <c r="J20" s="166">
        <f>VLOOKUP($A20,'[2]Échéancier -  PAH20'!$B$6:$ET$189,9,FALSE)</f>
        <v>0</v>
      </c>
      <c r="K20" s="166" t="str">
        <f>VLOOKUP($A20,'[2]Échéancier -  PAH20'!$B$6:$ET$189,15,FALSE)</f>
        <v>OC</v>
      </c>
      <c r="L20" s="49"/>
      <c r="M20" s="49"/>
    </row>
    <row r="21" spans="1:16" ht="12.95" customHeight="1" x14ac:dyDescent="0.2">
      <c r="A21" s="247" t="s">
        <v>777</v>
      </c>
      <c r="B21" s="195"/>
      <c r="C21" s="243" t="str">
        <f>VLOOKUP($A21,'[2]Échéancier -  PAH20'!$B$6:$AFU$149,95,FALSE)</f>
        <v>Rosemont — La Petite-Patrie</v>
      </c>
      <c r="D21" s="244" t="str">
        <f>VLOOKUP($A21,'[2]Échéancier -  PAH20'!$B$6:$AFU$149,3,FALSE)</f>
        <v>LA MAISON GRISE DE MONTRÉAL</v>
      </c>
      <c r="E21" s="244" t="str">
        <f>VLOOKUP($A21,'[2]Échéancier -  PAH20'!$B$6:$AFU$149,4,FALSE)</f>
        <v>5540 avenue Charlemagne (MTL)</v>
      </c>
      <c r="F21" s="244">
        <f>VLOOKUP($A21,'[2]Échéancier -  PAH20'!$B$6:$AFU$149,5,FALSE)</f>
        <v>5</v>
      </c>
      <c r="G21" s="245" t="str">
        <f>VLOOKUP($A21,'[2]Échéancier -  PAH20'!$B$6:$AFU$149,6,FALSE)</f>
        <v>3</v>
      </c>
      <c r="H21" s="246" t="str">
        <f>VLOOKUP($A21,'[2]Échéancier -  PAH20'!$B$6:$ET$189,10,FALSE)</f>
        <v>CDH</v>
      </c>
      <c r="I21" s="166">
        <f>VLOOKUP($A21,'[2]Échéancier -  PAH20'!$B$6:$ET$189,7,FALSE)</f>
        <v>0</v>
      </c>
      <c r="J21" s="166">
        <f>VLOOKUP($A21,'[2]Échéancier -  PAH20'!$B$6:$ET$189,9,FALSE)</f>
        <v>0</v>
      </c>
      <c r="K21" s="166" t="str">
        <f>VLOOKUP($A21,'[2]Échéancier -  PAH20'!$B$6:$ET$189,15,FALSE)</f>
        <v>OC</v>
      </c>
      <c r="L21" s="49"/>
      <c r="M21" s="49"/>
    </row>
    <row r="22" spans="1:16" x14ac:dyDescent="0.2">
      <c r="A22" s="242" t="s">
        <v>842</v>
      </c>
      <c r="B22" s="194"/>
      <c r="C22" s="243" t="str">
        <f>VLOOKUP($A22,'[2]Échéancier -  PAH20'!$B$6:$AFU$149,95,FALSE)</f>
        <v>Rosemont — La Petite-Patrie</v>
      </c>
      <c r="D22" s="244" t="str">
        <f>VLOOKUP($A22,'[2]Échéancier -  PAH20'!$B$6:$AFU$149,3,FALSE)</f>
        <v>OMHM- DE SAINT-VALLIER</v>
      </c>
      <c r="E22" s="244" t="str">
        <f>VLOOKUP($A22,'[2]Échéancier -  PAH20'!$B$6:$AFU$149,4,FALSE)</f>
        <v>5640-5670 rue De Saint-Vallier (MTL)</v>
      </c>
      <c r="F22" s="244">
        <f>VLOOKUP($A22,'[2]Échéancier -  PAH20'!$B$6:$AFU$149,5,FALSE)</f>
        <v>24</v>
      </c>
      <c r="G22" s="245" t="str">
        <f>VLOOKUP($A22,'[2]Échéancier -  PAH20'!$B$6:$AFU$149,6,FALSE)</f>
        <v>1</v>
      </c>
      <c r="H22" s="246" t="str">
        <f>VLOOKUP($A22,'[2]Échéancier -  PAH20'!$B$6:$ET$189,10,FALSE)</f>
        <v>OMHM</v>
      </c>
      <c r="I22" s="166">
        <f>VLOOKUP($A22,'[2]Échéancier -  PAH20'!$B$6:$ET$189,7,FALSE)</f>
        <v>0</v>
      </c>
      <c r="J22" s="166" t="str">
        <f>VLOOKUP($A22,'[2]Échéancier -  PAH20'!$B$6:$ET$189,9,FALSE)</f>
        <v>X</v>
      </c>
      <c r="K22" s="196" t="str">
        <f>VLOOKUP($A22,'[2]Échéancier -  PAH20'!$B$6:$ET$189,15,FALSE)</f>
        <v>OC</v>
      </c>
      <c r="L22" s="198"/>
      <c r="M22" s="49"/>
      <c r="N22" s="3"/>
    </row>
    <row r="23" spans="1:16" ht="12.95" customHeight="1" x14ac:dyDescent="0.2">
      <c r="A23" s="242" t="s">
        <v>793</v>
      </c>
      <c r="B23" s="173"/>
      <c r="C23" s="243" t="str">
        <f>VLOOKUP($A23,'[2]Échéancier -  PAH20'!$B$6:$AFU$149,95,FALSE)</f>
        <v>Ville-Marie</v>
      </c>
      <c r="D23" s="244" t="str">
        <f>VLOOKUP($A23,'[2]Échéancier -  PAH20'!$B$6:$AFU$149,3,FALSE)</f>
        <v>ACTION-RÉINSERTION</v>
      </c>
      <c r="E23" s="244" t="str">
        <f>VLOOKUP($A23,'[2]Échéancier -  PAH20'!$B$6:$AFU$149,4,FALSE)</f>
        <v xml:space="preserve">1339-1349 boulevard De Maisonneuve Est </v>
      </c>
      <c r="F23" s="244">
        <f>VLOOKUP($A23,'[2]Échéancier -  PAH20'!$B$6:$AFU$149,5,FALSE)</f>
        <v>26</v>
      </c>
      <c r="G23" s="245" t="str">
        <f>VLOOKUP($A23,'[2]Échéancier -  PAH20'!$B$6:$AFU$149,6,FALSE)</f>
        <v>3</v>
      </c>
      <c r="H23" s="246" t="str">
        <f>VLOOKUP($A23,'[2]Échéancier -  PAH20'!$B$6:$ET$189,10,FALSE)</f>
        <v>AHM</v>
      </c>
      <c r="I23" s="166">
        <f>VLOOKUP($A23,'[2]Échéancier -  PAH20'!$B$6:$ET$189,7,FALSE)</f>
        <v>0</v>
      </c>
      <c r="J23" s="166" t="str">
        <f>VLOOKUP($A23,'[2]Échéancier -  PAH20'!$B$6:$ET$189,9,FALSE)</f>
        <v>X</v>
      </c>
      <c r="K23" s="166" t="str">
        <f>VLOOKUP($A23,'[2]Échéancier -  PAH20'!$B$6:$ET$189,15,FALSE)</f>
        <v>OC</v>
      </c>
      <c r="L23" s="49"/>
      <c r="M23" s="49"/>
    </row>
    <row r="24" spans="1:16" ht="12.75" customHeight="1" x14ac:dyDescent="0.2">
      <c r="A24" s="250" t="s">
        <v>815</v>
      </c>
      <c r="B24" s="194"/>
      <c r="C24" s="243" t="str">
        <f>VLOOKUP($A24,'[2]Échéancier -  PAH20'!$B$6:$AFU$149,95,FALSE)</f>
        <v>Ville-Marie</v>
      </c>
      <c r="D24" s="244" t="str">
        <f>VLOOKUP($A24,'[2]Échéancier -  PAH20'!$B$6:$AFU$149,3,FALSE)</f>
        <v>LES HABITATIONS DU RÉSEAU DE L'ACADÉMIE</v>
      </c>
      <c r="E24" s="244" t="str">
        <f>VLOOKUP($A24,'[2]Échéancier -  PAH20'!$B$6:$AFU$149,4,FALSE)</f>
        <v>1959 avenue Papineau (MTL)</v>
      </c>
      <c r="F24" s="244">
        <f>VLOOKUP($A24,'[2]Échéancier -  PAH20'!$B$6:$AFU$149,5,FALSE)</f>
        <v>14</v>
      </c>
      <c r="G24" s="245" t="str">
        <f>VLOOKUP($A24,'[2]Échéancier -  PAH20'!$B$6:$AFU$149,6,FALSE)</f>
        <v>3</v>
      </c>
      <c r="H24" s="246" t="str">
        <f>VLOOKUP($A24,'[2]Échéancier -  PAH20'!$B$6:$ET$189,10,FALSE)</f>
        <v>AHM</v>
      </c>
      <c r="I24" s="166" t="str">
        <f>VLOOKUP($A24,'[2]Échéancier -  PAH20'!$B$6:$ET$189,7,FALSE)</f>
        <v>X</v>
      </c>
      <c r="J24" s="166" t="str">
        <f>VLOOKUP($A24,'[2]Échéancier -  PAH20'!$B$6:$ET$189,9,FALSE)</f>
        <v>X</v>
      </c>
      <c r="K24" s="166" t="str">
        <f>VLOOKUP($A24,'[2]Échéancier -  PAH20'!$B$6:$ET$189,15,FALSE)</f>
        <v>OC</v>
      </c>
      <c r="L24" s="49"/>
      <c r="M24" s="49"/>
    </row>
    <row r="25" spans="1:16" ht="12.95" customHeight="1" x14ac:dyDescent="0.2">
      <c r="A25" s="249" t="s">
        <v>831</v>
      </c>
      <c r="B25" s="194"/>
      <c r="C25" s="243" t="str">
        <f>VLOOKUP($A25,'[2]Échéancier -  PAH20'!$B$6:$AFU$149,95,FALSE)</f>
        <v>Ville-Marie</v>
      </c>
      <c r="D25" s="244" t="str">
        <f>VLOOKUP($A25,'[2]Échéancier -  PAH20'!$B$6:$AFU$149,3,FALSE)</f>
        <v>MÉTA D'ÂME</v>
      </c>
      <c r="E25" s="244" t="str">
        <f>VLOOKUP($A25,'[2]Échéancier -  PAH20'!$B$6:$AFU$149,4,FALSE)</f>
        <v>2763 rue de Rouen (MTL)</v>
      </c>
      <c r="F25" s="244">
        <f>VLOOKUP($A25,'[2]Échéancier -  PAH20'!$B$6:$AFU$149,5,FALSE)</f>
        <v>14</v>
      </c>
      <c r="G25" s="245" t="str">
        <f>VLOOKUP($A25,'[2]Échéancier -  PAH20'!$B$6:$AFU$149,6,FALSE)</f>
        <v>3</v>
      </c>
      <c r="H25" s="246" t="str">
        <f>VLOOKUP($A25,'[2]Échéancier -  PAH20'!$B$6:$ET$189,10,FALSE)</f>
        <v>CDH</v>
      </c>
      <c r="I25" s="166">
        <f>VLOOKUP($A25,'[2]Échéancier -  PAH20'!$B$6:$ET$189,7,FALSE)</f>
        <v>0</v>
      </c>
      <c r="J25" s="166" t="str">
        <f>VLOOKUP($A25,'[2]Échéancier -  PAH20'!$B$6:$ET$189,9,FALSE)</f>
        <v>X</v>
      </c>
      <c r="K25" s="166" t="str">
        <f>VLOOKUP($A25,'[2]Échéancier -  PAH20'!$B$6:$ET$189,15,FALSE)</f>
        <v>OC</v>
      </c>
      <c r="L25" s="49"/>
      <c r="M25" s="49"/>
    </row>
    <row r="26" spans="1:16" ht="12.95" customHeight="1" x14ac:dyDescent="0.2">
      <c r="A26" s="249" t="s">
        <v>870</v>
      </c>
      <c r="B26" s="194"/>
      <c r="C26" s="243" t="str">
        <f>VLOOKUP($A26,'[2]Échéancier -  PAH20'!$B$6:$AFU$149,95,FALSE)</f>
        <v>Villeray — Saint-Michel — Parc-Extension</v>
      </c>
      <c r="D26" s="244" t="str">
        <f>VLOOKUP($A26,'[2]Échéancier -  PAH20'!$B$6:$AFU$149,3,FALSE)</f>
        <v>C.H. CITADINS DU PARC</v>
      </c>
      <c r="E26" s="244" t="str">
        <f>VLOOKUP($A26,'[2]Échéancier -  PAH20'!$B$6:$AFU$149,4,FALSE)</f>
        <v>181 rue De Castelnau Ouest (MTL)</v>
      </c>
      <c r="F26" s="244">
        <f>VLOOKUP($A26,'[2]Échéancier -  PAH20'!$B$6:$AFU$149,5,FALSE)</f>
        <v>54</v>
      </c>
      <c r="G26" s="245" t="str">
        <f>VLOOKUP($A26,'[2]Échéancier -  PAH20'!$B$6:$AFU$149,6,FALSE)</f>
        <v>1</v>
      </c>
      <c r="H26" s="246" t="str">
        <f>VLOOKUP($A26,'[2]Échéancier -  PAH20'!$B$6:$ET$189,10,FALSE)</f>
        <v>BSQ</v>
      </c>
      <c r="I26" s="166">
        <f>VLOOKUP($A26,'[2]Échéancier -  PAH20'!$B$6:$ET$189,7,FALSE)</f>
        <v>0</v>
      </c>
      <c r="J26" s="257" t="s">
        <v>747</v>
      </c>
      <c r="K26" s="166" t="str">
        <f>VLOOKUP($A26,'[2]Échéancier -  PAH20'!$B$6:$ET$189,15,FALSE)</f>
        <v>OC</v>
      </c>
      <c r="L26" s="49"/>
      <c r="M26" s="49"/>
    </row>
    <row r="27" spans="1:16" ht="12" customHeight="1" x14ac:dyDescent="0.2">
      <c r="A27" s="242" t="s">
        <v>753</v>
      </c>
      <c r="B27" s="195"/>
      <c r="C27" s="243" t="str">
        <f>VLOOKUP($A27,'[2]Échéancier -  PAH20'!$B$6:$AFU$149,95,FALSE)</f>
        <v>Villeray — Saint-Michel — Parc-Extension</v>
      </c>
      <c r="D27" s="244" t="str">
        <f>VLOOKUP($A27,'[2]Échéancier -  PAH20'!$B$6:$AFU$149,3,FALSE)</f>
        <v>C.H.LA SCALA</v>
      </c>
      <c r="E27" s="244" t="str">
        <f>VLOOKUP($A27,'[2]Échéancier -  PAH20'!$B$6:$AFU$149,4,FALSE)</f>
        <v>8570 rue Saint-Gérard (MTL)</v>
      </c>
      <c r="F27" s="244">
        <f>VLOOKUP($A27,'[2]Échéancier -  PAH20'!$B$6:$AFU$149,5,FALSE)</f>
        <v>18</v>
      </c>
      <c r="G27" s="245" t="str">
        <f>VLOOKUP($A27,'[2]Échéancier -  PAH20'!$B$6:$AFU$149,6,FALSE)</f>
        <v>1</v>
      </c>
      <c r="H27" s="246" t="str">
        <f>VLOOKUP($A27,'[2]Échéancier -  PAH20'!$B$6:$ET$189,10,FALSE)</f>
        <v>BSQ</v>
      </c>
      <c r="I27" s="166">
        <f>VLOOKUP($A27,'[2]Échéancier -  PAH20'!$B$6:$ET$189,7,FALSE)</f>
        <v>0</v>
      </c>
      <c r="J27" s="166">
        <f>VLOOKUP($A27,'[2]Échéancier -  PAH20'!$B$6:$ET$189,9,FALSE)</f>
        <v>0</v>
      </c>
      <c r="K27" s="166" t="str">
        <f>VLOOKUP($A27,'[2]Échéancier -  PAH20'!$B$6:$ET$189,15,FALSE)</f>
        <v>OC</v>
      </c>
      <c r="L27" s="49"/>
      <c r="M27" s="49"/>
      <c r="N27" s="3"/>
      <c r="O27" s="3"/>
      <c r="P27" s="3"/>
    </row>
    <row r="28" spans="1:16" ht="12.95" customHeight="1" x14ac:dyDescent="0.2">
      <c r="A28" s="247" t="s">
        <v>809</v>
      </c>
      <c r="B28" s="173"/>
      <c r="C28" s="243" t="str">
        <f>VLOOKUP($A28,'[2]Échéancier -  PAH20'!$B$6:$AFU$149,95,FALSE)</f>
        <v>Villeray — Saint-Michel — Parc-Extension</v>
      </c>
      <c r="D28" s="244" t="str">
        <f>VLOOKUP($A28,'[2]Échéancier -  PAH20'!$B$6:$AFU$149,3,FALSE)</f>
        <v>HABITATION TERRASSE ST-MICHEL</v>
      </c>
      <c r="E28" s="244" t="str">
        <f>VLOOKUP($A28,'[2]Échéancier -  PAH20'!$B$6:$AFU$149,4,FALSE)</f>
        <v>4121-4131 55e Rue (MTL)</v>
      </c>
      <c r="F28" s="244">
        <f>VLOOKUP($A28,'[2]Échéancier -  PAH20'!$B$6:$AFU$149,5,FALSE)</f>
        <v>9</v>
      </c>
      <c r="G28" s="245">
        <f>VLOOKUP($A28,'[2]Échéancier -  PAH20'!$B$6:$AFU$149,6,FALSE)</f>
        <v>3</v>
      </c>
      <c r="H28" s="246" t="str">
        <f>VLOOKUP($A28,'[2]Échéancier -  PAH20'!$B$6:$ET$189,10,FALSE)</f>
        <v>ROMEL</v>
      </c>
      <c r="I28" s="166">
        <f>VLOOKUP($A28,'[2]Échéancier -  PAH20'!$B$6:$ET$189,7,FALSE)</f>
        <v>0</v>
      </c>
      <c r="J28" s="166">
        <f>VLOOKUP($A28,'[2]Échéancier -  PAH20'!$B$6:$ET$189,9,FALSE)</f>
        <v>0</v>
      </c>
      <c r="K28" s="166" t="str">
        <f>VLOOKUP($A28,'[2]Échéancier -  PAH20'!$B$6:$ET$189,15,FALSE)</f>
        <v>OC</v>
      </c>
      <c r="L28" s="49"/>
      <c r="M28" s="49"/>
      <c r="N28" s="3"/>
      <c r="O28" s="3"/>
      <c r="P28" s="3"/>
    </row>
    <row r="29" spans="1:16" s="31" customFormat="1" ht="12.75" customHeight="1" x14ac:dyDescent="0.2">
      <c r="A29" s="251" t="s">
        <v>810</v>
      </c>
      <c r="B29" s="173"/>
      <c r="C29" s="243" t="str">
        <f>VLOOKUP($A29,'[2]Échéancier -  PAH20'!$B$6:$AFU$149,95,FALSE)</f>
        <v>Villeray — Saint-Michel — Parc-Extension</v>
      </c>
      <c r="D29" s="244" t="str">
        <f>VLOOKUP($A29,'[2]Échéancier -  PAH20'!$B$6:$AFU$149,3,FALSE)</f>
        <v>HABITATION TERRASSE ST-MICHEL</v>
      </c>
      <c r="E29" s="244" t="str">
        <f>VLOOKUP($A29,'[2]Échéancier -  PAH20'!$B$6:$AFU$149,4,FALSE)</f>
        <v>4121-4131 55e Rue (MTL)</v>
      </c>
      <c r="F29" s="244">
        <f>VLOOKUP($A29,'[2]Échéancier -  PAH20'!$B$6:$AFU$149,5,FALSE)</f>
        <v>8</v>
      </c>
      <c r="G29" s="245">
        <f>VLOOKUP($A29,'[2]Échéancier -  PAH20'!$B$6:$AFU$149,6,FALSE)</f>
        <v>1</v>
      </c>
      <c r="H29" s="246" t="str">
        <f>VLOOKUP($A29,'[2]Échéancier -  PAH20'!$B$6:$ET$189,10,FALSE)</f>
        <v>ROMEL</v>
      </c>
      <c r="I29" s="166">
        <f>VLOOKUP($A29,'[2]Échéancier -  PAH20'!$B$6:$ET$189,7,FALSE)</f>
        <v>0</v>
      </c>
      <c r="J29" s="166">
        <f>VLOOKUP($A29,'[2]Échéancier -  PAH20'!$B$6:$ET$189,9,FALSE)</f>
        <v>0</v>
      </c>
      <c r="K29" s="166" t="str">
        <f>VLOOKUP($A29,'[2]Échéancier -  PAH20'!$B$6:$ET$189,15,FALSE)</f>
        <v>OC</v>
      </c>
      <c r="L29" s="49"/>
      <c r="M29" s="49"/>
      <c r="N29" s="28"/>
      <c r="O29" s="134"/>
      <c r="P29" s="28"/>
    </row>
    <row r="30" spans="1:16" ht="12.75" customHeight="1" x14ac:dyDescent="0.2">
      <c r="A30" s="252" t="s">
        <v>782</v>
      </c>
      <c r="B30" s="195"/>
      <c r="C30" s="243" t="str">
        <f>VLOOKUP($A30,'[2]Échéancier -  PAH20'!$B$6:$AFU$149,95,FALSE)</f>
        <v>Villeray — Saint-Michel — Parc-Extension</v>
      </c>
      <c r="D30" s="244" t="str">
        <f>VLOOKUP($A30,'[2]Échéancier -  PAH20'!$B$6:$AFU$149,3,FALSE)</f>
        <v>MÉTA D'ÂME</v>
      </c>
      <c r="E30" s="244" t="str">
        <f>VLOOKUP($A30,'[2]Échéancier -  PAH20'!$B$6:$AFU$149,4,FALSE)</f>
        <v xml:space="preserve">(8889) boulevard Pie-IX </v>
      </c>
      <c r="F30" s="244">
        <f>VLOOKUP($A30,'[2]Échéancier -  PAH20'!$B$6:$AFU$149,5,FALSE)</f>
        <v>7</v>
      </c>
      <c r="G30" s="245" t="str">
        <f>VLOOKUP($A30,'[2]Échéancier -  PAH20'!$B$6:$AFU$149,6,FALSE)</f>
        <v>3</v>
      </c>
      <c r="H30" s="246" t="str">
        <f>VLOOKUP($A30,'[2]Échéancier -  PAH20'!$B$6:$ET$189,10,FALSE)</f>
        <v>CDH</v>
      </c>
      <c r="I30" s="166" t="str">
        <f>VLOOKUP($A30,'[2]Échéancier -  PAH20'!$B$6:$ET$189,7,FALSE)</f>
        <v>X</v>
      </c>
      <c r="J30" s="166">
        <f>VLOOKUP($A30,'[2]Échéancier -  PAH20'!$B$6:$ET$189,9,FALSE)</f>
        <v>0</v>
      </c>
      <c r="K30" s="166" t="str">
        <f>VLOOKUP($A30,'[2]Échéancier -  PAH20'!$B$6:$ET$189,15,FALSE)</f>
        <v>OC</v>
      </c>
      <c r="L30" s="49"/>
      <c r="M30" s="49"/>
    </row>
    <row r="31" spans="1:16" ht="5.25" customHeight="1" x14ac:dyDescent="0.2">
      <c r="A31" s="100"/>
      <c r="B31" s="173"/>
      <c r="C31" s="48"/>
      <c r="D31" s="43"/>
      <c r="E31" s="43"/>
      <c r="F31" s="43"/>
      <c r="G31" s="49"/>
      <c r="H31" s="198"/>
      <c r="I31" s="198"/>
      <c r="J31" s="198"/>
      <c r="K31" s="198"/>
      <c r="L31" s="49"/>
      <c r="M31" s="49"/>
    </row>
    <row r="32" spans="1:16" ht="24.75" customHeight="1" x14ac:dyDescent="0.2">
      <c r="C32" s="11">
        <f>COUNTIF(K1:K50,"oc")</f>
        <v>27</v>
      </c>
      <c r="D32" s="12" t="s">
        <v>864</v>
      </c>
      <c r="E32" s="12"/>
      <c r="F32" s="26">
        <f>SUBTOTAL(9,F4:F31)</f>
        <v>833</v>
      </c>
      <c r="G32" s="26"/>
      <c r="H32" s="26"/>
      <c r="I32" s="26">
        <f>SUMIF(I4:I30,"x",F4:F30)</f>
        <v>21</v>
      </c>
      <c r="J32" s="26">
        <f>SUMIF(J4:J30,"x",F4:F30)</f>
        <v>267</v>
      </c>
      <c r="K32" s="175">
        <f>+'[2]Enjeux - 2015-2020'!$C$11</f>
        <v>833</v>
      </c>
      <c r="L32" s="92" t="s">
        <v>682</v>
      </c>
    </row>
    <row r="33" spans="1:87" ht="24.75" customHeight="1" x14ac:dyDescent="0.3">
      <c r="C33" s="51" t="s">
        <v>11</v>
      </c>
      <c r="D33" s="52"/>
      <c r="E33" s="52"/>
      <c r="F33" s="53"/>
      <c r="G33" s="61"/>
      <c r="H33" s="60"/>
      <c r="I33" s="60"/>
      <c r="J33" s="130"/>
      <c r="K33" s="60"/>
    </row>
    <row r="34" spans="1:87" ht="12.95" customHeight="1" x14ac:dyDescent="0.2">
      <c r="A34" s="134" t="s">
        <v>835</v>
      </c>
      <c r="C34" s="220" t="str">
        <f>VLOOKUP($A34,'[2]Échéancier -  PAH20'!$B$6:$AFU$149,95,FALSE)</f>
        <v>Ahuntsic — Cartierville</v>
      </c>
      <c r="D34" s="221" t="str">
        <f>VLOOKUP($A34,'[2]Échéancier -  PAH20'!$B$6:$AFU$149,3,FALSE)</f>
        <v>HAPOPEX DUDEMAINE</v>
      </c>
      <c r="E34" s="221" t="str">
        <f>VLOOKUP($A34,'[2]Échéancier -  PAH20'!$B$6:$AFU$149,4,FALSE)</f>
        <v>5200 rue Dudemaine (MTL)</v>
      </c>
      <c r="F34" s="221">
        <f>VLOOKUP($A34,'[2]Échéancier -  PAH20'!$B$6:$AFU$149,5,FALSE)</f>
        <v>39</v>
      </c>
      <c r="G34" s="226" t="str">
        <f>VLOOKUP($A34,'[2]Échéancier -  PAH20'!$B$6:$AFU$149,6,FALSE)</f>
        <v>1</v>
      </c>
      <c r="H34" s="222" t="str">
        <f>VLOOKUP($A34,'[2]Échéancier -  PAH20'!$B$6:$ET$189,10,FALSE)</f>
        <v>CDH</v>
      </c>
      <c r="I34" s="234">
        <f>VLOOKUP($A34,'[2]Échéancier -  PAH20'!$B$6:$ET$189,7,FALSE)</f>
        <v>0</v>
      </c>
      <c r="J34" s="234" t="str">
        <f>VLOOKUP($A34,'[2]Échéancier -  PAH20'!$B$6:$ET$189,9,FALSE)</f>
        <v>X</v>
      </c>
      <c r="K34" s="166" t="str">
        <f>VLOOKUP($A34,'[2]Échéancier -  PAH20'!$B$6:$ET$189,15,FALSE)</f>
        <v>ED</v>
      </c>
      <c r="L34" s="49"/>
      <c r="M34" s="49"/>
      <c r="O34" s="49"/>
    </row>
    <row r="35" spans="1:87" ht="12.75" customHeight="1" x14ac:dyDescent="0.2">
      <c r="A35" s="3" t="s">
        <v>787</v>
      </c>
      <c r="B35" s="194"/>
      <c r="C35" s="215" t="str">
        <f>VLOOKUP($A35,'[2]Échéancier -  PAH20'!$B$6:$AFU$149,95,FALSE)</f>
        <v>Ahuntsic — Cartierville</v>
      </c>
      <c r="D35" s="216" t="str">
        <f>VLOOKUP($A35,'[2]Échéancier -  PAH20'!$B$6:$AFU$149,3,FALSE)</f>
        <v>LE QUARTIER DES GÉNÉRATIONS</v>
      </c>
      <c r="E35" s="216" t="str">
        <f>VLOOKUP($A35,'[2]Échéancier -  PAH20'!$B$6:$AFU$149,4,FALSE)</f>
        <v xml:space="preserve">1675 boulevard Gouin Est </v>
      </c>
      <c r="F35" s="216">
        <f>VLOOKUP($A35,'[2]Échéancier -  PAH20'!$B$6:$AFU$149,5,FALSE)</f>
        <v>40</v>
      </c>
      <c r="G35" s="227" t="str">
        <f>VLOOKUP($A35,'[2]Échéancier -  PAH20'!$B$6:$AFU$149,6,FALSE)</f>
        <v>1</v>
      </c>
      <c r="H35" s="217" t="str">
        <f>VLOOKUP($A35,'[2]Échéancier -  PAH20'!$B$6:$ET$189,10,FALSE)</f>
        <v>BSQ</v>
      </c>
      <c r="I35" s="166">
        <f>VLOOKUP($A35,'[2]Échéancier -  PAH20'!$B$6:$ET$189,7,FALSE)</f>
        <v>0</v>
      </c>
      <c r="J35" s="166" t="str">
        <f>VLOOKUP($A35,'[2]Échéancier -  PAH20'!$B$6:$ET$189,9,FALSE)</f>
        <v>X</v>
      </c>
      <c r="K35" s="166" t="str">
        <f>VLOOKUP($A35,'[2]Échéancier -  PAH20'!$B$6:$ET$189,15,FALSE)</f>
        <v>ED</v>
      </c>
      <c r="L35" s="49"/>
      <c r="M35" s="49"/>
    </row>
    <row r="36" spans="1:87" ht="12.75" customHeight="1" x14ac:dyDescent="0.2">
      <c r="A36" s="3" t="s">
        <v>817</v>
      </c>
      <c r="B36" s="194"/>
      <c r="C36" s="215" t="str">
        <f>VLOOKUP($A36,'[2]Échéancier -  PAH20'!$B$6:$AFU$149,95,FALSE)</f>
        <v>Côte Saint-Luc</v>
      </c>
      <c r="D36" s="216" t="str">
        <f>VLOOKUP($A36,'[2]Échéancier -  PAH20'!$B$6:$AFU$149,3,FALSE)</f>
        <v>CHÂTEAU B'NAI BRITH</v>
      </c>
      <c r="E36" s="216" t="str">
        <f>VLOOKUP($A36,'[2]Échéancier -  PAH20'!$B$6:$AFU$149,4,FALSE)</f>
        <v xml:space="preserve">(7171) chemin de la Côte-Saint-Luc </v>
      </c>
      <c r="F36" s="216">
        <f>VLOOKUP($A36,'[2]Échéancier -  PAH20'!$B$6:$AFU$149,5,FALSE)</f>
        <v>129</v>
      </c>
      <c r="G36" s="227" t="str">
        <f>VLOOKUP($A36,'[2]Échéancier -  PAH20'!$B$6:$AFU$149,6,FALSE)</f>
        <v>2</v>
      </c>
      <c r="H36" s="217" t="str">
        <f>VLOOKUP($A36,'[2]Échéancier -  PAH20'!$B$6:$ET$189,10,FALSE)</f>
        <v>BSQ</v>
      </c>
      <c r="I36" s="166">
        <f>VLOOKUP($A36,'[2]Échéancier -  PAH20'!$B$6:$ET$189,7,FALSE)</f>
        <v>0</v>
      </c>
      <c r="J36" s="166" t="str">
        <f>VLOOKUP($A36,'[2]Échéancier -  PAH20'!$B$6:$ET$189,9,FALSE)</f>
        <v>X</v>
      </c>
      <c r="K36" s="166" t="str">
        <f>VLOOKUP($A36,'[2]Échéancier -  PAH20'!$B$6:$ET$189,15,FALSE)</f>
        <v>ED</v>
      </c>
      <c r="L36" s="49"/>
      <c r="M36" s="49"/>
    </row>
    <row r="37" spans="1:87" ht="12.95" customHeight="1" x14ac:dyDescent="0.2">
      <c r="A37" s="99" t="s">
        <v>763</v>
      </c>
      <c r="B37" s="195"/>
      <c r="C37" s="215" t="str">
        <f>VLOOKUP($A37,'[2]Échéancier -  PAH20'!$B$6:$AFU$149,95,FALSE)</f>
        <v>Le Plateau-Mont-Royal</v>
      </c>
      <c r="D37" s="216" t="str">
        <f>VLOOKUP($A37,'[2]Échéancier -  PAH20'!$B$6:$AFU$149,3,FALSE)</f>
        <v>C.H. MILE-END</v>
      </c>
      <c r="E37" s="216" t="str">
        <f>VLOOKUP($A37,'[2]Échéancier -  PAH20'!$B$6:$AFU$149,4,FALSE)</f>
        <v>5155 avenue De Gaspé (MTL)</v>
      </c>
      <c r="F37" s="216">
        <f>VLOOKUP($A37,'[2]Échéancier -  PAH20'!$B$6:$AFU$149,5,FALSE)</f>
        <v>92</v>
      </c>
      <c r="G37" s="227" t="str">
        <f>VLOOKUP($A37,'[2]Échéancier -  PAH20'!$B$6:$AFU$149,6,FALSE)</f>
        <v>1</v>
      </c>
      <c r="H37" s="217" t="str">
        <f>VLOOKUP($A37,'[2]Échéancier -  PAH20'!$B$6:$ET$189,10,FALSE)</f>
        <v>AHM</v>
      </c>
      <c r="I37" s="166" t="str">
        <f>VLOOKUP($A37,'[2]Échéancier -  PAH20'!$B$6:$ET$189,7,FALSE)</f>
        <v>X</v>
      </c>
      <c r="J37" s="257" t="str">
        <f>VLOOKUP($A37,'[2]Échéancier -  PAH20'!$B$6:$ET$189,9,FALSE)</f>
        <v>X</v>
      </c>
      <c r="K37" s="166" t="str">
        <f>VLOOKUP($A37,'[2]Échéancier -  PAH20'!$B$6:$ET$189,15,FALSE)</f>
        <v>ED</v>
      </c>
      <c r="L37" s="49"/>
      <c r="M37" s="49"/>
    </row>
    <row r="38" spans="1:87" ht="12.95" customHeight="1" x14ac:dyDescent="0.2">
      <c r="A38" s="100" t="s">
        <v>795</v>
      </c>
      <c r="B38" s="194"/>
      <c r="C38" s="215" t="str">
        <f>VLOOKUP($A38,'[2]Échéancier -  PAH20'!$B$6:$AFU$149,95,FALSE)</f>
        <v>Le Sud-Ouest</v>
      </c>
      <c r="D38" s="216" t="str">
        <f>VLOOKUP($A38,'[2]Échéancier -  PAH20'!$B$6:$AFU$149,3,FALSE)</f>
        <v>C.H. L'ESPERLUETTE</v>
      </c>
      <c r="E38" s="216" t="str">
        <f>VLOOKUP($A38,'[2]Échéancier -  PAH20'!$B$6:$AFU$149,4,FALSE)</f>
        <v>(331) rue Eleanor (MTL)</v>
      </c>
      <c r="F38" s="216">
        <f>VLOOKUP($A38,'[2]Échéancier -  PAH20'!$B$6:$AFU$149,5,FALSE)</f>
        <v>70</v>
      </c>
      <c r="G38" s="227" t="str">
        <f>VLOOKUP($A38,'[2]Échéancier -  PAH20'!$B$6:$AFU$149,6,FALSE)</f>
        <v>1</v>
      </c>
      <c r="H38" s="217" t="str">
        <f>VLOOKUP($A38,'[2]Échéancier -  PAH20'!$B$6:$ET$189,10,FALSE)</f>
        <v>BSQ</v>
      </c>
      <c r="I38" s="166" t="str">
        <f>VLOOKUP($A38,'[2]Échéancier -  PAH20'!$B$6:$ET$189,7,FALSE)</f>
        <v>X</v>
      </c>
      <c r="J38" s="257" t="s">
        <v>747</v>
      </c>
      <c r="K38" s="166" t="str">
        <f>VLOOKUP($A38,'[2]Échéancier -  PAH20'!$B$6:$ET$189,15,FALSE)</f>
        <v>ED</v>
      </c>
      <c r="L38" s="49"/>
      <c r="M38" s="49"/>
      <c r="O38" s="49"/>
    </row>
    <row r="39" spans="1:87" ht="12.95" customHeight="1" x14ac:dyDescent="0.2">
      <c r="A39" s="28" t="s">
        <v>791</v>
      </c>
      <c r="B39" s="194"/>
      <c r="C39" s="215" t="str">
        <f>VLOOKUP($A39,'[2]Échéancier -  PAH20'!$B$6:$AFU$149,95,FALSE)</f>
        <v>Le Sud-Ouest</v>
      </c>
      <c r="D39" s="216" t="str">
        <f>VLOOKUP($A39,'[2]Échéancier -  PAH20'!$B$6:$AFU$149,3,FALSE)</f>
        <v>CENTRE DE GESTION COMMUNAUTAIRE DU SUD-OUEST</v>
      </c>
      <c r="E39" s="216" t="str">
        <f>VLOOKUP($A39,'[2]Échéancier -  PAH20'!$B$6:$AFU$149,4,FALSE)</f>
        <v>529 rue De Courcelle (MTL)</v>
      </c>
      <c r="F39" s="216">
        <f>VLOOKUP($A39,'[2]Échéancier -  PAH20'!$B$6:$AFU$149,5,FALSE)</f>
        <v>15</v>
      </c>
      <c r="G39" s="227" t="str">
        <f>VLOOKUP($A39,'[2]Échéancier -  PAH20'!$B$6:$AFU$149,6,FALSE)</f>
        <v>1</v>
      </c>
      <c r="H39" s="217" t="str">
        <f>VLOOKUP($A39,'[2]Échéancier -  PAH20'!$B$6:$ET$189,10,FALSE)</f>
        <v>BSQ</v>
      </c>
      <c r="I39" s="166">
        <f>VLOOKUP($A39,'[2]Échéancier -  PAH20'!$B$6:$ET$189,7,FALSE)</f>
        <v>0</v>
      </c>
      <c r="J39" s="257">
        <f>VLOOKUP($A39,'[2]Échéancier -  PAH20'!$B$6:$ET$189,9,FALSE)</f>
        <v>0</v>
      </c>
      <c r="K39" s="166" t="str">
        <f>VLOOKUP($A39,'[2]Échéancier -  PAH20'!$B$6:$ET$189,15,FALSE)</f>
        <v>ED</v>
      </c>
      <c r="L39" s="49"/>
      <c r="M39" s="49"/>
      <c r="O39" s="92"/>
      <c r="P39" s="134"/>
    </row>
    <row r="40" spans="1:87" ht="12.95" customHeight="1" x14ac:dyDescent="0.2">
      <c r="A40" s="100" t="s">
        <v>799</v>
      </c>
      <c r="B40" s="194"/>
      <c r="C40" s="215" t="str">
        <f>VLOOKUP($A40,'[2]Échéancier -  PAH20'!$B$6:$AFU$149,95,FALSE)</f>
        <v>Le Sud-Ouest</v>
      </c>
      <c r="D40" s="216" t="str">
        <f>VLOOKUP($A40,'[2]Échéancier -  PAH20'!$B$6:$AFU$149,3,FALSE)</f>
        <v>OBNL L'HABITATION 21 (BNH - PHASE 4)</v>
      </c>
      <c r="E40" s="216" t="str">
        <f>VLOOKUP($A40,'[2]Échéancier -  PAH20'!$B$6:$AFU$149,4,FALSE)</f>
        <v>(1400) rue Ottawa (MTL)</v>
      </c>
      <c r="F40" s="216">
        <f>VLOOKUP($A40,'[2]Échéancier -  PAH20'!$B$6:$AFU$149,5,FALSE)</f>
        <v>103</v>
      </c>
      <c r="G40" s="227" t="str">
        <f>VLOOKUP($A40,'[2]Échéancier -  PAH20'!$B$6:$AFU$149,6,FALSE)</f>
        <v>1</v>
      </c>
      <c r="H40" s="217" t="str">
        <f>VLOOKUP($A40,'[2]Échéancier -  PAH20'!$B$6:$ET$189,10,FALSE)</f>
        <v>BSQ</v>
      </c>
      <c r="I40" s="166">
        <f>VLOOKUP($A40,'[2]Échéancier -  PAH20'!$B$6:$ET$189,7,FALSE)</f>
        <v>0</v>
      </c>
      <c r="J40" s="257" t="str">
        <f>VLOOKUP($A40,'[2]Échéancier -  PAH20'!$B$6:$ET$189,9,FALSE)</f>
        <v>X</v>
      </c>
      <c r="K40" s="166" t="str">
        <f>VLOOKUP($A40,'[2]Échéancier -  PAH20'!$B$6:$ET$189,15,FALSE)</f>
        <v>ED</v>
      </c>
      <c r="L40" s="49"/>
      <c r="M40" s="49"/>
      <c r="O40" s="92"/>
      <c r="P40" s="134"/>
    </row>
    <row r="41" spans="1:87" ht="12.95" customHeight="1" x14ac:dyDescent="0.2">
      <c r="A41" s="100" t="s">
        <v>800</v>
      </c>
      <c r="B41" s="194"/>
      <c r="C41" s="215" t="str">
        <f>VLOOKUP($A41,'[2]Échéancier -  PAH20'!$B$6:$AFU$149,95,FALSE)</f>
        <v>Le Sud-Ouest</v>
      </c>
      <c r="D41" s="216" t="str">
        <f>VLOOKUP($A41,'[2]Échéancier -  PAH20'!$B$6:$AFU$149,3,FALSE)</f>
        <v>OBNL L'HABITATION 22</v>
      </c>
      <c r="E41" s="216" t="str">
        <f>VLOOKUP($A41,'[2]Échéancier -  PAH20'!$B$6:$AFU$149,4,FALSE)</f>
        <v>(1400) rue Basin (MTL)</v>
      </c>
      <c r="F41" s="216">
        <f>VLOOKUP($A41,'[2]Échéancier -  PAH20'!$B$6:$AFU$149,5,FALSE)</f>
        <v>132</v>
      </c>
      <c r="G41" s="227" t="str">
        <f>VLOOKUP($A41,'[2]Échéancier -  PAH20'!$B$6:$AFU$149,6,FALSE)</f>
        <v>1</v>
      </c>
      <c r="H41" s="217" t="str">
        <f>VLOOKUP($A41,'[2]Échéancier -  PAH20'!$B$6:$ET$189,10,FALSE)</f>
        <v>BSQ</v>
      </c>
      <c r="I41" s="166">
        <f>VLOOKUP($A41,'[2]Échéancier -  PAH20'!$B$6:$ET$189,7,FALSE)</f>
        <v>0</v>
      </c>
      <c r="J41" s="257" t="s">
        <v>747</v>
      </c>
      <c r="K41" s="166" t="str">
        <f>VLOOKUP($A41,'[2]Échéancier -  PAH20'!$B$6:$ET$189,15,FALSE)</f>
        <v>ED</v>
      </c>
      <c r="L41" s="49"/>
      <c r="M41" s="49"/>
    </row>
    <row r="42" spans="1:87" ht="12.95" customHeight="1" x14ac:dyDescent="0.2">
      <c r="A42" s="134" t="s">
        <v>843</v>
      </c>
      <c r="B42" s="195"/>
      <c r="C42" s="215" t="str">
        <f>VLOOKUP($A42,'[2]Échéancier -  PAH20'!$B$6:$AFU$149,95,FALSE)</f>
        <v>Mercier — Hochelaga-Maisonneuve</v>
      </c>
      <c r="D42" s="216" t="str">
        <f>VLOOKUP($A42,'[2]Échéancier -  PAH20'!$B$6:$AFU$149,3,FALSE)</f>
        <v xml:space="preserve">LES HAB. DE LA FONDATION DES AVEUGLES </v>
      </c>
      <c r="E42" s="216" t="str">
        <f>VLOOKUP($A42,'[2]Échéancier -  PAH20'!$B$6:$AFU$149,4,FALSE)</f>
        <v>(2541) boulevard Pierre-Bernard (MTL)</v>
      </c>
      <c r="F42" s="216">
        <f>VLOOKUP($A42,'[2]Échéancier -  PAH20'!$B$6:$AFU$149,5,FALSE)</f>
        <v>12</v>
      </c>
      <c r="G42" s="227" t="str">
        <f>VLOOKUP($A42,'[2]Échéancier -  PAH20'!$B$6:$AFU$149,6,FALSE)</f>
        <v>3</v>
      </c>
      <c r="H42" s="217" t="str">
        <f>VLOOKUP($A42,'[2]Échéancier -  PAH20'!$B$6:$ET$189,10,FALSE)</f>
        <v>AHM</v>
      </c>
      <c r="I42" s="166">
        <f>VLOOKUP($A42,'[2]Échéancier -  PAH20'!$B$6:$ET$189,7,FALSE)</f>
        <v>0</v>
      </c>
      <c r="J42" s="257" t="str">
        <f>VLOOKUP($A42,'[2]Échéancier -  PAH20'!$B$6:$ET$189,9,FALSE)</f>
        <v>X</v>
      </c>
      <c r="K42" s="166" t="str">
        <f>VLOOKUP($A42,'[2]Échéancier -  PAH20'!$B$6:$ET$189,15,FALSE)</f>
        <v>ED</v>
      </c>
      <c r="L42" s="49"/>
      <c r="M42" s="49"/>
    </row>
    <row r="43" spans="1:87" ht="12" customHeight="1" x14ac:dyDescent="0.2">
      <c r="A43" s="182" t="s">
        <v>850</v>
      </c>
      <c r="B43" s="194"/>
      <c r="C43" s="215" t="str">
        <f>VLOOKUP($A43,'[2]Échéancier -  PAH20'!$B$6:$AFU$149,95,FALSE)</f>
        <v>Mercier — Hochelaga-Maisonneuve</v>
      </c>
      <c r="D43" s="216" t="str">
        <f>VLOOKUP($A43,'[2]Échéancier -  PAH20'!$B$6:$AFU$149,3,FALSE)</f>
        <v>MAISON L'ÉXODE INC</v>
      </c>
      <c r="E43" s="216" t="str">
        <f>VLOOKUP($A43,'[2]Échéancier -  PAH20'!$B$6:$AFU$149,4,FALSE)</f>
        <v xml:space="preserve">7865-7867 rue Hochelaga </v>
      </c>
      <c r="F43" s="216">
        <f>VLOOKUP($A43,'[2]Échéancier -  PAH20'!$B$6:$AFU$149,5,FALSE)</f>
        <v>24</v>
      </c>
      <c r="G43" s="227" t="str">
        <f>VLOOKUP($A43,'[2]Échéancier -  PAH20'!$B$6:$AFU$149,6,FALSE)</f>
        <v>3</v>
      </c>
      <c r="H43" s="217" t="str">
        <f>VLOOKUP($A43,'[2]Échéancier -  PAH20'!$B$6:$ET$189,10,FALSE)</f>
        <v>AHM</v>
      </c>
      <c r="I43" s="166">
        <f>VLOOKUP($A43,'[2]Échéancier -  PAH20'!$B$6:$ET$189,7,FALSE)</f>
        <v>0</v>
      </c>
      <c r="J43" s="166">
        <f>VLOOKUP($A43,'[2]Échéancier -  PAH20'!$B$6:$ET$189,9,FALSE)</f>
        <v>0</v>
      </c>
      <c r="K43" s="166" t="str">
        <f>VLOOKUP($A43,'[2]Échéancier -  PAH20'!$B$6:$ET$189,15,FALSE)</f>
        <v>ED</v>
      </c>
      <c r="L43" s="49"/>
      <c r="M43" s="49"/>
    </row>
    <row r="44" spans="1:87" ht="12.95" customHeight="1" x14ac:dyDescent="0.2">
      <c r="A44" s="3" t="s">
        <v>840</v>
      </c>
      <c r="C44" s="215" t="str">
        <f>VLOOKUP($A44,'[2]Échéancier -  PAH20'!$B$6:$AFU$149,95,FALSE)</f>
        <v>Montréal-Nord</v>
      </c>
      <c r="D44" s="216" t="str">
        <f>VLOOKUP($A44,'[2]Échéancier -  PAH20'!$B$6:$AFU$149,3,FALSE)</f>
        <v>LES MAISONS DE L'ANCRE INC.</v>
      </c>
      <c r="E44" s="216" t="str">
        <f>VLOOKUP($A44,'[2]Échéancier -  PAH20'!$B$6:$AFU$149,4,FALSE)</f>
        <v xml:space="preserve">10031 boulevard Saint-Michel </v>
      </c>
      <c r="F44" s="216">
        <f>VLOOKUP($A44,'[2]Échéancier -  PAH20'!$B$6:$AFU$149,5,FALSE)</f>
        <v>22</v>
      </c>
      <c r="G44" s="227" t="str">
        <f>VLOOKUP($A44,'[2]Échéancier -  PAH20'!$B$6:$AFU$149,6,FALSE)</f>
        <v>3</v>
      </c>
      <c r="H44" s="217" t="str">
        <f>VLOOKUP($A44,'[2]Échéancier -  PAH20'!$B$6:$ET$189,10,FALSE)</f>
        <v>AHM</v>
      </c>
      <c r="I44" s="166">
        <f>VLOOKUP($A44,'[2]Échéancier -  PAH20'!$B$6:$ET$189,7,FALSE)</f>
        <v>0</v>
      </c>
      <c r="J44" s="166" t="str">
        <f>VLOOKUP($A44,'[2]Échéancier -  PAH20'!$B$6:$ET$189,9,FALSE)</f>
        <v>X</v>
      </c>
      <c r="K44" s="166" t="str">
        <f>VLOOKUP($A44,'[2]Échéancier -  PAH20'!$B$6:$ET$189,15,FALSE)</f>
        <v>ED</v>
      </c>
      <c r="L44" s="49"/>
      <c r="M44" s="49"/>
    </row>
    <row r="45" spans="1:87" ht="12.95" customHeight="1" x14ac:dyDescent="0.2">
      <c r="A45" s="223" t="s">
        <v>859</v>
      </c>
      <c r="B45" s="195"/>
      <c r="C45" s="215" t="str">
        <f>VLOOKUP($A45,'[2]Échéancier -  PAH20'!$B$6:$AFU$149,95,FALSE)</f>
        <v>Rivière-des-Prairies — Pointe-aux-Trembles</v>
      </c>
      <c r="D45" s="216" t="str">
        <f>VLOOKUP($A45,'[2]Échéancier -  PAH20'!$B$6:$AFU$149,3,FALSE)</f>
        <v>C.H. HABIT-ACTION 81</v>
      </c>
      <c r="E45" s="216" t="str">
        <f>VLOOKUP($A45,'[2]Échéancier -  PAH20'!$B$6:$AFU$149,4,FALSE)</f>
        <v xml:space="preserve">15555 rue Sherbrooke Est </v>
      </c>
      <c r="F45" s="216">
        <f>VLOOKUP($A45,'[2]Échéancier -  PAH20'!$B$6:$AFU$149,5,FALSE)</f>
        <v>60</v>
      </c>
      <c r="G45" s="227" t="str">
        <f>VLOOKUP($A45,'[2]Échéancier -  PAH20'!$B$6:$AFU$149,6,FALSE)</f>
        <v>1</v>
      </c>
      <c r="H45" s="217" t="str">
        <f>VLOOKUP($A45,'[2]Échéancier -  PAH20'!$B$6:$ET$189,10,FALSE)</f>
        <v>BSQ</v>
      </c>
      <c r="I45" s="166">
        <f>VLOOKUP($A45,'[2]Échéancier -  PAH20'!$B$6:$ET$189,7,FALSE)</f>
        <v>0</v>
      </c>
      <c r="J45" s="166">
        <f>VLOOKUP($A45,'[2]Échéancier -  PAH20'!$B$6:$ET$189,9,FALSE)</f>
        <v>0</v>
      </c>
      <c r="K45" s="166" t="str">
        <f>VLOOKUP($A45,'[2]Échéancier -  PAH20'!$B$6:$ET$189,15,FALSE)</f>
        <v>ED</v>
      </c>
      <c r="L45" s="49"/>
      <c r="M45" s="49"/>
    </row>
    <row r="46" spans="1:87" ht="12.95" customHeight="1" x14ac:dyDescent="0.2">
      <c r="A46" s="100" t="s">
        <v>801</v>
      </c>
      <c r="B46" s="181"/>
      <c r="C46" s="215" t="str">
        <f>VLOOKUP($A46,'[2]Échéancier -  PAH20'!$B$6:$AFU$149,95,FALSE)</f>
        <v>Ville-Marie</v>
      </c>
      <c r="D46" s="216" t="str">
        <f>VLOOKUP($A46,'[2]Échéancier -  PAH20'!$B$6:$AFU$149,3,FALSE)</f>
        <v>SPECTRE DE RUE</v>
      </c>
      <c r="E46" s="216" t="str">
        <f>VLOOKUP($A46,'[2]Échéancier -  PAH20'!$B$6:$AFU$149,4,FALSE)</f>
        <v xml:space="preserve">803-807 rue Ontario Est </v>
      </c>
      <c r="F46" s="216">
        <f>VLOOKUP($A46,'[2]Échéancier -  PAH20'!$B$6:$AFU$149,5,FALSE)</f>
        <v>22</v>
      </c>
      <c r="G46" s="227" t="str">
        <f>VLOOKUP($A46,'[2]Échéancier -  PAH20'!$B$6:$AFU$149,6,FALSE)</f>
        <v>3</v>
      </c>
      <c r="H46" s="217" t="str">
        <f>VLOOKUP($A46,'[2]Échéancier -  PAH20'!$B$6:$ET$189,10,FALSE)</f>
        <v>AHM</v>
      </c>
      <c r="I46" s="166">
        <f>VLOOKUP($A46,'[2]Échéancier -  PAH20'!$B$6:$ET$189,7,FALSE)</f>
        <v>0</v>
      </c>
      <c r="J46" s="166">
        <f>VLOOKUP($A46,'[2]Échéancier -  PAH20'!$B$6:$ET$189,9,FALSE)</f>
        <v>0</v>
      </c>
      <c r="K46" s="166" t="str">
        <f>VLOOKUP($A46,'[2]Échéancier -  PAH20'!$B$6:$ET$189,15,FALSE)</f>
        <v>ED</v>
      </c>
      <c r="L46" s="49"/>
      <c r="M46" s="49"/>
    </row>
    <row r="47" spans="1:87" ht="6" customHeight="1" x14ac:dyDescent="0.2">
      <c r="C47" s="229"/>
      <c r="D47" s="230"/>
      <c r="E47" s="230"/>
      <c r="F47" s="231"/>
      <c r="G47" s="231"/>
      <c r="H47" s="235"/>
    </row>
    <row r="48" spans="1:87" ht="4.5" customHeight="1" x14ac:dyDescent="0.2">
      <c r="C48" s="232"/>
      <c r="D48" s="218"/>
      <c r="E48" s="218"/>
      <c r="F48" s="219"/>
      <c r="G48" s="219"/>
      <c r="H48" s="236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</row>
    <row r="49" spans="1:87" ht="24.95" customHeight="1" x14ac:dyDescent="0.2">
      <c r="C49" s="11">
        <f>COUNTIF(K1:K50,"ed")</f>
        <v>13</v>
      </c>
      <c r="D49" s="12" t="s">
        <v>657</v>
      </c>
      <c r="E49" s="12"/>
      <c r="F49" s="26">
        <f>SUBTOTAL(9,F34:F48)</f>
        <v>760</v>
      </c>
      <c r="G49" s="26"/>
      <c r="H49" s="26"/>
      <c r="I49" s="142">
        <f>SUMIF(I34:I48,"X",F34:F52)</f>
        <v>162</v>
      </c>
      <c r="J49" s="13">
        <f>SUMIF(J34:J48,"X",F34:F48)</f>
        <v>639</v>
      </c>
      <c r="K49" s="175">
        <f>+'[2]Enjeux - 2015-2020'!$C$12</f>
        <v>1000</v>
      </c>
      <c r="L49" s="92" t="s">
        <v>682</v>
      </c>
      <c r="M49" s="43"/>
      <c r="N49" s="43"/>
      <c r="O49" s="43"/>
      <c r="P49" s="66"/>
      <c r="Q49" s="43"/>
      <c r="R49" s="4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</row>
    <row r="50" spans="1:87" ht="24.95" customHeight="1" x14ac:dyDescent="0.2">
      <c r="C50" s="106">
        <f>+C49+C32</f>
        <v>40</v>
      </c>
      <c r="D50" s="107" t="s">
        <v>724</v>
      </c>
      <c r="E50" s="107"/>
      <c r="F50" s="108">
        <f>+F49+F32</f>
        <v>1593</v>
      </c>
      <c r="G50" s="108"/>
      <c r="H50" s="108"/>
      <c r="I50" s="108">
        <f>+I49+I32</f>
        <v>183</v>
      </c>
      <c r="J50" s="117">
        <f>+J49+J32</f>
        <v>906</v>
      </c>
      <c r="K50" s="91"/>
      <c r="L50" s="92"/>
      <c r="M50" s="43"/>
      <c r="N50" s="43"/>
      <c r="O50" s="43"/>
      <c r="P50" s="66"/>
      <c r="Q50" s="43"/>
      <c r="R50" s="43"/>
    </row>
    <row r="51" spans="1:87" ht="15.75" x14ac:dyDescent="0.2">
      <c r="A51" s="100"/>
      <c r="C51" s="72" t="s">
        <v>621</v>
      </c>
      <c r="D51" s="3"/>
      <c r="E51" s="71" t="s">
        <v>622</v>
      </c>
      <c r="L51" s="3"/>
      <c r="M51" s="3"/>
      <c r="N51" s="3"/>
      <c r="O51" s="3"/>
      <c r="P51" s="3"/>
    </row>
    <row r="52" spans="1:87" x14ac:dyDescent="0.2">
      <c r="A52" s="100"/>
      <c r="C52" s="199" t="s">
        <v>885</v>
      </c>
      <c r="D52" s="3"/>
      <c r="L52" s="3"/>
      <c r="M52" s="3"/>
      <c r="N52" s="3"/>
      <c r="O52" s="3"/>
      <c r="P52" s="3"/>
    </row>
    <row r="53" spans="1:87" x14ac:dyDescent="0.2">
      <c r="A53" s="100"/>
      <c r="C53" s="199"/>
      <c r="D53" s="3"/>
      <c r="L53" s="3"/>
      <c r="M53" s="3"/>
      <c r="N53" s="3"/>
      <c r="O53" s="3"/>
      <c r="P53" s="3"/>
    </row>
    <row r="54" spans="1:87" x14ac:dyDescent="0.2">
      <c r="C54" s="540"/>
      <c r="D54" s="539"/>
      <c r="E54" s="539"/>
      <c r="F54" s="539"/>
      <c r="G54" s="539"/>
      <c r="H54" s="75"/>
      <c r="I54" s="75"/>
      <c r="J54" s="75"/>
    </row>
    <row r="55" spans="1:87" x14ac:dyDescent="0.2">
      <c r="C55" s="540"/>
      <c r="D55" s="539"/>
      <c r="E55" s="539"/>
      <c r="F55" s="539"/>
      <c r="G55" s="539"/>
      <c r="K55" s="74"/>
      <c r="L55" s="75"/>
    </row>
    <row r="56" spans="1:87" ht="12.75" customHeight="1" x14ac:dyDescent="0.2">
      <c r="C56" s="539"/>
      <c r="D56" s="539"/>
      <c r="E56" s="539"/>
      <c r="F56" s="539"/>
      <c r="G56" s="539"/>
      <c r="H56" s="75"/>
      <c r="I56" s="75"/>
      <c r="J56" s="75"/>
      <c r="K56" s="74"/>
    </row>
    <row r="57" spans="1:87" x14ac:dyDescent="0.2">
      <c r="C57" s="78"/>
    </row>
    <row r="64" spans="1:87" x14ac:dyDescent="0.2">
      <c r="C64" t="s">
        <v>875</v>
      </c>
    </row>
  </sheetData>
  <sortState ref="A4:J28">
    <sortCondition ref="C4:C28"/>
    <sortCondition ref="B4:B28"/>
  </sortState>
  <mergeCells count="4">
    <mergeCell ref="C1:H1"/>
    <mergeCell ref="C56:G56"/>
    <mergeCell ref="C54:G54"/>
    <mergeCell ref="C55:G55"/>
  </mergeCells>
  <phoneticPr fontId="0" type="noConversion"/>
  <pageMargins left="0.98425196850393704" right="0.19685039370078741" top="0.82677165354330717" bottom="0.39370078740157483" header="0.31496062992125984" footer="0.11811023622047245"/>
  <pageSetup paperSize="5" scale="70" orientation="landscape" verticalDpi="1200" r:id="rId1"/>
  <headerFooter alignWithMargins="0">
    <oddHeader>&amp;L&amp;12Liste des projets sociaux par arrondissement (ou municipalité)
Plan d'action en habitation 2015-2017&amp;"Arial,Gras"
Projets Engagés, analyses préliminaires, jugés recevables et presentis pour réservation d'unités</oddHeader>
    <oddFooter>&amp;L&amp;"Arial,Gras"&amp;12Ville de Montréal
Planification des stratégies résidentielles&amp;R&amp;"Arial,Gras"&amp;12Imprimé le: &amp;D
&amp;F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O105"/>
  <sheetViews>
    <sheetView view="pageBreakPreview" topLeftCell="A54" zoomScale="75" zoomScaleNormal="100" zoomScaleSheetLayoutView="75" workbookViewId="0">
      <selection activeCell="B2" sqref="B2:B59"/>
    </sheetView>
  </sheetViews>
  <sheetFormatPr baseColWidth="10" defaultRowHeight="12.75" x14ac:dyDescent="0.2"/>
  <cols>
    <col min="1" max="1" width="11.5703125" style="3" customWidth="1"/>
    <col min="2" max="2" width="4.7109375" style="9" customWidth="1"/>
    <col min="3" max="3" width="41.140625" customWidth="1"/>
    <col min="4" max="4" width="53.140625" bestFit="1" customWidth="1"/>
    <col min="5" max="5" width="46.7109375" customWidth="1"/>
    <col min="6" max="6" width="11.42578125" style="5"/>
    <col min="7" max="8" width="8.85546875" style="5" customWidth="1"/>
    <col min="9" max="10" width="12.140625" style="5" customWidth="1"/>
    <col min="11" max="11" width="21.85546875" customWidth="1"/>
    <col min="12" max="12" width="20.140625" customWidth="1"/>
    <col min="14" max="14" width="43.7109375" bestFit="1" customWidth="1"/>
  </cols>
  <sheetData>
    <row r="1" spans="1:15" ht="18" x14ac:dyDescent="0.25">
      <c r="C1" s="538" t="str">
        <f>+'[2]État Av. Log sociaux -Consolidé'!$B$2</f>
        <v xml:space="preserve">Situation en date du 30 juin 2018 </v>
      </c>
      <c r="D1" s="538"/>
      <c r="E1" s="538"/>
      <c r="F1" s="538"/>
      <c r="G1" s="538"/>
      <c r="H1" s="538"/>
      <c r="I1" s="9"/>
      <c r="J1" s="9"/>
    </row>
    <row r="2" spans="1:15" ht="24.95" customHeight="1" x14ac:dyDescent="0.2">
      <c r="C2" s="102" t="s">
        <v>630</v>
      </c>
      <c r="D2" s="102" t="s">
        <v>2</v>
      </c>
      <c r="E2" s="102" t="s">
        <v>3</v>
      </c>
      <c r="F2" s="138" t="s">
        <v>1</v>
      </c>
      <c r="G2" s="138" t="s">
        <v>4</v>
      </c>
      <c r="H2" s="138" t="s">
        <v>687</v>
      </c>
      <c r="I2" s="139" t="s">
        <v>745</v>
      </c>
      <c r="J2" s="141" t="s">
        <v>746</v>
      </c>
      <c r="K2" s="1" t="s">
        <v>5</v>
      </c>
    </row>
    <row r="3" spans="1:15" ht="24.95" customHeight="1" x14ac:dyDescent="0.3">
      <c r="C3" s="88" t="s">
        <v>6</v>
      </c>
      <c r="D3" s="89"/>
      <c r="E3" s="89"/>
      <c r="F3" s="90"/>
      <c r="G3" s="10"/>
      <c r="H3" s="10"/>
      <c r="I3" s="10"/>
      <c r="J3" s="130"/>
    </row>
    <row r="4" spans="1:15" ht="15" customHeight="1" x14ac:dyDescent="0.2">
      <c r="A4" s="28" t="s">
        <v>694</v>
      </c>
      <c r="C4" s="201" t="str">
        <f>VLOOKUP($A4,'[2]Échéancier -  PAH'!$B$6:$FU$113,102,FALSE)</f>
        <v>Ahuntsic — Cartierville</v>
      </c>
      <c r="D4" s="202" t="str">
        <f>VLOOKUP($A4,'[2]Échéancier -  PAH'!$B$6:$FU$113,3,FALSE)</f>
        <v>LES HAB. NICOLAS VIEL- PLACE MEILLEUR</v>
      </c>
      <c r="E4" s="202" t="str">
        <f>VLOOKUP($A4,'[2]Échéancier -  PAH'!$B$6:$FU$113,4,FALSE)</f>
        <v>10130-10134 place Meilleur (MTL)</v>
      </c>
      <c r="F4" s="203">
        <f>VLOOKUP($A4,'[2]Échéancier -  PAH'!$B$6:$FU$113,5,FALSE)</f>
        <v>36</v>
      </c>
      <c r="G4" s="203" t="str">
        <f>VLOOKUP($A4,'[2]Échéancier -  PAH'!$B$6:$FU$113,6,FALSE)</f>
        <v>1</v>
      </c>
      <c r="H4" s="204" t="str">
        <f>VLOOKUP($A4,'[2]Échéancier -  PAH'!$B$6:$FU$113,10,FALSE)</f>
        <v>BSQ</v>
      </c>
      <c r="I4" s="205">
        <f>VLOOKUP(A4,'[2]Échéancier -  PAH'!$B$6:$P$113,7,FALSE)</f>
        <v>0</v>
      </c>
      <c r="J4" s="167"/>
      <c r="K4" s="50" t="str">
        <f>VLOOKUP($A4,'[2]Échéancier -  PAH'!$B$6:$FU$113,15,FALSE)</f>
        <v>OC</v>
      </c>
      <c r="L4">
        <v>1</v>
      </c>
    </row>
    <row r="5" spans="1:15" ht="15" customHeight="1" x14ac:dyDescent="0.2">
      <c r="A5" s="99" t="s">
        <v>750</v>
      </c>
      <c r="C5" s="206" t="str">
        <f>VLOOKUP($A5,'[2]Échéancier -  PAH'!$B$6:$FU$113,102,FALSE)</f>
        <v>Ahuntsic — Cartierville</v>
      </c>
      <c r="D5" s="207" t="str">
        <f>VLOOKUP($A5,'[2]Échéancier -  PAH'!$B$6:$FU$113,3,FALSE)</f>
        <v>MON TOIT MON QUARTIER</v>
      </c>
      <c r="E5" s="207" t="str">
        <f>VLOOKUP($A5,'[2]Échéancier -  PAH'!$B$6:$FU$113,4,FALSE)</f>
        <v>5680 rue De Salaberry (MTL)</v>
      </c>
      <c r="F5" s="208">
        <f>VLOOKUP($A5,'[2]Échéancier -  PAH'!$B$6:$FU$113,5,FALSE)</f>
        <v>14</v>
      </c>
      <c r="G5" s="208" t="str">
        <f>VLOOKUP($A5,'[2]Échéancier -  PAH'!$B$6:$FU$113,6,FALSE)</f>
        <v>3</v>
      </c>
      <c r="H5" s="208" t="str">
        <f>VLOOKUP($A5,'[2]Échéancier -  PAH'!$B$6:$FU$113,10,FALSE)</f>
        <v>ROMEL</v>
      </c>
      <c r="I5" s="209">
        <f>VLOOKUP(A5,'[2]Échéancier -  PAH'!$B$6:$P$113,7,FALSE)</f>
        <v>0</v>
      </c>
      <c r="J5" s="167"/>
      <c r="K5" s="50" t="str">
        <f>VLOOKUP($A5,'[2]Échéancier -  PAH'!$B$6:$FU$113,15,FALSE)</f>
        <v>OC</v>
      </c>
      <c r="L5">
        <v>1</v>
      </c>
    </row>
    <row r="6" spans="1:15" ht="15" customHeight="1" x14ac:dyDescent="0.2">
      <c r="A6" s="99" t="s">
        <v>708</v>
      </c>
      <c r="B6" s="173"/>
      <c r="C6" s="206" t="str">
        <f>VLOOKUP($A6,'[2]Échéancier -  PAH'!$B$6:$FU$113,102,FALSE)</f>
        <v>Ahuntsic — Cartierville</v>
      </c>
      <c r="D6" s="207" t="str">
        <f>VLOOKUP($A6,'[2]Échéancier -  PAH'!$B$6:$FU$113,3,FALSE)</f>
        <v>RÊVANOUS</v>
      </c>
      <c r="E6" s="207" t="str">
        <f>VLOOKUP($A6,'[2]Échéancier -  PAH'!$B$6:$FU$113,4,FALSE)</f>
        <v>9870 rue Laverdure (MTL)</v>
      </c>
      <c r="F6" s="208">
        <f>VLOOKUP($A6,'[2]Échéancier -  PAH'!$B$6:$FU$113,5,FALSE)</f>
        <v>54</v>
      </c>
      <c r="G6" s="208">
        <f>VLOOKUP($A6,'[2]Échéancier -  PAH'!$B$6:$FU$113,6,FALSE)</f>
        <v>1</v>
      </c>
      <c r="H6" s="208" t="str">
        <f>VLOOKUP($A6,'[2]Échéancier -  PAH'!$B$6:$FU$113,10,FALSE)</f>
        <v>BSQ</v>
      </c>
      <c r="I6" s="209">
        <f>VLOOKUP(A6,'[2]Échéancier -  PAH'!$B$6:$P$113,7,FALSE)</f>
        <v>0</v>
      </c>
      <c r="J6" s="167"/>
      <c r="K6" s="50" t="str">
        <f>VLOOKUP($A6,'[2]Échéancier -  PAH'!$B$6:$FU$113,15,FALSE)</f>
        <v>OC</v>
      </c>
      <c r="L6">
        <v>1</v>
      </c>
    </row>
    <row r="7" spans="1:15" ht="15" customHeight="1" x14ac:dyDescent="0.2">
      <c r="A7" s="99" t="s">
        <v>709</v>
      </c>
      <c r="C7" s="206" t="str">
        <f>VLOOKUP($A7,'[2]Échéancier -  PAH'!$B$6:$FU$113,102,FALSE)</f>
        <v>Ahuntsic — Cartierville</v>
      </c>
      <c r="D7" s="207" t="str">
        <f>VLOOKUP($A7,'[2]Échéancier -  PAH'!$B$6:$FU$113,3,FALSE)</f>
        <v>RÊVANOUS</v>
      </c>
      <c r="E7" s="207" t="str">
        <f>VLOOKUP($A7,'[2]Échéancier -  PAH'!$B$6:$FU$113,4,FALSE)</f>
        <v>9870 rue Laverdure (MTL)</v>
      </c>
      <c r="F7" s="208">
        <f>VLOOKUP($A7,'[2]Échéancier -  PAH'!$B$6:$FU$113,5,FALSE)</f>
        <v>25</v>
      </c>
      <c r="G7" s="208">
        <f>VLOOKUP($A7,'[2]Échéancier -  PAH'!$B$6:$FU$113,6,FALSE)</f>
        <v>3</v>
      </c>
      <c r="H7" s="208" t="str">
        <f>VLOOKUP($A7,'[2]Échéancier -  PAH'!$B$6:$FU$113,10,FALSE)</f>
        <v>BSQ</v>
      </c>
      <c r="I7" s="209">
        <f>VLOOKUP(A7,'[2]Échéancier -  PAH'!$B$6:$P$113,7,FALSE)</f>
        <v>0</v>
      </c>
      <c r="J7" s="167"/>
      <c r="K7" s="50" t="str">
        <f>VLOOKUP($A7,'[2]Échéancier -  PAH'!$B$6:$FU$113,15,FALSE)</f>
        <v>OC</v>
      </c>
      <c r="L7">
        <v>1</v>
      </c>
    </row>
    <row r="8" spans="1:15" ht="15" customHeight="1" x14ac:dyDescent="0.2">
      <c r="A8" s="3" t="s">
        <v>692</v>
      </c>
      <c r="B8" s="173"/>
      <c r="C8" s="206" t="str">
        <f>VLOOKUP($A8,'[2]Échéancier -  PAH'!$B$6:$FU$113,102,FALSE)</f>
        <v>Beaconsfield</v>
      </c>
      <c r="D8" s="207" t="str">
        <f>VLOOKUP($A8,'[2]Échéancier -  PAH'!$B$6:$FU$113,3,FALSE)</f>
        <v>VILLA BEAUREPAIRE</v>
      </c>
      <c r="E8" s="207" t="str">
        <f>VLOOKUP($A8,'[2]Échéancier -  PAH'!$B$6:$FU$113,4,FALSE)</f>
        <v>23 avenue Fieldfare (BCF)</v>
      </c>
      <c r="F8" s="208">
        <f>VLOOKUP($A8,'[2]Échéancier -  PAH'!$B$6:$FU$113,5,FALSE)</f>
        <v>50</v>
      </c>
      <c r="G8" s="208" t="str">
        <f>VLOOKUP($A8,'[2]Échéancier -  PAH'!$B$6:$FU$113,6,FALSE)</f>
        <v>2</v>
      </c>
      <c r="H8" s="208" t="str">
        <f>VLOOKUP($A8,'[2]Échéancier -  PAH'!$B$6:$FU$113,10,FALSE)</f>
        <v>CDH</v>
      </c>
      <c r="I8" s="209">
        <f>VLOOKUP(A8,'[2]Échéancier -  PAH'!$B$6:$P$113,7,FALSE)</f>
        <v>0</v>
      </c>
      <c r="J8" s="167"/>
      <c r="K8" s="50" t="str">
        <f>VLOOKUP($A8,'[2]Échéancier -  PAH'!$B$6:$FU$113,15,FALSE)</f>
        <v>OC</v>
      </c>
      <c r="L8">
        <v>1</v>
      </c>
    </row>
    <row r="9" spans="1:15" ht="15" customHeight="1" x14ac:dyDescent="0.2">
      <c r="A9" s="3" t="s">
        <v>784</v>
      </c>
      <c r="C9" s="206" t="str">
        <f>VLOOKUP($A9,'[2]Échéancier -  PAH'!$B$6:$FU$113,102,FALSE)</f>
        <v>Côte Saint-Luc</v>
      </c>
      <c r="D9" s="207" t="str">
        <f>VLOOKUP($A9,'[2]Échéancier -  PAH'!$B$6:$FU$113,3,FALSE)</f>
        <v>LES HABITATIONS COMM. NDG - EMERALD</v>
      </c>
      <c r="E9" s="207" t="str">
        <f>VLOOKUP($A9,'[2]Échéancier -  PAH'!$B$6:$FU$113,4,FALSE)</f>
        <v>5620-5622 avenue Emerald (CSL)</v>
      </c>
      <c r="F9" s="208">
        <f>VLOOKUP($A9,'[2]Échéancier -  PAH'!$B$6:$FU$113,5,FALSE)</f>
        <v>40</v>
      </c>
      <c r="G9" s="208" t="str">
        <f>VLOOKUP($A9,'[2]Échéancier -  PAH'!$B$6:$FU$113,6,FALSE)</f>
        <v>1</v>
      </c>
      <c r="H9" s="208" t="str">
        <f>VLOOKUP($A9,'[2]Échéancier -  PAH'!$B$6:$FU$113,10,FALSE)</f>
        <v>CDH</v>
      </c>
      <c r="I9" s="209">
        <f>VLOOKUP(A9,'[2]Échéancier -  PAH'!$B$6:$P$113,7,FALSE)</f>
        <v>0</v>
      </c>
      <c r="J9" s="167" t="s">
        <v>747</v>
      </c>
      <c r="K9" s="50" t="str">
        <f>VLOOKUP($A9,'[2]Échéancier -  PAH'!$B$6:$FU$113,15,FALSE)</f>
        <v>OC</v>
      </c>
      <c r="L9">
        <v>1</v>
      </c>
    </row>
    <row r="10" spans="1:15" x14ac:dyDescent="0.2">
      <c r="A10" s="180" t="s">
        <v>729</v>
      </c>
      <c r="C10" s="206" t="str">
        <f>VLOOKUP($A10,'[2]Échéancier -  PAH'!$B$6:$FU$113,102,FALSE)</f>
        <v>Côte-des-Neiges — Notre-Dame-de-Grâce</v>
      </c>
      <c r="D10" s="207" t="str">
        <f>VLOOKUP($A10,'[2]Échéancier -  PAH'!$B$6:$FU$113,3,FALSE)</f>
        <v>AUBERGE SHALOM POUR FEMMES</v>
      </c>
      <c r="E10" s="207" t="str">
        <f>VLOOKUP($A10,'[2]Échéancier -  PAH'!$B$6:$FU$113,4,FALSE)</f>
        <v>5290-5292 rue Légaré (MTL)</v>
      </c>
      <c r="F10" s="208">
        <f>VLOOKUP($A10,'[2]Échéancier -  PAH'!$B$6:$FU$113,5,FALSE)</f>
        <v>10</v>
      </c>
      <c r="G10" s="208" t="str">
        <f>VLOOKUP($A10,'[2]Échéancier -  PAH'!$B$6:$FU$113,6,FALSE)</f>
        <v>3</v>
      </c>
      <c r="H10" s="208" t="str">
        <f>VLOOKUP($A10,'[2]Échéancier -  PAH'!$B$6:$FU$113,10,FALSE)</f>
        <v>BSQ</v>
      </c>
      <c r="I10" s="209">
        <f>VLOOKUP(A10,'[2]Échéancier -  PAH'!$B$6:$P$113,7,FALSE)</f>
        <v>0</v>
      </c>
      <c r="J10" s="167"/>
      <c r="K10" s="50" t="str">
        <f>VLOOKUP($A10,'[2]Échéancier -  PAH'!$B$6:$FU$113,15,FALSE)</f>
        <v>OC</v>
      </c>
      <c r="L10">
        <v>1</v>
      </c>
      <c r="M10" s="49"/>
      <c r="N10" s="3"/>
      <c r="O10" s="149"/>
    </row>
    <row r="11" spans="1:15" x14ac:dyDescent="0.2">
      <c r="A11" s="171" t="s">
        <v>768</v>
      </c>
      <c r="B11" s="173"/>
      <c r="C11" s="210" t="str">
        <f>VLOOKUP($A11,'[2]Échéancier -  PAH'!$B$6:$FU$113,102,FALSE)</f>
        <v>Côte-des-Neiges — Notre-Dame-de-Grâce</v>
      </c>
      <c r="D11" s="211" t="str">
        <f>VLOOKUP($A11,'[2]Échéancier -  PAH'!$B$6:$FU$113,3,FALSE)</f>
        <v>C.H. FLEUR DE L'ÎLE</v>
      </c>
      <c r="E11" s="211" t="str">
        <f>VLOOKUP($A11,'[2]Échéancier -  PAH'!$B$6:$FU$113,4,FALSE)</f>
        <v>4955 rue Buchan (MTL)</v>
      </c>
      <c r="F11" s="212">
        <f>VLOOKUP($A11,'[2]Échéancier -  PAH'!$B$6:$FU$113,5,FALSE)</f>
        <v>44</v>
      </c>
      <c r="G11" s="212" t="str">
        <f>VLOOKUP($A11,'[2]Échéancier -  PAH'!$B$6:$FU$113,6,FALSE)</f>
        <v>1</v>
      </c>
      <c r="H11" s="212" t="str">
        <f>VLOOKUP($A11,'[2]Échéancier -  PAH'!$B$6:$FU$113,10,FALSE)</f>
        <v>ROMEL</v>
      </c>
      <c r="I11" s="213">
        <f>VLOOKUP(A11,'[2]Échéancier -  PAH'!$B$6:$P$113,7,FALSE)</f>
        <v>0</v>
      </c>
      <c r="J11" s="167"/>
      <c r="K11" s="50" t="str">
        <f>VLOOKUP($A11,'[2]Échéancier -  PAH'!$B$6:$FU$113,15,FALSE)</f>
        <v>OC</v>
      </c>
      <c r="L11">
        <v>1</v>
      </c>
    </row>
    <row r="12" spans="1:15" x14ac:dyDescent="0.2">
      <c r="A12" s="28" t="s">
        <v>775</v>
      </c>
      <c r="B12" s="173"/>
      <c r="C12" s="184" t="str">
        <f>VLOOKUP($A12,'[2]Échéancier -  PAH'!$B$6:$FU$113,102,FALSE)</f>
        <v>Côte-des-Neiges — Notre-Dame-de-Grâce</v>
      </c>
      <c r="D12" s="185" t="str">
        <f>VLOOKUP($A12,'[2]Échéancier -  PAH'!$B$6:$FU$113,3,FALSE)</f>
        <v>H.C. NOTRE-DAME-DE-GRACE-WALKLEY</v>
      </c>
      <c r="E12" s="185" t="str">
        <f>VLOOKUP($A12,'[2]Échéancier -  PAH'!$B$6:$FU$113,4,FALSE)</f>
        <v>5365 avenue Walkley (MTL)</v>
      </c>
      <c r="F12" s="186">
        <f>VLOOKUP($A12,'[2]Échéancier -  PAH'!$B$6:$FU$113,5,FALSE)</f>
        <v>46</v>
      </c>
      <c r="G12" s="186" t="str">
        <f>VLOOKUP($A12,'[2]Échéancier -  PAH'!$B$6:$FU$113,6,FALSE)</f>
        <v>1</v>
      </c>
      <c r="H12" s="186" t="str">
        <f>VLOOKUP($A12,'[2]Échéancier -  PAH'!$B$6:$FU$113,10,FALSE)</f>
        <v>CDH</v>
      </c>
      <c r="I12" s="187">
        <f>VLOOKUP(A12,'[2]Échéancier -  PAH'!$B$6:$P$113,7,FALSE)</f>
        <v>0</v>
      </c>
      <c r="J12" s="167"/>
      <c r="K12" s="50" t="str">
        <f>VLOOKUP($A12,'[2]Échéancier -  PAH'!$B$6:$FU$113,15,FALSE)</f>
        <v>OC</v>
      </c>
      <c r="L12">
        <v>1</v>
      </c>
    </row>
    <row r="13" spans="1:15" ht="15" customHeight="1" x14ac:dyDescent="0.2">
      <c r="A13" s="3" t="s">
        <v>688</v>
      </c>
      <c r="B13" s="173"/>
      <c r="C13" s="184" t="str">
        <f>VLOOKUP($A13,'[2]Échéancier -  PAH'!$B$6:$FU$113,102,FALSE)</f>
        <v>Côte-des-Neiges — Notre-Dame-de-Grâce</v>
      </c>
      <c r="D13" s="185" t="str">
        <f>VLOOKUP($A13,'[2]Échéancier -  PAH'!$B$6:$FU$113,3,FALSE)</f>
        <v>HABITATIONS POPULAIRES DE PARC EXTENSION</v>
      </c>
      <c r="E13" s="185" t="str">
        <f>VLOOKUP($A13,'[2]Échéancier -  PAH'!$B$6:$FU$113,4,FALSE)</f>
        <v xml:space="preserve">7110 chemin de la Côte-des-Neiges </v>
      </c>
      <c r="F13" s="186">
        <f>VLOOKUP($A13,'[2]Échéancier -  PAH'!$B$6:$FU$113,5,FALSE)</f>
        <v>46</v>
      </c>
      <c r="G13" s="186" t="str">
        <f>VLOOKUP($A13,'[2]Échéancier -  PAH'!$B$6:$FU$113,6,FALSE)</f>
        <v>1</v>
      </c>
      <c r="H13" s="186" t="str">
        <f>VLOOKUP($A13,'[2]Échéancier -  PAH'!$B$6:$FU$113,10,FALSE)</f>
        <v>ROMEL</v>
      </c>
      <c r="I13" s="187">
        <f>VLOOKUP(A13,'[2]Échéancier -  PAH'!$B$6:$P$113,7,FALSE)</f>
        <v>0</v>
      </c>
      <c r="J13" s="167"/>
      <c r="K13" s="50" t="str">
        <f>VLOOKUP($A13,'[2]Échéancier -  PAH'!$B$6:$FU$113,15,FALSE)</f>
        <v>OC</v>
      </c>
      <c r="L13">
        <v>1</v>
      </c>
    </row>
    <row r="14" spans="1:15" ht="15" customHeight="1" x14ac:dyDescent="0.2">
      <c r="A14" s="28" t="s">
        <v>726</v>
      </c>
      <c r="C14" s="184" t="str">
        <f>VLOOKUP($A14,'[2]Échéancier -  PAH'!$B$6:$FU$113,102,FALSE)</f>
        <v>Côte-des-Neiges — Notre-Dame-de-Grâce</v>
      </c>
      <c r="D14" s="185" t="str">
        <f>VLOOKUP($A14,'[2]Échéancier -  PAH'!$B$6:$FU$113,3,FALSE)</f>
        <v>HAPOPEX - 6950 CÔTE-DES-NEIGES</v>
      </c>
      <c r="E14" s="185" t="str">
        <f>VLOOKUP($A14,'[2]Échéancier -  PAH'!$B$6:$FU$113,4,FALSE)</f>
        <v xml:space="preserve">6950 chemin de la Côte-des-Neiges </v>
      </c>
      <c r="F14" s="186">
        <f>VLOOKUP($A14,'[2]Échéancier -  PAH'!$B$6:$FU$113,5,FALSE)</f>
        <v>34</v>
      </c>
      <c r="G14" s="186" t="str">
        <f>VLOOKUP($A14,'[2]Échéancier -  PAH'!$B$6:$FU$113,6,FALSE)</f>
        <v>3</v>
      </c>
      <c r="H14" s="186" t="str">
        <f>VLOOKUP($A14,'[2]Échéancier -  PAH'!$B$6:$FU$113,10,FALSE)</f>
        <v>CDH</v>
      </c>
      <c r="I14" s="187">
        <f>VLOOKUP(A14,'[2]Échéancier -  PAH'!$B$6:$P$113,7,FALSE)</f>
        <v>0</v>
      </c>
      <c r="J14" s="167"/>
      <c r="K14" s="50" t="str">
        <f>VLOOKUP($A14,'[2]Échéancier -  PAH'!$B$6:$FU$113,15,FALSE)</f>
        <v>OC</v>
      </c>
      <c r="L14">
        <v>1</v>
      </c>
    </row>
    <row r="15" spans="1:15" ht="15" customHeight="1" x14ac:dyDescent="0.2">
      <c r="A15" s="3" t="s">
        <v>691</v>
      </c>
      <c r="C15" s="184" t="str">
        <f>VLOOKUP($A15,'[2]Échéancier -  PAH'!$B$6:$FU$113,102,FALSE)</f>
        <v>Côte-des-Neiges — Notre-Dame-de-Grâce</v>
      </c>
      <c r="D15" s="185" t="str">
        <f>VLOOKUP($A15,'[2]Échéancier -  PAH'!$B$6:$FU$113,3,FALSE)</f>
        <v>LES FONDATIONS DU QUARTIER</v>
      </c>
      <c r="E15" s="185" t="str">
        <f>VLOOKUP($A15,'[2]Échéancier -  PAH'!$B$6:$FU$113,4,FALSE)</f>
        <v>8355-8357 rue Labarre (MTL)</v>
      </c>
      <c r="F15" s="186">
        <f>VLOOKUP($A15,'[2]Échéancier -  PAH'!$B$6:$FU$113,5,FALSE)</f>
        <v>98</v>
      </c>
      <c r="G15" s="186" t="str">
        <f>VLOOKUP($A15,'[2]Échéancier -  PAH'!$B$6:$FU$113,6,FALSE)</f>
        <v>1</v>
      </c>
      <c r="H15" s="186" t="str">
        <f>VLOOKUP($A15,'[2]Échéancier -  PAH'!$B$6:$FU$113,10,FALSE)</f>
        <v>ROMEL</v>
      </c>
      <c r="I15" s="187">
        <f>VLOOKUP(A15,'[2]Échéancier -  PAH'!$B$6:$P$113,7,FALSE)</f>
        <v>0</v>
      </c>
      <c r="J15" s="167"/>
      <c r="K15" s="50" t="str">
        <f>VLOOKUP($A15,'[2]Échéancier -  PAH'!$B$6:$FU$113,15,FALSE)</f>
        <v>OC</v>
      </c>
    </row>
    <row r="16" spans="1:15" ht="15" customHeight="1" x14ac:dyDescent="0.2">
      <c r="A16" s="3" t="s">
        <v>797</v>
      </c>
      <c r="C16" s="184" t="str">
        <f>VLOOKUP($A16,'[2]Échéancier -  PAH'!$B$6:$FU$113,102,FALSE)</f>
        <v>Côte-des-Neiges — Notre-Dame-de-Grâce</v>
      </c>
      <c r="D16" s="185" t="str">
        <f>VLOOKUP($A16,'[2]Échéancier -  PAH'!$B$6:$FU$113,3,FALSE)</f>
        <v>LES HABITATIONS COMM. NDG - GRAND BOULEV</v>
      </c>
      <c r="E16" s="185" t="str">
        <f>VLOOKUP($A16,'[2]Échéancier -  PAH'!$B$6:$FU$113,4,FALSE)</f>
        <v>2035-2045 Grand Boulevard (MTL)</v>
      </c>
      <c r="F16" s="186">
        <f>VLOOKUP($A16,'[2]Échéancier -  PAH'!$B$6:$FU$113,5,FALSE)</f>
        <v>26</v>
      </c>
      <c r="G16" s="186">
        <f>VLOOKUP($A16,'[2]Échéancier -  PAH'!$B$6:$FU$113,6,FALSE)</f>
        <v>1</v>
      </c>
      <c r="H16" s="186" t="str">
        <f>VLOOKUP($A16,'[2]Échéancier -  PAH'!$B$6:$FU$113,10,FALSE)</f>
        <v>CDH</v>
      </c>
      <c r="I16" s="187">
        <f>VLOOKUP(A16,'[2]Échéancier -  PAH'!$B$6:$P$113,7,FALSE)</f>
        <v>0</v>
      </c>
      <c r="J16" s="167"/>
      <c r="K16" s="50" t="str">
        <f>VLOOKUP($A16,'[2]Échéancier -  PAH'!$B$6:$FU$113,15,FALSE)</f>
        <v>OC</v>
      </c>
      <c r="L16">
        <v>1</v>
      </c>
    </row>
    <row r="17" spans="1:12" ht="15" customHeight="1" x14ac:dyDescent="0.2">
      <c r="A17" s="3" t="s">
        <v>798</v>
      </c>
      <c r="C17" s="184" t="str">
        <f>VLOOKUP($A17,'[2]Échéancier -  PAH'!$B$6:$FU$113,102,FALSE)</f>
        <v>Côte-des-Neiges — Notre-Dame-de-Grâce</v>
      </c>
      <c r="D17" s="185" t="str">
        <f>VLOOKUP($A17,'[2]Échéancier -  PAH'!$B$6:$FU$113,3,FALSE)</f>
        <v>LES HABITATIONS COMM. NDG - GRAND BOULEV</v>
      </c>
      <c r="E17" s="185" t="str">
        <f>VLOOKUP($A17,'[2]Échéancier -  PAH'!$B$6:$FU$113,4,FALSE)</f>
        <v>2035-2045 Grand Boulevard (MTL)</v>
      </c>
      <c r="F17" s="186">
        <f>VLOOKUP($A17,'[2]Échéancier -  PAH'!$B$6:$FU$113,5,FALSE)</f>
        <v>25</v>
      </c>
      <c r="G17" s="186">
        <f>VLOOKUP($A17,'[2]Échéancier -  PAH'!$B$6:$FU$113,6,FALSE)</f>
        <v>3</v>
      </c>
      <c r="H17" s="186" t="str">
        <f>VLOOKUP($A17,'[2]Échéancier -  PAH'!$B$6:$FU$113,10,FALSE)</f>
        <v>CDH</v>
      </c>
      <c r="I17" s="187">
        <f>VLOOKUP(A17,'[2]Échéancier -  PAH'!$B$6:$P$113,7,FALSE)</f>
        <v>0</v>
      </c>
      <c r="J17" s="167"/>
      <c r="K17" s="50" t="str">
        <f>VLOOKUP($A17,'[2]Échéancier -  PAH'!$B$6:$FU$113,15,FALSE)</f>
        <v>OC</v>
      </c>
      <c r="L17">
        <v>1</v>
      </c>
    </row>
    <row r="18" spans="1:12" ht="15" customHeight="1" x14ac:dyDescent="0.2">
      <c r="A18" s="100" t="s">
        <v>743</v>
      </c>
      <c r="B18" s="173"/>
      <c r="C18" s="184" t="str">
        <f>VLOOKUP($A18,'[2]Échéancier -  PAH'!$B$6:$FU$113,102,FALSE)</f>
        <v>Côte-des-Neiges — Notre-Dame-de-Grâce</v>
      </c>
      <c r="D18" s="185" t="str">
        <f>VLOOKUP($A18,'[2]Échéancier -  PAH'!$B$6:$FU$113,3,FALSE)</f>
        <v>OMHM - CENTRE VICTORIA</v>
      </c>
      <c r="E18" s="185" t="str">
        <f>VLOOKUP($A18,'[2]Échéancier -  PAH'!$B$6:$FU$113,4,FALSE)</f>
        <v xml:space="preserve">6600 avenue Victoria </v>
      </c>
      <c r="F18" s="186">
        <f>VLOOKUP($A18,'[2]Échéancier -  PAH'!$B$6:$FU$113,5,FALSE)</f>
        <v>67</v>
      </c>
      <c r="G18" s="186" t="str">
        <f>VLOOKUP($A18,'[2]Échéancier -  PAH'!$B$6:$FU$113,6,FALSE)</f>
        <v>1</v>
      </c>
      <c r="H18" s="186" t="str">
        <f>VLOOKUP($A18,'[2]Échéancier -  PAH'!$B$6:$FU$113,10,FALSE)</f>
        <v>ROMEL</v>
      </c>
      <c r="I18" s="187">
        <f>VLOOKUP(A18,'[2]Échéancier -  PAH'!$B$6:$P$113,7,FALSE)</f>
        <v>0</v>
      </c>
      <c r="J18" s="167"/>
      <c r="K18" s="50" t="str">
        <f>VLOOKUP($A18,'[2]Échéancier -  PAH'!$B$6:$FU$113,15,FALSE)</f>
        <v>OC</v>
      </c>
      <c r="L18">
        <v>1</v>
      </c>
    </row>
    <row r="19" spans="1:12" ht="15" customHeight="1" x14ac:dyDescent="0.2">
      <c r="A19" s="174" t="s">
        <v>711</v>
      </c>
      <c r="C19" s="184" t="str">
        <f>VLOOKUP($A19,'[2]Échéancier -  PAH'!$B$6:$FU$113,102,FALSE)</f>
        <v>Lachine</v>
      </c>
      <c r="D19" s="185" t="str">
        <f>VLOOKUP($A19,'[2]Échéancier -  PAH'!$B$6:$FU$113,3,FALSE)</f>
        <v>OMHM - REMEMBRANCE</v>
      </c>
      <c r="E19" s="185" t="str">
        <f>VLOOKUP($A19,'[2]Échéancier -  PAH'!$B$6:$FU$113,4,FALSE)</f>
        <v>2211 rue du Dépôt-Manning (LCH)</v>
      </c>
      <c r="F19" s="186">
        <f>VLOOKUP($A19,'[2]Échéancier -  PAH'!$B$6:$FU$113,5,FALSE)</f>
        <v>123</v>
      </c>
      <c r="G19" s="186" t="str">
        <f>VLOOKUP($A19,'[2]Échéancier -  PAH'!$B$6:$FU$113,6,FALSE)</f>
        <v>1</v>
      </c>
      <c r="H19" s="186" t="str">
        <f>VLOOKUP($A19,'[2]Échéancier -  PAH'!$B$6:$FU$113,10,FALSE)</f>
        <v>AHM</v>
      </c>
      <c r="I19" s="187">
        <f>VLOOKUP(A19,'[2]Échéancier -  PAH'!$B$6:$P$113,7,FALSE)</f>
        <v>0</v>
      </c>
      <c r="J19" s="167" t="s">
        <v>747</v>
      </c>
      <c r="K19" s="50" t="str">
        <f>VLOOKUP($A19,'[2]Échéancier -  PAH'!$B$6:$FU$113,15,FALSE)</f>
        <v>OC</v>
      </c>
      <c r="L19">
        <v>1</v>
      </c>
    </row>
    <row r="20" spans="1:12" ht="15" customHeight="1" x14ac:dyDescent="0.2">
      <c r="A20" s="100" t="s">
        <v>788</v>
      </c>
      <c r="B20" s="173"/>
      <c r="C20" s="184" t="str">
        <f>VLOOKUP($A20,'[2]Échéancier -  PAH'!$B$6:$FU$113,102,FALSE)</f>
        <v>LaSalle</v>
      </c>
      <c r="D20" s="185" t="str">
        <f>VLOOKUP($A20,'[2]Échéancier -  PAH'!$B$6:$FU$113,3,FALSE)</f>
        <v>HABITATIONS LES TRINITAIRES</v>
      </c>
      <c r="E20" s="185" t="str">
        <f>VLOOKUP($A20,'[2]Échéancier -  PAH'!$B$6:$FU$113,4,FALSE)</f>
        <v xml:space="preserve">1771 boulevard Angrignon </v>
      </c>
      <c r="F20" s="186">
        <f>VLOOKUP($A20,'[2]Échéancier -  PAH'!$B$6:$FU$113,5,FALSE)</f>
        <v>150</v>
      </c>
      <c r="G20" s="186" t="str">
        <f>VLOOKUP($A20,'[2]Échéancier -  PAH'!$B$6:$FU$113,6,FALSE)</f>
        <v>2</v>
      </c>
      <c r="H20" s="186" t="str">
        <f>VLOOKUP($A20,'[2]Échéancier -  PAH'!$B$6:$FU$113,10,FALSE)</f>
        <v>ROMEL</v>
      </c>
      <c r="I20" s="187">
        <f>VLOOKUP(A20,'[2]Échéancier -  PAH'!$B$6:$P$113,7,FALSE)</f>
        <v>0</v>
      </c>
      <c r="J20" s="167"/>
      <c r="K20" s="50" t="str">
        <f>VLOOKUP($A20,'[2]Échéancier -  PAH'!$B$6:$FU$113,15,FALSE)</f>
        <v>OC</v>
      </c>
    </row>
    <row r="21" spans="1:12" ht="15" customHeight="1" x14ac:dyDescent="0.2">
      <c r="A21" s="100" t="s">
        <v>754</v>
      </c>
      <c r="C21" s="184" t="str">
        <f>VLOOKUP($A21,'[2]Échéancier -  PAH'!$B$6:$FU$113,102,FALSE)</f>
        <v>Le Plateau-Mont-Royal</v>
      </c>
      <c r="D21" s="185" t="str">
        <f>VLOOKUP($A21,'[2]Échéancier -  PAH'!$B$6:$FU$113,3,FALSE)</f>
        <v>ASSOCIATION D'ENTRAIDE LE CHAINON</v>
      </c>
      <c r="E21" s="185" t="str">
        <f>VLOOKUP($A21,'[2]Échéancier -  PAH'!$B$6:$FU$113,4,FALSE)</f>
        <v>4373 avenue de l' Esplanade (MTL)</v>
      </c>
      <c r="F21" s="186">
        <f>VLOOKUP($A21,'[2]Échéancier -  PAH'!$B$6:$FU$113,5,FALSE)</f>
        <v>33</v>
      </c>
      <c r="G21" s="186" t="str">
        <f>VLOOKUP($A21,'[2]Échéancier -  PAH'!$B$6:$FU$113,6,FALSE)</f>
        <v>3</v>
      </c>
      <c r="H21" s="186" t="str">
        <f>VLOOKUP($A21,'[2]Échéancier -  PAH'!$B$6:$FU$113,10,FALSE)</f>
        <v>AHM</v>
      </c>
      <c r="I21" s="187">
        <f>VLOOKUP(A21,'[2]Échéancier -  PAH'!$B$6:$P$113,7,FALSE)</f>
        <v>0</v>
      </c>
      <c r="J21" s="167"/>
      <c r="K21" s="50" t="str">
        <f>VLOOKUP($A21,'[2]Échéancier -  PAH'!$B$6:$FU$113,15,FALSE)</f>
        <v>OC</v>
      </c>
    </row>
    <row r="22" spans="1:12" ht="15" customHeight="1" x14ac:dyDescent="0.2">
      <c r="A22" s="100" t="s">
        <v>725</v>
      </c>
      <c r="C22" s="184" t="str">
        <f>VLOOKUP($A22,'[2]Échéancier -  PAH'!$B$6:$FU$113,102,FALSE)</f>
        <v>Le Plateau-Mont-Royal</v>
      </c>
      <c r="D22" s="185" t="str">
        <f>VLOOKUP($A22,'[2]Échéancier -  PAH'!$B$6:$FU$113,3,FALSE)</f>
        <v>AUBERGE MADELEINE</v>
      </c>
      <c r="E22" s="185" t="str">
        <f>VLOOKUP($A22,'[2]Échéancier -  PAH'!$B$6:$FU$113,4,FALSE)</f>
        <v>5035 rue De La Roche (MTL)</v>
      </c>
      <c r="F22" s="186">
        <f>VLOOKUP($A22,'[2]Échéancier -  PAH'!$B$6:$FU$113,5,FALSE)</f>
        <v>27</v>
      </c>
      <c r="G22" s="186" t="str">
        <f>VLOOKUP($A22,'[2]Échéancier -  PAH'!$B$6:$FU$113,6,FALSE)</f>
        <v>3</v>
      </c>
      <c r="H22" s="186" t="str">
        <f>VLOOKUP($A22,'[2]Échéancier -  PAH'!$B$6:$FU$113,10,FALSE)</f>
        <v>AHM</v>
      </c>
      <c r="I22" s="187">
        <f>VLOOKUP(A22,'[2]Échéancier -  PAH'!$B$6:$P$113,7,FALSE)</f>
        <v>0</v>
      </c>
      <c r="J22" s="167"/>
      <c r="K22" s="50" t="str">
        <f>VLOOKUP($A22,'[2]Échéancier -  PAH'!$B$6:$FU$113,15,FALSE)</f>
        <v>OC</v>
      </c>
      <c r="L22">
        <v>1</v>
      </c>
    </row>
    <row r="23" spans="1:12" ht="15" customHeight="1" x14ac:dyDescent="0.2">
      <c r="A23" s="3" t="s">
        <v>760</v>
      </c>
      <c r="B23" s="173"/>
      <c r="C23" s="184" t="str">
        <f>VLOOKUP($A23,'[2]Échéancier -  PAH'!$B$6:$FU$113,102,FALSE)</f>
        <v>Le Plateau-Mont-Royal</v>
      </c>
      <c r="D23" s="185" t="str">
        <f>VLOOKUP($A23,'[2]Échéancier -  PAH'!$B$6:$FU$113,3,FALSE)</f>
        <v>COOPÉRATIVE DE SOLIDARITÉ LA FAMILIALE</v>
      </c>
      <c r="E23" s="185" t="str">
        <f>VLOOKUP($A23,'[2]Échéancier -  PAH'!$B$6:$FU$113,4,FALSE)</f>
        <v>4660-4680 rue Drolet (MTL)</v>
      </c>
      <c r="F23" s="186">
        <f>VLOOKUP($A23,'[2]Échéancier -  PAH'!$B$6:$FU$113,5,FALSE)</f>
        <v>20</v>
      </c>
      <c r="G23" s="186" t="str">
        <f>VLOOKUP($A23,'[2]Échéancier -  PAH'!$B$6:$FU$113,6,FALSE)</f>
        <v>1</v>
      </c>
      <c r="H23" s="186" t="str">
        <f>VLOOKUP($A23,'[2]Échéancier -  PAH'!$B$6:$FU$113,10,FALSE)</f>
        <v>AHM</v>
      </c>
      <c r="I23" s="187" t="str">
        <f>VLOOKUP(A23,'[2]Échéancier -  PAH'!$B$6:$P$113,7,FALSE)</f>
        <v>X</v>
      </c>
      <c r="J23" s="167"/>
      <c r="K23" s="50" t="str">
        <f>VLOOKUP($A23,'[2]Échéancier -  PAH'!$B$6:$FU$113,15,FALSE)</f>
        <v>OC</v>
      </c>
      <c r="L23">
        <v>1</v>
      </c>
    </row>
    <row r="24" spans="1:12" ht="15" customHeight="1" x14ac:dyDescent="0.2">
      <c r="A24" s="3" t="s">
        <v>689</v>
      </c>
      <c r="C24" s="184" t="str">
        <f>VLOOKUP($A24,'[2]Échéancier -  PAH'!$B$6:$FU$113,102,FALSE)</f>
        <v>Le Sud-Ouest</v>
      </c>
      <c r="D24" s="185" t="str">
        <f>VLOOKUP($A24,'[2]Échéancier -  PAH'!$B$6:$FU$113,3,FALSE)</f>
        <v>C.H. DES BASSINS DU HAVRE</v>
      </c>
      <c r="E24" s="185" t="str">
        <f>VLOOKUP($A24,'[2]Échéancier -  PAH'!$B$6:$FU$113,4,FALSE)</f>
        <v>1500 rue Ottawa (MTL)</v>
      </c>
      <c r="F24" s="186">
        <f>VLOOKUP($A24,'[2]Échéancier -  PAH'!$B$6:$FU$113,5,FALSE)</f>
        <v>182</v>
      </c>
      <c r="G24" s="186" t="str">
        <f>VLOOKUP($A24,'[2]Échéancier -  PAH'!$B$6:$FU$113,6,FALSE)</f>
        <v>1</v>
      </c>
      <c r="H24" s="186" t="str">
        <f>VLOOKUP($A24,'[2]Échéancier -  PAH'!$B$6:$FU$113,10,FALSE)</f>
        <v>BSQ</v>
      </c>
      <c r="I24" s="187">
        <f>VLOOKUP(A24,'[2]Échéancier -  PAH'!$B$6:$P$113,7,FALSE)</f>
        <v>0</v>
      </c>
      <c r="J24" s="167" t="s">
        <v>747</v>
      </c>
      <c r="K24" s="50" t="str">
        <f>VLOOKUP($A24,'[2]Échéancier -  PAH'!$B$6:$FU$113,15,FALSE)</f>
        <v>OC</v>
      </c>
      <c r="L24">
        <v>1</v>
      </c>
    </row>
    <row r="25" spans="1:12" ht="15" customHeight="1" x14ac:dyDescent="0.2">
      <c r="A25" s="3" t="s">
        <v>599</v>
      </c>
      <c r="C25" s="184" t="str">
        <f>VLOOKUP($A25,'[2]Échéancier -  PAH'!$B$6:$FU$113,102,FALSE)</f>
        <v>Le Sud-Ouest</v>
      </c>
      <c r="D25" s="185" t="str">
        <f>VLOOKUP($A25,'[2]Échéancier -  PAH'!$B$6:$FU$113,3,FALSE)</f>
        <v>C.H. LE CHALUTIER DE POINTE ST-CHARLES</v>
      </c>
      <c r="E25" s="185" t="str">
        <f>VLOOKUP($A25,'[2]Échéancier -  PAH'!$B$6:$FU$113,4,FALSE)</f>
        <v>1750 rue Richardson (MTL)</v>
      </c>
      <c r="F25" s="186">
        <f>VLOOKUP($A25,'[2]Échéancier -  PAH'!$B$6:$FU$113,5,FALSE)</f>
        <v>42</v>
      </c>
      <c r="G25" s="186" t="str">
        <f>VLOOKUP($A25,'[2]Échéancier -  PAH'!$B$6:$FU$113,6,FALSE)</f>
        <v>1</v>
      </c>
      <c r="H25" s="186" t="str">
        <f>VLOOKUP($A25,'[2]Échéancier -  PAH'!$B$6:$FU$113,10,FALSE)</f>
        <v>BSQ</v>
      </c>
      <c r="I25" s="187">
        <f>VLOOKUP(A25,'[2]Échéancier -  PAH'!$B$6:$P$113,7,FALSE)</f>
        <v>0</v>
      </c>
      <c r="J25" s="167" t="s">
        <v>747</v>
      </c>
      <c r="K25" s="50" t="str">
        <f>VLOOKUP($A25,'[2]Échéancier -  PAH'!$B$6:$FU$113,15,FALSE)</f>
        <v>OC</v>
      </c>
      <c r="L25">
        <v>1</v>
      </c>
    </row>
    <row r="26" spans="1:12" ht="15" customHeight="1" x14ac:dyDescent="0.2">
      <c r="A26" s="3" t="s">
        <v>790</v>
      </c>
      <c r="B26" s="173"/>
      <c r="C26" s="184" t="str">
        <f>VLOOKUP($A26,'[2]Échéancier -  PAH'!$B$6:$FU$113,102,FALSE)</f>
        <v>Le Sud-Ouest</v>
      </c>
      <c r="D26" s="185" t="str">
        <f>VLOOKUP($A26,'[2]Échéancier -  PAH'!$B$6:$FU$113,3,FALSE)</f>
        <v>C.H. TIOHTIAKE</v>
      </c>
      <c r="E26" s="185" t="str">
        <f>VLOOKUP($A26,'[2]Échéancier -  PAH'!$B$6:$FU$113,4,FALSE)</f>
        <v>1905 rue Basin (MTL)</v>
      </c>
      <c r="F26" s="186">
        <f>VLOOKUP($A26,'[2]Échéancier -  PAH'!$B$6:$FU$113,5,FALSE)</f>
        <v>81</v>
      </c>
      <c r="G26" s="186" t="str">
        <f>VLOOKUP($A26,'[2]Échéancier -  PAH'!$B$6:$FU$113,6,FALSE)</f>
        <v>1</v>
      </c>
      <c r="H26" s="186" t="str">
        <f>VLOOKUP($A26,'[2]Échéancier -  PAH'!$B$6:$FU$113,10,FALSE)</f>
        <v>BSQ</v>
      </c>
      <c r="I26" s="187">
        <f>VLOOKUP(A26,'[2]Échéancier -  PAH'!$B$6:$P$113,7,FALSE)</f>
        <v>0</v>
      </c>
      <c r="J26" s="167"/>
      <c r="K26" s="50" t="str">
        <f>VLOOKUP($A26,'[2]Échéancier -  PAH'!$B$6:$FU$113,15,FALSE)</f>
        <v>OC</v>
      </c>
      <c r="L26">
        <v>1</v>
      </c>
    </row>
    <row r="27" spans="1:12" ht="15" customHeight="1" x14ac:dyDescent="0.2">
      <c r="A27" s="79" t="s">
        <v>646</v>
      </c>
      <c r="C27" s="184" t="str">
        <f>VLOOKUP($A27,'[2]Échéancier -  PAH'!$B$6:$FU$113,102,FALSE)</f>
        <v>Le Sud-Ouest</v>
      </c>
      <c r="D27" s="185" t="str">
        <f>VLOOKUP($A27,'[2]Échéancier -  PAH'!$B$6:$FU$113,3,FALSE)</f>
        <v>C.H.LE CHALUTIER DE POINTE ST-CHARLES II</v>
      </c>
      <c r="E27" s="185" t="str">
        <f>VLOOKUP($A27,'[2]Échéancier -  PAH'!$B$6:$FU$113,4,FALSE)</f>
        <v>1130 rue de la Sucrerie (MTL)</v>
      </c>
      <c r="F27" s="186">
        <f>VLOOKUP($A27,'[2]Échéancier -  PAH'!$B$6:$FU$113,5,FALSE)</f>
        <v>15</v>
      </c>
      <c r="G27" s="186" t="str">
        <f>VLOOKUP($A27,'[2]Échéancier -  PAH'!$B$6:$FU$113,6,FALSE)</f>
        <v>1</v>
      </c>
      <c r="H27" s="186" t="str">
        <f>VLOOKUP($A27,'[2]Échéancier -  PAH'!$B$6:$FU$113,10,FALSE)</f>
        <v>BSQ</v>
      </c>
      <c r="I27" s="187">
        <f>VLOOKUP(A27,'[2]Échéancier -  PAH'!$B$6:$P$113,7,FALSE)</f>
        <v>0</v>
      </c>
      <c r="J27" s="165" t="s">
        <v>747</v>
      </c>
      <c r="K27" s="50" t="str">
        <f>VLOOKUP($A27,'[2]Échéancier -  PAH'!$B$6:$FU$113,15,FALSE)</f>
        <v>OC</v>
      </c>
      <c r="L27">
        <v>1</v>
      </c>
    </row>
    <row r="28" spans="1:12" ht="15" customHeight="1" x14ac:dyDescent="0.2">
      <c r="A28" s="134" t="s">
        <v>766</v>
      </c>
      <c r="B28" s="173"/>
      <c r="C28" s="184" t="str">
        <f>VLOOKUP($A28,'[2]Échéancier -  PAH'!$B$6:$FU$113,102,FALSE)</f>
        <v>Le Sud-Ouest</v>
      </c>
      <c r="D28" s="185" t="str">
        <f>VLOOKUP($A28,'[2]Échéancier -  PAH'!$B$6:$FU$113,3,FALSE)</f>
        <v>CEGECOM</v>
      </c>
      <c r="E28" s="185" t="str">
        <f>VLOOKUP($A28,'[2]Échéancier -  PAH'!$B$6:$FU$113,4,FALSE)</f>
        <v>555 rue Lacasse (MTL)</v>
      </c>
      <c r="F28" s="186">
        <f>VLOOKUP($A28,'[2]Échéancier -  PAH'!$B$6:$FU$113,5,FALSE)</f>
        <v>12</v>
      </c>
      <c r="G28" s="186" t="str">
        <f>VLOOKUP($A28,'[2]Échéancier -  PAH'!$B$6:$FU$113,6,FALSE)</f>
        <v>3</v>
      </c>
      <c r="H28" s="186" t="str">
        <f>VLOOKUP($A28,'[2]Échéancier -  PAH'!$B$6:$FU$113,10,FALSE)</f>
        <v>BSQ</v>
      </c>
      <c r="I28" s="187" t="str">
        <f>VLOOKUP(A28,'[2]Échéancier -  PAH'!$B$6:$P$113,7,FALSE)</f>
        <v>X</v>
      </c>
      <c r="J28" s="167"/>
      <c r="K28" s="50" t="str">
        <f>VLOOKUP($A28,'[2]Échéancier -  PAH'!$B$6:$FU$113,15,FALSE)</f>
        <v>OC</v>
      </c>
      <c r="L28">
        <v>1</v>
      </c>
    </row>
    <row r="29" spans="1:12" ht="15" customHeight="1" x14ac:dyDescent="0.2">
      <c r="A29" s="79" t="s">
        <v>645</v>
      </c>
      <c r="C29" s="184" t="str">
        <f>VLOOKUP($A29,'[2]Échéancier -  PAH'!$B$6:$FU$113,102,FALSE)</f>
        <v>Le Sud-Ouest</v>
      </c>
      <c r="D29" s="185" t="str">
        <f>VLOOKUP($A29,'[2]Échéancier -  PAH'!$B$6:$FU$113,3,FALSE)</f>
        <v>CITÉ DES BÂTISSEURS DE POINTE ST-CHARLES</v>
      </c>
      <c r="E29" s="185" t="str">
        <f>VLOOKUP($A29,'[2]Échéancier -  PAH'!$B$6:$FU$113,4,FALSE)</f>
        <v>1130 rue de la Sucrerie (MTL)</v>
      </c>
      <c r="F29" s="186">
        <f>VLOOKUP($A29,'[2]Échéancier -  PAH'!$B$6:$FU$113,5,FALSE)</f>
        <v>115</v>
      </c>
      <c r="G29" s="186" t="str">
        <f>VLOOKUP($A29,'[2]Échéancier -  PAH'!$B$6:$FU$113,6,FALSE)</f>
        <v>2</v>
      </c>
      <c r="H29" s="186" t="str">
        <f>VLOOKUP($A29,'[2]Échéancier -  PAH'!$B$6:$FU$113,10,FALSE)</f>
        <v>BSQ</v>
      </c>
      <c r="I29" s="187">
        <f>VLOOKUP(A29,'[2]Échéancier -  PAH'!$B$6:$P$113,7,FALSE)</f>
        <v>0</v>
      </c>
      <c r="J29" s="167" t="s">
        <v>747</v>
      </c>
      <c r="K29" s="50" t="str">
        <f>VLOOKUP($A29,'[2]Échéancier -  PAH'!$B$6:$FU$113,15,FALSE)</f>
        <v>OC</v>
      </c>
      <c r="L29">
        <v>1</v>
      </c>
    </row>
    <row r="30" spans="1:12" ht="15" customHeight="1" x14ac:dyDescent="0.2">
      <c r="A30" s="148" t="s">
        <v>755</v>
      </c>
      <c r="B30" s="173"/>
      <c r="C30" s="184" t="str">
        <f>VLOOKUP($A30,'[2]Échéancier -  PAH'!$B$6:$FU$113,102,FALSE)</f>
        <v>Le Sud-Ouest</v>
      </c>
      <c r="D30" s="185" t="str">
        <f>VLOOKUP($A30,'[2]Échéancier -  PAH'!$B$6:$FU$113,3,FALSE)</f>
        <v>LES HABITATIONS PARADOXE</v>
      </c>
      <c r="E30" s="185" t="str">
        <f>VLOOKUP($A30,'[2]Échéancier -  PAH'!$B$6:$FU$113,4,FALSE)</f>
        <v>5959 boulevard Monk (MTL)</v>
      </c>
      <c r="F30" s="186">
        <f>VLOOKUP($A30,'[2]Échéancier -  PAH'!$B$6:$FU$113,5,FALSE)</f>
        <v>12</v>
      </c>
      <c r="G30" s="186" t="str">
        <f>VLOOKUP($A30,'[2]Échéancier -  PAH'!$B$6:$FU$113,6,FALSE)</f>
        <v>3</v>
      </c>
      <c r="H30" s="186" t="str">
        <f>VLOOKUP($A30,'[2]Échéancier -  PAH'!$B$6:$FU$113,10,FALSE)</f>
        <v>BSQ</v>
      </c>
      <c r="I30" s="187">
        <f>VLOOKUP(A30,'[2]Échéancier -  PAH'!$B$6:$P$113,7,FALSE)</f>
        <v>0</v>
      </c>
      <c r="J30" s="167"/>
      <c r="K30" s="50" t="str">
        <f>VLOOKUP($A30,'[2]Échéancier -  PAH'!$B$6:$FU$113,15,FALSE)</f>
        <v>OC</v>
      </c>
    </row>
    <row r="31" spans="1:12" x14ac:dyDescent="0.2">
      <c r="A31" s="3" t="s">
        <v>600</v>
      </c>
      <c r="B31" s="173"/>
      <c r="C31" s="184" t="str">
        <f>VLOOKUP($A31,'[2]Échéancier -  PAH'!$B$6:$FU$113,102,FALSE)</f>
        <v>Le Sud-Ouest</v>
      </c>
      <c r="D31" s="185" t="str">
        <f>VLOOKUP($A31,'[2]Échéancier -  PAH'!$B$6:$FU$113,3,FALSE)</f>
        <v>LES IMMEUBLES ROPERY/SHEARER</v>
      </c>
      <c r="E31" s="185" t="str">
        <f>VLOOKUP($A31,'[2]Échéancier -  PAH'!$B$6:$FU$113,4,FALSE)</f>
        <v>2384-2398 rue de Châteauguay (MTL)</v>
      </c>
      <c r="F31" s="186">
        <f>VLOOKUP($A31,'[2]Échéancier -  PAH'!$B$6:$FU$113,5,FALSE)</f>
        <v>14</v>
      </c>
      <c r="G31" s="186" t="str">
        <f>VLOOKUP($A31,'[2]Échéancier -  PAH'!$B$6:$FU$113,6,FALSE)</f>
        <v>1</v>
      </c>
      <c r="H31" s="186" t="str">
        <f>VLOOKUP($A31,'[2]Échéancier -  PAH'!$B$6:$FU$113,10,FALSE)</f>
        <v>BSQ</v>
      </c>
      <c r="I31" s="187" t="str">
        <f>VLOOKUP(A31,'[2]Échéancier -  PAH'!$B$6:$P$113,7,FALSE)</f>
        <v>X</v>
      </c>
      <c r="J31" s="167"/>
      <c r="K31" s="50" t="str">
        <f>VLOOKUP($A31,'[2]Échéancier -  PAH'!$B$6:$FU$113,15,FALSE)</f>
        <v>OC</v>
      </c>
      <c r="L31">
        <v>1</v>
      </c>
    </row>
    <row r="32" spans="1:12" x14ac:dyDescent="0.2">
      <c r="A32" s="3" t="s">
        <v>773</v>
      </c>
      <c r="C32" s="184" t="str">
        <f>VLOOKUP($A32,'[2]Échéancier -  PAH'!$B$6:$FU$113,102,FALSE)</f>
        <v>Le Sud-Ouest</v>
      </c>
      <c r="D32" s="185" t="str">
        <f>VLOOKUP($A32,'[2]Échéancier -  PAH'!$B$6:$FU$113,3,FALSE)</f>
        <v>LOGIFAMILLE</v>
      </c>
      <c r="E32" s="185" t="str">
        <f>VLOOKUP($A32,'[2]Échéancier -  PAH'!$B$6:$FU$113,4,FALSE)</f>
        <v>4595-4605 rue Saint-Jacques (MTL)</v>
      </c>
      <c r="F32" s="186">
        <f>VLOOKUP($A32,'[2]Échéancier -  PAH'!$B$6:$FU$113,5,FALSE)</f>
        <v>6</v>
      </c>
      <c r="G32" s="186" t="str">
        <f>VLOOKUP($A32,'[2]Échéancier -  PAH'!$B$6:$FU$113,6,FALSE)</f>
        <v>3</v>
      </c>
      <c r="H32" s="186" t="str">
        <f>VLOOKUP($A32,'[2]Échéancier -  PAH'!$B$6:$FU$113,10,FALSE)</f>
        <v>BSQ</v>
      </c>
      <c r="I32" s="187">
        <f>VLOOKUP(A32,'[2]Échéancier -  PAH'!$B$6:$P$113,7,FALSE)</f>
        <v>0</v>
      </c>
      <c r="J32" s="167"/>
      <c r="K32" s="50" t="str">
        <f>VLOOKUP($A32,'[2]Échéancier -  PAH'!$B$6:$FU$113,15,FALSE)</f>
        <v>OC</v>
      </c>
      <c r="L32">
        <v>1</v>
      </c>
    </row>
    <row r="33" spans="1:14" x14ac:dyDescent="0.2">
      <c r="A33" s="99" t="s">
        <v>735</v>
      </c>
      <c r="B33" s="173"/>
      <c r="C33" s="184" t="str">
        <f>VLOOKUP($A33,'[2]Échéancier -  PAH'!$B$6:$FU$113,102,FALSE)</f>
        <v>Le Sud-Ouest</v>
      </c>
      <c r="D33" s="185" t="str">
        <f>VLOOKUP($A33,'[2]Échéancier -  PAH'!$B$6:$FU$113,3,FALSE)</f>
        <v>MISSION BON ACCUEIL-DELINELLE</v>
      </c>
      <c r="E33" s="185" t="str">
        <f>VLOOKUP($A33,'[2]Échéancier -  PAH'!$B$6:$FU$113,4,FALSE)</f>
        <v>608 rue Delinelle (MTL)</v>
      </c>
      <c r="F33" s="186">
        <f>VLOOKUP($A33,'[2]Échéancier -  PAH'!$B$6:$FU$113,5,FALSE)</f>
        <v>26</v>
      </c>
      <c r="G33" s="186" t="str">
        <f>VLOOKUP($A33,'[2]Échéancier -  PAH'!$B$6:$FU$113,6,FALSE)</f>
        <v>3</v>
      </c>
      <c r="H33" s="186" t="str">
        <f>VLOOKUP($A33,'[2]Échéancier -  PAH'!$B$6:$FU$113,10,FALSE)</f>
        <v>BSQ</v>
      </c>
      <c r="I33" s="187">
        <f>VLOOKUP(A33,'[2]Échéancier -  PAH'!$B$6:$P$113,7,FALSE)</f>
        <v>0</v>
      </c>
      <c r="J33" s="167"/>
      <c r="K33" s="50" t="str">
        <f>VLOOKUP($A33,'[2]Échéancier -  PAH'!$B$6:$FU$113,15,FALSE)</f>
        <v>OC</v>
      </c>
      <c r="L33">
        <v>1</v>
      </c>
    </row>
    <row r="34" spans="1:14" x14ac:dyDescent="0.2">
      <c r="A34" s="99" t="s">
        <v>757</v>
      </c>
      <c r="C34" s="184" t="str">
        <f>VLOOKUP($A34,'[2]Échéancier -  PAH'!$B$6:$FU$113,102,FALSE)</f>
        <v>Le Sud-Ouest</v>
      </c>
      <c r="D34" s="185" t="str">
        <f>VLOOKUP($A34,'[2]Échéancier -  PAH'!$B$6:$FU$113,3,FALSE)</f>
        <v>SOCAM - IMPERIAL TOBACCO</v>
      </c>
      <c r="E34" s="185" t="str">
        <f>VLOOKUP($A34,'[2]Échéancier -  PAH'!$B$6:$FU$113,4,FALSE)</f>
        <v>734 rue Bourget (MTL)</v>
      </c>
      <c r="F34" s="186">
        <f>VLOOKUP($A34,'[2]Échéancier -  PAH'!$B$6:$FU$113,5,FALSE)</f>
        <v>34</v>
      </c>
      <c r="G34" s="186" t="str">
        <f>VLOOKUP($A34,'[2]Échéancier -  PAH'!$B$6:$FU$113,6,FALSE)</f>
        <v>1</v>
      </c>
      <c r="H34" s="186" t="str">
        <f>VLOOKUP($A34,'[2]Échéancier -  PAH'!$B$6:$FU$113,10,FALSE)</f>
        <v>BSQ</v>
      </c>
      <c r="I34" s="187">
        <f>VLOOKUP(A34,'[2]Échéancier -  PAH'!$B$6:$P$113,7,FALSE)</f>
        <v>0</v>
      </c>
      <c r="J34" s="167"/>
      <c r="K34" s="50" t="str">
        <f>VLOOKUP($A34,'[2]Échéancier -  PAH'!$B$6:$FU$113,15,FALSE)</f>
        <v>OC</v>
      </c>
      <c r="L34">
        <v>1</v>
      </c>
    </row>
    <row r="35" spans="1:14" x14ac:dyDescent="0.2">
      <c r="A35" s="3" t="s">
        <v>685</v>
      </c>
      <c r="B35" s="173"/>
      <c r="C35" s="184" t="str">
        <f>VLOOKUP($A35,'[2]Échéancier -  PAH'!$B$6:$FU$113,102,FALSE)</f>
        <v>Mercier — Hochelaga-Maisonneuve</v>
      </c>
      <c r="D35" s="185" t="str">
        <f>VLOOKUP($A35,'[2]Échéancier -  PAH'!$B$6:$FU$113,3,FALSE)</f>
        <v>C.H. FAMILIALE PETER HALL</v>
      </c>
      <c r="E35" s="185" t="str">
        <f>VLOOKUP($A35,'[2]Échéancier -  PAH'!$B$6:$FU$113,4,FALSE)</f>
        <v>2556 avenue Fletcher (MTL)</v>
      </c>
      <c r="F35" s="186">
        <f>VLOOKUP($A35,'[2]Échéancier -  PAH'!$B$6:$FU$113,5,FALSE)</f>
        <v>15</v>
      </c>
      <c r="G35" s="186" t="str">
        <f>VLOOKUP($A35,'[2]Échéancier -  PAH'!$B$6:$FU$113,6,FALSE)</f>
        <v>1</v>
      </c>
      <c r="H35" s="186" t="str">
        <f>VLOOKUP($A35,'[2]Échéancier -  PAH'!$B$6:$FU$113,10,FALSE)</f>
        <v>BSQ</v>
      </c>
      <c r="I35" s="187">
        <f>VLOOKUP(A35,'[2]Échéancier -  PAH'!$B$6:$P$113,7,FALSE)</f>
        <v>0</v>
      </c>
      <c r="J35" s="167" t="s">
        <v>747</v>
      </c>
      <c r="K35" s="50" t="str">
        <f>VLOOKUP($A35,'[2]Échéancier -  PAH'!$B$6:$FU$113,15,FALSE)</f>
        <v>OC</v>
      </c>
      <c r="L35">
        <v>1</v>
      </c>
    </row>
    <row r="36" spans="1:14" x14ac:dyDescent="0.2">
      <c r="A36" s="3" t="s">
        <v>731</v>
      </c>
      <c r="B36" s="194"/>
      <c r="C36" s="184" t="str">
        <f>VLOOKUP($A36,'[2]Échéancier -  PAH'!$B$6:$FU$113,102,FALSE)</f>
        <v>Mercier — Hochelaga-Maisonneuve</v>
      </c>
      <c r="D36" s="185" t="str">
        <f>VLOOKUP($A36,'[2]Échéancier -  PAH'!$B$6:$FU$113,3,FALSE)</f>
        <v>C.H. PETITS ET GRANDS</v>
      </c>
      <c r="E36" s="185" t="str">
        <f>VLOOKUP($A36,'[2]Échéancier -  PAH'!$B$6:$FU$113,4,FALSE)</f>
        <v>2271-2335 rue Darling (MTL)</v>
      </c>
      <c r="F36" s="186">
        <f>VLOOKUP($A36,'[2]Échéancier -  PAH'!$B$6:$FU$113,5,FALSE)</f>
        <v>46</v>
      </c>
      <c r="G36" s="186" t="str">
        <f>VLOOKUP($A36,'[2]Échéancier -  PAH'!$B$6:$FU$113,6,FALSE)</f>
        <v>1</v>
      </c>
      <c r="H36" s="186" t="str">
        <f>VLOOKUP($A36,'[2]Échéancier -  PAH'!$B$6:$FU$113,10,FALSE)</f>
        <v>BSQ</v>
      </c>
      <c r="I36" s="224">
        <f>VLOOKUP(A36,'[2]Échéancier -  PAH'!$B$6:$P$113,7,FALSE)</f>
        <v>0</v>
      </c>
      <c r="J36" s="167" t="s">
        <v>747</v>
      </c>
      <c r="K36" s="50" t="str">
        <f>VLOOKUP($A36,'[2]Échéancier -  PAH'!$B$6:$FU$113,15,FALSE)</f>
        <v>OC</v>
      </c>
      <c r="L36">
        <v>1</v>
      </c>
    </row>
    <row r="37" spans="1:14" x14ac:dyDescent="0.2">
      <c r="A37" s="3" t="s">
        <v>730</v>
      </c>
      <c r="C37" s="184" t="str">
        <f>VLOOKUP($A37,'[2]Échéancier -  PAH'!$B$6:$FU$113,102,FALSE)</f>
        <v>Mercier — Hochelaga-Maisonneuve</v>
      </c>
      <c r="D37" s="185" t="str">
        <f>VLOOKUP($A37,'[2]Échéancier -  PAH'!$B$6:$FU$113,3,FALSE)</f>
        <v>CAP ST-BARNABÉ/ MAISON STE-CATHERINE</v>
      </c>
      <c r="E37" s="185" t="str">
        <f>VLOOKUP($A37,'[2]Échéancier -  PAH'!$B$6:$FU$113,4,FALSE)</f>
        <v xml:space="preserve">3997-4001 rue Sainte-Catherine Est </v>
      </c>
      <c r="F37" s="186">
        <f>VLOOKUP($A37,'[2]Échéancier -  PAH'!$B$6:$FU$113,5,FALSE)</f>
        <v>14</v>
      </c>
      <c r="G37" s="186" t="str">
        <f>VLOOKUP($A37,'[2]Échéancier -  PAH'!$B$6:$FU$113,6,FALSE)</f>
        <v>3</v>
      </c>
      <c r="H37" s="186" t="str">
        <f>VLOOKUP($A37,'[2]Échéancier -  PAH'!$B$6:$FU$113,10,FALSE)</f>
        <v>BSQ</v>
      </c>
      <c r="I37" s="187">
        <f>VLOOKUP(A37,'[2]Échéancier -  PAH'!$B$6:$P$113,7,FALSE)</f>
        <v>0</v>
      </c>
      <c r="J37" s="167"/>
      <c r="K37" s="50" t="str">
        <f>VLOOKUP($A37,'[2]Échéancier -  PAH'!$B$6:$FU$113,15,FALSE)</f>
        <v>OC</v>
      </c>
      <c r="L37">
        <v>1</v>
      </c>
    </row>
    <row r="38" spans="1:14" x14ac:dyDescent="0.2">
      <c r="A38" s="100" t="s">
        <v>761</v>
      </c>
      <c r="B38" s="173"/>
      <c r="C38" s="184" t="str">
        <f>VLOOKUP($A38,'[2]Échéancier -  PAH'!$B$6:$FU$113,102,FALSE)</f>
        <v>Mercier — Hochelaga-Maisonneuve</v>
      </c>
      <c r="D38" s="185" t="str">
        <f>VLOOKUP($A38,'[2]Échéancier -  PAH'!$B$6:$FU$113,3,FALSE)</f>
        <v>CARREFOUR FAMILIAL HOCHELAGA-MAISONNEUVE</v>
      </c>
      <c r="E38" s="185" t="str">
        <f>VLOOKUP($A38,'[2]Échéancier -  PAH'!$B$6:$FU$113,4,FALSE)</f>
        <v xml:space="preserve">1660 boulevard Pie-IX </v>
      </c>
      <c r="F38" s="186">
        <f>VLOOKUP($A38,'[2]Échéancier -  PAH'!$B$6:$FU$113,5,FALSE)</f>
        <v>7</v>
      </c>
      <c r="G38" s="186" t="str">
        <f>VLOOKUP($A38,'[2]Échéancier -  PAH'!$B$6:$FU$113,6,FALSE)</f>
        <v>3</v>
      </c>
      <c r="H38" s="186" t="str">
        <f>VLOOKUP($A38,'[2]Échéancier -  PAH'!$B$6:$FU$113,10,FALSE)</f>
        <v>BSQ</v>
      </c>
      <c r="I38" s="187">
        <f>VLOOKUP(A38,'[2]Échéancier -  PAH'!$B$6:$P$113,7,FALSE)</f>
        <v>0</v>
      </c>
      <c r="J38" s="167"/>
      <c r="K38" s="50" t="str">
        <f>VLOOKUP($A38,'[2]Échéancier -  PAH'!$B$6:$FU$113,15,FALSE)</f>
        <v>OC</v>
      </c>
      <c r="L38">
        <v>1</v>
      </c>
    </row>
    <row r="39" spans="1:14" x14ac:dyDescent="0.2">
      <c r="A39" s="3" t="s">
        <v>765</v>
      </c>
      <c r="C39" s="184" t="str">
        <f>VLOOKUP($A39,'[2]Échéancier -  PAH'!$B$6:$FU$113,102,FALSE)</f>
        <v>Mercier — Hochelaga-Maisonneuve</v>
      </c>
      <c r="D39" s="185" t="str">
        <f>VLOOKUP($A39,'[2]Échéancier -  PAH'!$B$6:$FU$113,3,FALSE)</f>
        <v>DIANOVA QUÉBEC</v>
      </c>
      <c r="E39" s="185" t="str">
        <f>VLOOKUP($A39,'[2]Échéancier -  PAH'!$B$6:$FU$113,4,FALSE)</f>
        <v>1516-1524 rue Aylwin (MTL)</v>
      </c>
      <c r="F39" s="186">
        <f>VLOOKUP($A39,'[2]Échéancier -  PAH'!$B$6:$FU$113,5,FALSE)</f>
        <v>21</v>
      </c>
      <c r="G39" s="186" t="str">
        <f>VLOOKUP($A39,'[2]Échéancier -  PAH'!$B$6:$FU$113,6,FALSE)</f>
        <v>3</v>
      </c>
      <c r="H39" s="186" t="str">
        <f>VLOOKUP($A39,'[2]Échéancier -  PAH'!$B$6:$FU$113,10,FALSE)</f>
        <v>AHM</v>
      </c>
      <c r="I39" s="187">
        <f>VLOOKUP(A39,'[2]Échéancier -  PAH'!$B$6:$P$113,7,FALSE)</f>
        <v>0</v>
      </c>
      <c r="J39" s="167"/>
      <c r="K39" s="50" t="str">
        <f>VLOOKUP($A39,'[2]Échéancier -  PAH'!$B$6:$FU$113,15,FALSE)</f>
        <v>OC</v>
      </c>
      <c r="L39">
        <v>1</v>
      </c>
    </row>
    <row r="40" spans="1:14" ht="15" customHeight="1" x14ac:dyDescent="0.2">
      <c r="A40" s="99" t="s">
        <v>733</v>
      </c>
      <c r="B40" s="173"/>
      <c r="C40" s="184" t="str">
        <f>VLOOKUP($A40,'[2]Échéancier -  PAH'!$B$6:$FU$113,102,FALSE)</f>
        <v>Mercier — Hochelaga-Maisonneuve</v>
      </c>
      <c r="D40" s="185" t="str">
        <f>VLOOKUP($A40,'[2]Échéancier -  PAH'!$B$6:$FU$113,3,FALSE)</f>
        <v>FONDATION DES AVEUGLES DU QUÉBEC</v>
      </c>
      <c r="E40" s="185" t="str">
        <f>VLOOKUP($A40,'[2]Échéancier -  PAH'!$B$6:$FU$113,4,FALSE)</f>
        <v>2585 avenue Bennett (MTL)</v>
      </c>
      <c r="F40" s="186">
        <f>VLOOKUP($A40,'[2]Échéancier -  PAH'!$B$6:$FU$113,5,FALSE)</f>
        <v>31</v>
      </c>
      <c r="G40" s="186" t="str">
        <f>VLOOKUP($A40,'[2]Échéancier -  PAH'!$B$6:$FU$113,6,FALSE)</f>
        <v>3</v>
      </c>
      <c r="H40" s="186" t="str">
        <f>VLOOKUP($A40,'[2]Échéancier -  PAH'!$B$6:$FU$113,10,FALSE)</f>
        <v>AHM</v>
      </c>
      <c r="I40" s="187" t="str">
        <f>VLOOKUP(A40,'[2]Échéancier -  PAH'!$B$6:$P$113,7,FALSE)</f>
        <v>X</v>
      </c>
      <c r="J40" s="167"/>
      <c r="K40" s="50" t="str">
        <f>VLOOKUP($A40,'[2]Échéancier -  PAH'!$B$6:$FU$113,15,FALSE)</f>
        <v>OC</v>
      </c>
    </row>
    <row r="41" spans="1:14" x14ac:dyDescent="0.2">
      <c r="A41" s="99" t="s">
        <v>748</v>
      </c>
      <c r="C41" s="184" t="str">
        <f>VLOOKUP($A41,'[2]Échéancier -  PAH'!$B$6:$FU$113,102,FALSE)</f>
        <v>Mercier — Hochelaga-Maisonneuve</v>
      </c>
      <c r="D41" s="185" t="str">
        <f>VLOOKUP($A41,'[2]Échéancier -  PAH'!$B$6:$FU$113,3,FALSE)</f>
        <v>HABITATIONS LOGE-ACCÈS</v>
      </c>
      <c r="E41" s="185" t="str">
        <f>VLOOKUP($A41,'[2]Échéancier -  PAH'!$B$6:$FU$113,4,FALSE)</f>
        <v>3453 rue La Fontaine (MTL)</v>
      </c>
      <c r="F41" s="186">
        <f>VLOOKUP($A41,'[2]Échéancier -  PAH'!$B$6:$FU$113,5,FALSE)</f>
        <v>22</v>
      </c>
      <c r="G41" s="186" t="str">
        <f>VLOOKUP($A41,'[2]Échéancier -  PAH'!$B$6:$FU$113,6,FALSE)</f>
        <v>1</v>
      </c>
      <c r="H41" s="186" t="str">
        <f>VLOOKUP($A41,'[2]Échéancier -  PAH'!$B$6:$FU$113,10,FALSE)</f>
        <v>BSQ</v>
      </c>
      <c r="I41" s="187">
        <f>VLOOKUP(A41,'[2]Échéancier -  PAH'!$B$6:$P$113,7,FALSE)</f>
        <v>0</v>
      </c>
      <c r="J41" s="167"/>
      <c r="K41" s="50" t="str">
        <f>VLOOKUP($A41,'[2]Échéancier -  PAH'!$B$6:$FU$113,15,FALSE)</f>
        <v>OC</v>
      </c>
      <c r="L41">
        <v>1</v>
      </c>
    </row>
    <row r="42" spans="1:14" x14ac:dyDescent="0.2">
      <c r="A42" s="99" t="s">
        <v>737</v>
      </c>
      <c r="B42" s="173"/>
      <c r="C42" s="184" t="str">
        <f>VLOOKUP($A42,'[2]Échéancier -  PAH'!$B$6:$FU$113,102,FALSE)</f>
        <v>Mercier — Hochelaga-Maisonneuve</v>
      </c>
      <c r="D42" s="185" t="str">
        <f>VLOOKUP($A42,'[2]Échéancier -  PAH'!$B$6:$FU$113,3,FALSE)</f>
        <v>LA DAUPHINELLE</v>
      </c>
      <c r="E42" s="185" t="str">
        <f>VLOOKUP($A42,'[2]Échéancier -  PAH'!$B$6:$FU$113,4,FALSE)</f>
        <v xml:space="preserve">3520 rue Sherbrooke Est </v>
      </c>
      <c r="F42" s="186">
        <f>VLOOKUP($A42,'[2]Échéancier -  PAH'!$B$6:$FU$113,5,FALSE)</f>
        <v>11</v>
      </c>
      <c r="G42" s="186" t="str">
        <f>VLOOKUP($A42,'[2]Échéancier -  PAH'!$B$6:$FU$113,6,FALSE)</f>
        <v>3</v>
      </c>
      <c r="H42" s="186" t="str">
        <f>VLOOKUP($A42,'[2]Échéancier -  PAH'!$B$6:$FU$113,10,FALSE)</f>
        <v>BSQ</v>
      </c>
      <c r="I42" s="187">
        <f>VLOOKUP(A42,'[2]Échéancier -  PAH'!$B$6:$P$113,7,FALSE)</f>
        <v>0</v>
      </c>
      <c r="J42" s="167"/>
      <c r="K42" s="50" t="str">
        <f>VLOOKUP($A42,'[2]Échéancier -  PAH'!$B$6:$FU$113,15,FALSE)</f>
        <v>OC</v>
      </c>
      <c r="L42">
        <v>1</v>
      </c>
    </row>
    <row r="43" spans="1:14" ht="15" customHeight="1" x14ac:dyDescent="0.2">
      <c r="A43" s="28" t="s">
        <v>796</v>
      </c>
      <c r="B43" s="173"/>
      <c r="C43" s="184" t="str">
        <f>VLOOKUP($A43,'[2]Échéancier -  PAH'!$B$6:$FU$113,102,FALSE)</f>
        <v>Mercier — Hochelaga-Maisonneuve</v>
      </c>
      <c r="D43" s="185" t="str">
        <f>VLOOKUP($A43,'[2]Échéancier -  PAH'!$B$6:$FU$113,3,FALSE)</f>
        <v>L'AVENUE HÉBERGEMENT COMMUNAUTAIRE</v>
      </c>
      <c r="E43" s="185" t="str">
        <f>VLOOKUP($A43,'[2]Échéancier -  PAH'!$B$6:$FU$113,4,FALSE)</f>
        <v xml:space="preserve">3911 rue Sainte-Catherine Est </v>
      </c>
      <c r="F43" s="186">
        <f>VLOOKUP($A43,'[2]Échéancier -  PAH'!$B$6:$FU$113,5,FALSE)</f>
        <v>26</v>
      </c>
      <c r="G43" s="186" t="str">
        <f>VLOOKUP($A43,'[2]Échéancier -  PAH'!$B$6:$FU$113,6,FALSE)</f>
        <v>3</v>
      </c>
      <c r="H43" s="186" t="str">
        <f>VLOOKUP($A43,'[2]Échéancier -  PAH'!$B$6:$FU$113,10,FALSE)</f>
        <v>BSQ</v>
      </c>
      <c r="I43" s="186">
        <f>VLOOKUP(A43,'[2]Échéancier -  PAH'!$B$6:$P$113,7,FALSE)</f>
        <v>0</v>
      </c>
      <c r="J43" s="187"/>
      <c r="K43" s="50" t="str">
        <f>VLOOKUP($A43,'[2]Échéancier -  PAH'!$B$6:$FU$113,15,FALSE)</f>
        <v>OC</v>
      </c>
    </row>
    <row r="44" spans="1:14" x14ac:dyDescent="0.2">
      <c r="A44" s="99" t="s">
        <v>732</v>
      </c>
      <c r="C44" s="184" t="str">
        <f>VLOOKUP($A44,'[2]Échéancier -  PAH'!$B$6:$FU$113,102,FALSE)</f>
        <v>Mercier — Hochelaga-Maisonneuve</v>
      </c>
      <c r="D44" s="185" t="str">
        <f>VLOOKUP($A44,'[2]Échéancier -  PAH'!$B$6:$FU$113,3,FALSE)</f>
        <v>LE BON DIEU DANS LA RUE</v>
      </c>
      <c r="E44" s="185" t="str">
        <f>VLOOKUP($A44,'[2]Échéancier -  PAH'!$B$6:$FU$113,4,FALSE)</f>
        <v>2580 avenue Aird (MTL)</v>
      </c>
      <c r="F44" s="186">
        <f>VLOOKUP($A44,'[2]Échéancier -  PAH'!$B$6:$FU$113,5,FALSE)</f>
        <v>17</v>
      </c>
      <c r="G44" s="186" t="str">
        <f>VLOOKUP($A44,'[2]Échéancier -  PAH'!$B$6:$FU$113,6,FALSE)</f>
        <v>3</v>
      </c>
      <c r="H44" s="186" t="str">
        <f>VLOOKUP($A44,'[2]Échéancier -  PAH'!$B$6:$FU$113,10,FALSE)</f>
        <v>AHM</v>
      </c>
      <c r="I44" s="187" t="str">
        <f>VLOOKUP(A44,'[2]Échéancier -  PAH'!$B$6:$P$113,7,FALSE)</f>
        <v>X</v>
      </c>
      <c r="J44" s="167"/>
      <c r="K44" s="50" t="str">
        <f>VLOOKUP($A44,'[2]Échéancier -  PAH'!$B$6:$FU$113,15,FALSE)</f>
        <v>OC</v>
      </c>
      <c r="L44">
        <v>1</v>
      </c>
      <c r="M44" s="3"/>
      <c r="N44" s="3"/>
    </row>
    <row r="45" spans="1:14" ht="15" customHeight="1" x14ac:dyDescent="0.2">
      <c r="A45" s="3" t="s">
        <v>819</v>
      </c>
      <c r="B45" s="173"/>
      <c r="C45" s="184" t="str">
        <f>VLOOKUP($A45,'[2]Échéancier -  PAH'!$B$6:$FU$113,102,FALSE)</f>
        <v>Montréal-Nord</v>
      </c>
      <c r="D45" s="185" t="str">
        <f>VLOOKUP($A45,'[2]Échéancier -  PAH'!$B$6:$FU$113,3,FALSE)</f>
        <v>HAVICO MN</v>
      </c>
      <c r="E45" s="185" t="str">
        <f>VLOOKUP($A45,'[2]Échéancier -  PAH'!$B$6:$FU$113,4,FALSE)</f>
        <v>11989 avenue Monty (MTN)</v>
      </c>
      <c r="F45" s="186">
        <f>VLOOKUP($A45,'[2]Échéancier -  PAH'!$B$6:$FU$113,5,FALSE)</f>
        <v>23</v>
      </c>
      <c r="G45" s="186" t="str">
        <f>VLOOKUP($A45,'[2]Échéancier -  PAH'!$B$6:$FU$113,6,FALSE)</f>
        <v>3</v>
      </c>
      <c r="H45" s="186" t="str">
        <f>VLOOKUP($A45,'[2]Échéancier -  PAH'!$B$6:$FU$113,10,FALSE)</f>
        <v>CDH</v>
      </c>
      <c r="I45" s="187">
        <f>VLOOKUP(A45,'[2]Échéancier -  PAH'!$B$6:$P$113,7,FALSE)</f>
        <v>0</v>
      </c>
      <c r="J45" s="167"/>
      <c r="K45" s="50" t="str">
        <f>VLOOKUP($A45,'[2]Échéancier -  PAH'!$B$6:$FU$113,15,FALSE)</f>
        <v>OC</v>
      </c>
    </row>
    <row r="46" spans="1:14" x14ac:dyDescent="0.2">
      <c r="A46" s="99" t="s">
        <v>818</v>
      </c>
      <c r="C46" s="184" t="str">
        <f>VLOOKUP($A46,'[2]Échéancier -  PAH'!$B$6:$FU$113,102,FALSE)</f>
        <v>Montréal-Nord</v>
      </c>
      <c r="D46" s="185" t="str">
        <f>VLOOKUP($A46,'[2]Échéancier -  PAH'!$B$6:$FU$113,3,FALSE)</f>
        <v>HAVICO MN</v>
      </c>
      <c r="E46" s="185" t="str">
        <f>VLOOKUP($A46,'[2]Échéancier -  PAH'!$B$6:$FU$113,4,FALSE)</f>
        <v>11985 avenue Monty (MTN)</v>
      </c>
      <c r="F46" s="186">
        <f>VLOOKUP($A46,'[2]Échéancier -  PAH'!$B$6:$FU$113,5,FALSE)</f>
        <v>24</v>
      </c>
      <c r="G46" s="186" t="str">
        <f>VLOOKUP($A46,'[2]Échéancier -  PAH'!$B$6:$FU$113,6,FALSE)</f>
        <v>1</v>
      </c>
      <c r="H46" s="186" t="str">
        <f>VLOOKUP($A46,'[2]Échéancier -  PAH'!$B$6:$FU$113,10,FALSE)</f>
        <v>CDH</v>
      </c>
      <c r="I46" s="187">
        <f>VLOOKUP(A46,'[2]Échéancier -  PAH'!$B$6:$P$113,7,FALSE)</f>
        <v>0</v>
      </c>
      <c r="J46" s="167"/>
      <c r="K46" s="50" t="str">
        <f>VLOOKUP($A46,'[2]Échéancier -  PAH'!$B$6:$FU$113,15,FALSE)</f>
        <v>OC</v>
      </c>
      <c r="L46">
        <v>1</v>
      </c>
    </row>
    <row r="47" spans="1:14" x14ac:dyDescent="0.2">
      <c r="A47" s="169" t="s">
        <v>771</v>
      </c>
      <c r="B47" s="173"/>
      <c r="C47" s="184" t="str">
        <f>VLOOKUP($A47,'[2]Échéancier -  PAH'!$B$6:$FU$113,102,FALSE)</f>
        <v>Montréal-Nord</v>
      </c>
      <c r="D47" s="185" t="str">
        <f>VLOOKUP($A47,'[2]Échéancier -  PAH'!$B$6:$FU$113,3,FALSE)</f>
        <v>LES HABITATIONS LOGE-ACCÈS INC. (MTN)</v>
      </c>
      <c r="E47" s="185" t="str">
        <f>VLOOKUP($A47,'[2]Échéancier -  PAH'!$B$6:$FU$113,4,FALSE)</f>
        <v>6301 rue Pascal (MTN)</v>
      </c>
      <c r="F47" s="186">
        <f>VLOOKUP($A47,'[2]Échéancier -  PAH'!$B$6:$FU$113,5,FALSE)</f>
        <v>79</v>
      </c>
      <c r="G47" s="186" t="str">
        <f>VLOOKUP($A47,'[2]Échéancier -  PAH'!$B$6:$FU$113,6,FALSE)</f>
        <v>1</v>
      </c>
      <c r="H47" s="186" t="str">
        <f>VLOOKUP($A47,'[2]Échéancier -  PAH'!$B$6:$FU$113,10,FALSE)</f>
        <v>BSQ</v>
      </c>
      <c r="I47" s="187">
        <f>VLOOKUP(A47,'[2]Échéancier -  PAH'!$B$6:$P$113,7,FALSE)</f>
        <v>0</v>
      </c>
      <c r="J47" s="167"/>
      <c r="K47" s="50" t="str">
        <f>VLOOKUP($A47,'[2]Échéancier -  PAH'!$B$6:$FU$113,15,FALSE)</f>
        <v>OC</v>
      </c>
      <c r="L47">
        <v>1</v>
      </c>
    </row>
    <row r="48" spans="1:14" ht="15" customHeight="1" x14ac:dyDescent="0.2">
      <c r="A48" s="100" t="s">
        <v>779</v>
      </c>
      <c r="C48" s="184" t="str">
        <f>VLOOKUP($A48,'[2]Échéancier -  PAH'!$B$6:$FU$113,102,FALSE)</f>
        <v>Pierrefonds — Roxboro</v>
      </c>
      <c r="D48" s="185" t="str">
        <f>VLOOKUP($A48,'[2]Échéancier -  PAH'!$B$6:$FU$113,3,FALSE)</f>
        <v>C.H. VILLAGE CLOVERDALE - ANTHONY</v>
      </c>
      <c r="E48" s="185" t="str">
        <f>VLOOKUP($A48,'[2]Échéancier -  PAH'!$B$6:$FU$113,4,FALSE)</f>
        <v>8662-8668 rue Anthony (PFD)</v>
      </c>
      <c r="F48" s="186">
        <f>VLOOKUP($A48,'[2]Échéancier -  PAH'!$B$6:$FU$113,5,FALSE)</f>
        <v>100</v>
      </c>
      <c r="G48" s="186" t="str">
        <f>VLOOKUP($A48,'[2]Échéancier -  PAH'!$B$6:$FU$113,6,FALSE)</f>
        <v>1</v>
      </c>
      <c r="H48" s="186" t="str">
        <f>VLOOKUP($A48,'[2]Échéancier -  PAH'!$B$6:$FU$113,10,FALSE)</f>
        <v>CDH</v>
      </c>
      <c r="I48" s="187">
        <f>VLOOKUP(A48,'[2]Échéancier -  PAH'!$B$6:$P$113,7,FALSE)</f>
        <v>0</v>
      </c>
      <c r="J48" s="167" t="s">
        <v>747</v>
      </c>
      <c r="K48" s="50" t="str">
        <f>VLOOKUP($A48,'[2]Échéancier -  PAH'!$B$6:$FU$113,15,FALSE)</f>
        <v>OC</v>
      </c>
      <c r="L48">
        <v>1</v>
      </c>
    </row>
    <row r="49" spans="1:15" x14ac:dyDescent="0.2">
      <c r="A49" s="3" t="s">
        <v>693</v>
      </c>
      <c r="C49" s="184" t="str">
        <f>VLOOKUP($A49,'[2]Échéancier -  PAH'!$B$6:$FU$113,102,FALSE)</f>
        <v>Pierrefonds — Roxboro</v>
      </c>
      <c r="D49" s="185" t="str">
        <f>VLOOKUP($A49,'[2]Échéancier -  PAH'!$B$6:$FU$113,3,FALSE)</f>
        <v>C.H. VILLAGE CLOVERDALE - RÉNO IV</v>
      </c>
      <c r="E49" s="185" t="str">
        <f>VLOOKUP($A49,'[2]Échéancier -  PAH'!$B$6:$FU$113,4,FALSE)</f>
        <v>8640 rue Basswood (PFD)</v>
      </c>
      <c r="F49" s="186">
        <f>VLOOKUP($A49,'[2]Échéancier -  PAH'!$B$6:$FU$113,5,FALSE)</f>
        <v>28</v>
      </c>
      <c r="G49" s="186" t="str">
        <f>VLOOKUP($A49,'[2]Échéancier -  PAH'!$B$6:$FU$113,6,FALSE)</f>
        <v>1</v>
      </c>
      <c r="H49" s="186" t="str">
        <f>VLOOKUP($A49,'[2]Échéancier -  PAH'!$B$6:$FU$113,10,FALSE)</f>
        <v>CDH</v>
      </c>
      <c r="I49" s="187">
        <f>VLOOKUP(A49,'[2]Échéancier -  PAH'!$B$6:$P$113,7,FALSE)</f>
        <v>0</v>
      </c>
      <c r="J49" s="167"/>
      <c r="K49" s="50" t="str">
        <f>VLOOKUP($A49,'[2]Échéancier -  PAH'!$B$6:$FU$113,15,FALSE)</f>
        <v>OC</v>
      </c>
      <c r="L49">
        <v>1</v>
      </c>
    </row>
    <row r="50" spans="1:15" ht="15" customHeight="1" x14ac:dyDescent="0.2">
      <c r="A50" s="100" t="s">
        <v>734</v>
      </c>
      <c r="C50" s="184" t="str">
        <f>VLOOKUP($A50,'[2]Échéancier -  PAH'!$B$6:$FU$113,102,FALSE)</f>
        <v>Pierrefonds — Roxboro</v>
      </c>
      <c r="D50" s="185" t="str">
        <f>VLOOKUP($A50,'[2]Échéancier -  PAH'!$B$6:$FU$113,3,FALSE)</f>
        <v>C.H. VILLAGE CLOVERDALE - RÉNO V</v>
      </c>
      <c r="E50" s="185" t="str">
        <f>VLOOKUP($A50,'[2]Échéancier -  PAH'!$B$6:$FU$113,4,FALSE)</f>
        <v>4647-4653 rue Alexander (PFD)</v>
      </c>
      <c r="F50" s="186">
        <f>VLOOKUP($A50,'[2]Échéancier -  PAH'!$B$6:$FU$113,5,FALSE)</f>
        <v>27</v>
      </c>
      <c r="G50" s="186" t="str">
        <f>VLOOKUP($A50,'[2]Échéancier -  PAH'!$B$6:$FU$113,6,FALSE)</f>
        <v>1</v>
      </c>
      <c r="H50" s="186" t="str">
        <f>VLOOKUP($A50,'[2]Échéancier -  PAH'!$B$6:$FU$113,10,FALSE)</f>
        <v>CDH</v>
      </c>
      <c r="I50" s="187">
        <f>VLOOKUP(A50,'[2]Échéancier -  PAH'!$B$6:$P$113,7,FALSE)</f>
        <v>0</v>
      </c>
      <c r="J50" s="167"/>
      <c r="K50" s="50" t="str">
        <f>VLOOKUP($A50,'[2]Échéancier -  PAH'!$B$6:$FU$113,15,FALSE)</f>
        <v>OC</v>
      </c>
    </row>
    <row r="51" spans="1:15" x14ac:dyDescent="0.2">
      <c r="A51" s="100" t="s">
        <v>744</v>
      </c>
      <c r="C51" s="184" t="str">
        <f>VLOOKUP($A51,'[2]Échéancier -  PAH'!$B$6:$FU$113,102,FALSE)</f>
        <v>Pierrefonds — Roxboro</v>
      </c>
      <c r="D51" s="185" t="str">
        <f>VLOOKUP($A51,'[2]Échéancier -  PAH'!$B$6:$FU$113,3,FALSE)</f>
        <v>RÉSIDENCE BIENVENUE</v>
      </c>
      <c r="E51" s="185" t="str">
        <f>VLOOKUP($A51,'[2]Échéancier -  PAH'!$B$6:$FU$113,4,FALSE)</f>
        <v xml:space="preserve">12694 boulevard Gouin Ouest </v>
      </c>
      <c r="F51" s="186">
        <f>VLOOKUP($A51,'[2]Échéancier -  PAH'!$B$6:$FU$113,5,FALSE)</f>
        <v>21</v>
      </c>
      <c r="G51" s="186" t="str">
        <f>VLOOKUP($A51,'[2]Échéancier -  PAH'!$B$6:$FU$113,6,FALSE)</f>
        <v>3</v>
      </c>
      <c r="H51" s="186" t="str">
        <f>VLOOKUP($A51,'[2]Échéancier -  PAH'!$B$6:$FU$113,10,FALSE)</f>
        <v>ROMEL</v>
      </c>
      <c r="I51" s="187">
        <f>VLOOKUP(A51,'[2]Échéancier -  PAH'!$B$6:$P$113,7,FALSE)</f>
        <v>0</v>
      </c>
      <c r="J51" s="167"/>
      <c r="K51" s="50" t="str">
        <f>VLOOKUP($A51,'[2]Échéancier -  PAH'!$B$6:$FU$113,15,FALSE)</f>
        <v>OC</v>
      </c>
      <c r="L51">
        <v>1</v>
      </c>
    </row>
    <row r="52" spans="1:15" ht="15" customHeight="1" x14ac:dyDescent="0.2">
      <c r="A52" s="134" t="s">
        <v>767</v>
      </c>
      <c r="C52" s="184" t="str">
        <f>VLOOKUP($A52,'[2]Échéancier -  PAH'!$B$6:$FU$113,102,FALSE)</f>
        <v>Rivière-des-Prairies — Pointe-aux-Trembles</v>
      </c>
      <c r="D52" s="185" t="str">
        <f>VLOOKUP($A52,'[2]Échéancier -  PAH'!$B$6:$FU$113,3,FALSE)</f>
        <v>C.H. LE COURANT DU QUARTIER</v>
      </c>
      <c r="E52" s="185" t="str">
        <f>VLOOKUP($A52,'[2]Échéancier -  PAH'!$B$6:$FU$113,4,FALSE)</f>
        <v>12310 boulevard Rodolphe-Forget (MTL)</v>
      </c>
      <c r="F52" s="186">
        <f>VLOOKUP($A52,'[2]Échéancier -  PAH'!$B$6:$FU$113,5,FALSE)</f>
        <v>57</v>
      </c>
      <c r="G52" s="186" t="str">
        <f>VLOOKUP($A52,'[2]Échéancier -  PAH'!$B$6:$FU$113,6,FALSE)</f>
        <v>1</v>
      </c>
      <c r="H52" s="186" t="str">
        <f>VLOOKUP($A52,'[2]Échéancier -  PAH'!$B$6:$FU$113,10,FALSE)</f>
        <v>BSQ</v>
      </c>
      <c r="I52" s="187" t="str">
        <f>VLOOKUP(A52,'[2]Échéancier -  PAH'!$B$6:$P$113,7,FALSE)</f>
        <v>X</v>
      </c>
      <c r="J52" s="167"/>
      <c r="K52" s="50" t="str">
        <f>VLOOKUP($A52,'[2]Échéancier -  PAH'!$B$6:$FU$113,15,FALSE)</f>
        <v>OC</v>
      </c>
      <c r="L52">
        <v>1</v>
      </c>
    </row>
    <row r="53" spans="1:15" ht="15" customHeight="1" x14ac:dyDescent="0.2">
      <c r="A53" s="3" t="s">
        <v>759</v>
      </c>
      <c r="B53" s="173"/>
      <c r="C53" s="184" t="str">
        <f>VLOOKUP($A53,'[2]Échéancier -  PAH'!$B$6:$FU$113,102,FALSE)</f>
        <v>Rivière-des-Prairies — Pointe-aux-Trembles</v>
      </c>
      <c r="D53" s="185" t="str">
        <f>VLOOKUP($A53,'[2]Échéancier -  PAH'!$B$6:$FU$113,3,FALSE)</f>
        <v>H.C. MAINBOURG-STE-GERMAINE-COUSIN</v>
      </c>
      <c r="E53" s="185" t="str">
        <f>VLOOKUP($A53,'[2]Échéancier -  PAH'!$B$6:$FU$113,4,FALSE)</f>
        <v xml:space="preserve">14205 rue Notre-Dame Est </v>
      </c>
      <c r="F53" s="186">
        <f>VLOOKUP($A53,'[2]Échéancier -  PAH'!$B$6:$FU$113,5,FALSE)</f>
        <v>126</v>
      </c>
      <c r="G53" s="186" t="str">
        <f>VLOOKUP($A53,'[2]Échéancier -  PAH'!$B$6:$FU$113,6,FALSE)</f>
        <v>2</v>
      </c>
      <c r="H53" s="186" t="str">
        <f>VLOOKUP($A53,'[2]Échéancier -  PAH'!$B$6:$FU$113,10,FALSE)</f>
        <v>BSQ</v>
      </c>
      <c r="I53" s="187">
        <f>VLOOKUP(A53,'[2]Échéancier -  PAH'!$B$6:$P$113,7,FALSE)</f>
        <v>0</v>
      </c>
      <c r="J53" s="167"/>
      <c r="K53" s="50" t="str">
        <f>VLOOKUP($A53,'[2]Échéancier -  PAH'!$B$6:$FU$113,15,FALSE)</f>
        <v>OC</v>
      </c>
      <c r="L53">
        <v>1</v>
      </c>
    </row>
    <row r="54" spans="1:15" ht="15" customHeight="1" x14ac:dyDescent="0.2">
      <c r="A54" s="28" t="s">
        <v>677</v>
      </c>
      <c r="C54" s="184" t="str">
        <f>VLOOKUP($A54,'[2]Échéancier -  PAH'!$B$6:$FU$113,102,FALSE)</f>
        <v>Rosemont — La Petite-Patrie</v>
      </c>
      <c r="D54" s="185" t="str">
        <f>VLOOKUP($A54,'[2]Échéancier -  PAH'!$B$6:$FU$113,3,FALSE)</f>
        <v>C.H. LE RÉVERBÈRE - VOLET II</v>
      </c>
      <c r="E54" s="185" t="str">
        <f>VLOOKUP($A54,'[2]Échéancier -  PAH'!$B$6:$FU$113,4,FALSE)</f>
        <v>4590 avenue d' Orléans (MTL)</v>
      </c>
      <c r="F54" s="186">
        <f>VLOOKUP($A54,'[2]Échéancier -  PAH'!$B$6:$FU$113,5,FALSE)</f>
        <v>54</v>
      </c>
      <c r="G54" s="186" t="str">
        <f>VLOOKUP($A54,'[2]Échéancier -  PAH'!$B$6:$FU$113,6,FALSE)</f>
        <v>2</v>
      </c>
      <c r="H54" s="186" t="str">
        <f>VLOOKUP($A54,'[2]Échéancier -  PAH'!$B$6:$FU$113,10,FALSE)</f>
        <v>CDH</v>
      </c>
      <c r="I54" s="187">
        <f>VLOOKUP(A54,'[2]Échéancier -  PAH'!$B$6:$P$113,7,FALSE)</f>
        <v>0</v>
      </c>
      <c r="J54" s="167"/>
      <c r="K54" s="50" t="str">
        <f>VLOOKUP($A54,'[2]Échéancier -  PAH'!$B$6:$FU$113,15,FALSE)</f>
        <v>OC</v>
      </c>
      <c r="L54">
        <v>1</v>
      </c>
    </row>
    <row r="55" spans="1:15" ht="15" customHeight="1" x14ac:dyDescent="0.2">
      <c r="A55" s="3" t="s">
        <v>635</v>
      </c>
      <c r="B55" s="173"/>
      <c r="C55" s="184" t="str">
        <f>VLOOKUP($A55,'[2]Échéancier -  PAH'!$B$6:$FU$113,102,FALSE)</f>
        <v>Rosemont — La Petite-Patrie</v>
      </c>
      <c r="D55" s="185" t="str">
        <f>VLOOKUP($A55,'[2]Échéancier -  PAH'!$B$6:$FU$113,3,FALSE)</f>
        <v>C.H. LE RÉVERBÈRE VOLET I</v>
      </c>
      <c r="E55" s="185" t="str">
        <f>VLOOKUP($A55,'[2]Échéancier -  PAH'!$B$6:$FU$113,4,FALSE)</f>
        <v>4555-4595 avenue Bourbonnière (MTL)</v>
      </c>
      <c r="F55" s="186">
        <f>VLOOKUP($A55,'[2]Échéancier -  PAH'!$B$6:$FU$113,5,FALSE)</f>
        <v>23</v>
      </c>
      <c r="G55" s="186" t="str">
        <f>VLOOKUP($A55,'[2]Échéancier -  PAH'!$B$6:$FU$113,6,FALSE)</f>
        <v>1</v>
      </c>
      <c r="H55" s="186" t="str">
        <f>VLOOKUP($A55,'[2]Échéancier -  PAH'!$B$6:$FU$113,10,FALSE)</f>
        <v>CDH</v>
      </c>
      <c r="I55" s="187">
        <f>VLOOKUP(A55,'[2]Échéancier -  PAH'!$B$6:$P$113,7,FALSE)</f>
        <v>0</v>
      </c>
      <c r="J55" s="167"/>
      <c r="K55" s="50" t="str">
        <f>VLOOKUP($A55,'[2]Échéancier -  PAH'!$B$6:$FU$113,15,FALSE)</f>
        <v>OC</v>
      </c>
    </row>
    <row r="56" spans="1:15" ht="15" customHeight="1" x14ac:dyDescent="0.2">
      <c r="A56" s="100" t="s">
        <v>736</v>
      </c>
      <c r="C56" s="184" t="str">
        <f>VLOOKUP($A56,'[2]Échéancier -  PAH'!$B$6:$FU$113,102,FALSE)</f>
        <v>Rosemont — La Petite-Patrie</v>
      </c>
      <c r="D56" s="185" t="str">
        <f>VLOOKUP($A56,'[2]Échéancier -  PAH'!$B$6:$FU$113,3,FALSE)</f>
        <v>HABITATIONS LA TRAVERSEE - 6160</v>
      </c>
      <c r="E56" s="185" t="str">
        <f>VLOOKUP($A56,'[2]Échéancier -  PAH'!$B$6:$FU$113,4,FALSE)</f>
        <v>6160 16e Avenue (MTL)</v>
      </c>
      <c r="F56" s="186">
        <f>VLOOKUP($A56,'[2]Échéancier -  PAH'!$B$6:$FU$113,5,FALSE)</f>
        <v>14</v>
      </c>
      <c r="G56" s="186" t="str">
        <f>VLOOKUP($A56,'[2]Échéancier -  PAH'!$B$6:$FU$113,6,FALSE)</f>
        <v>3</v>
      </c>
      <c r="H56" s="186" t="str">
        <f>VLOOKUP($A56,'[2]Échéancier -  PAH'!$B$6:$FU$113,10,FALSE)</f>
        <v>BSQ</v>
      </c>
      <c r="I56" s="187">
        <f>VLOOKUP(A56,'[2]Échéancier -  PAH'!$B$6:$P$113,7,FALSE)</f>
        <v>0</v>
      </c>
      <c r="J56" s="167"/>
      <c r="K56" s="50" t="str">
        <f>VLOOKUP($A56,'[2]Échéancier -  PAH'!$B$6:$FU$113,15,FALSE)</f>
        <v>OC</v>
      </c>
    </row>
    <row r="57" spans="1:15" ht="15" customHeight="1" x14ac:dyDescent="0.2">
      <c r="A57" s="100" t="s">
        <v>839</v>
      </c>
      <c r="C57" s="184" t="str">
        <f>VLOOKUP($A57,'[2]Échéancier -  PAH'!$B$6:$FU$113,102,FALSE)</f>
        <v>Rosemont — La Petite-Patrie</v>
      </c>
      <c r="D57" s="185" t="str">
        <f>VLOOKUP($A57,'[2]Échéancier -  PAH'!$B$6:$FU$113,3,FALSE)</f>
        <v>HABITATIONS LOGGIA-PÉLICAN</v>
      </c>
      <c r="E57" s="185" t="str">
        <f>VLOOKUP($A57,'[2]Échéancier -  PAH'!$B$6:$FU$113,4,FALSE)</f>
        <v>2535 place Pierre-Falardeau (MTL)</v>
      </c>
      <c r="F57" s="186">
        <f>VLOOKUP($A57,'[2]Échéancier -  PAH'!$B$6:$FU$113,5,FALSE)</f>
        <v>61</v>
      </c>
      <c r="G57" s="186">
        <f>VLOOKUP($A57,'[2]Échéancier -  PAH'!$B$6:$FU$113,6,FALSE)</f>
        <v>1</v>
      </c>
      <c r="H57" s="186" t="str">
        <f>VLOOKUP($A57,'[2]Échéancier -  PAH'!$B$6:$FU$113,10,FALSE)</f>
        <v>BSQ</v>
      </c>
      <c r="I57" s="187">
        <f>VLOOKUP(A57,'[2]Échéancier -  PAH'!$B$6:$P$113,7,FALSE)</f>
        <v>0</v>
      </c>
      <c r="J57" s="167" t="s">
        <v>747</v>
      </c>
      <c r="K57" s="50" t="str">
        <f>VLOOKUP($A57,'[2]Échéancier -  PAH'!$B$6:$FU$113,15,FALSE)</f>
        <v>OC</v>
      </c>
    </row>
    <row r="58" spans="1:15" ht="15" customHeight="1" x14ac:dyDescent="0.2">
      <c r="A58" s="100" t="s">
        <v>841</v>
      </c>
      <c r="C58" s="184" t="str">
        <f>VLOOKUP($A58,'[2]Échéancier -  PAH'!$B$6:$FU$113,102,FALSE)</f>
        <v>Rosemont — La Petite-Patrie</v>
      </c>
      <c r="D58" s="185" t="str">
        <f>VLOOKUP($A58,'[2]Échéancier -  PAH'!$B$6:$FU$113,3,FALSE)</f>
        <v>HABITATIONS LOGGIA-PÉLICAN</v>
      </c>
      <c r="E58" s="185" t="str">
        <f>VLOOKUP($A58,'[2]Échéancier -  PAH'!$B$6:$FU$113,4,FALSE)</f>
        <v>2535 place Pierre-Falardeau (MTL)</v>
      </c>
      <c r="F58" s="186">
        <f>VLOOKUP($A58,'[2]Échéancier -  PAH'!$B$6:$FU$113,5,FALSE)</f>
        <v>10</v>
      </c>
      <c r="G58" s="186">
        <f>VLOOKUP($A58,'[2]Échéancier -  PAH'!$B$6:$FU$113,6,FALSE)</f>
        <v>3</v>
      </c>
      <c r="H58" s="186" t="str">
        <f>VLOOKUP($A58,'[2]Échéancier -  PAH'!$B$6:$FU$113,10,FALSE)</f>
        <v>BSQ</v>
      </c>
      <c r="I58" s="187">
        <f>VLOOKUP(A58,'[2]Échéancier -  PAH'!$B$6:$P$113,7,FALSE)</f>
        <v>0</v>
      </c>
      <c r="J58" s="167" t="s">
        <v>747</v>
      </c>
      <c r="K58" s="50" t="str">
        <f>VLOOKUP($A58,'[2]Échéancier -  PAH'!$B$6:$FU$113,15,FALSE)</f>
        <v>OC</v>
      </c>
    </row>
    <row r="59" spans="1:15" ht="15" customHeight="1" x14ac:dyDescent="0.2">
      <c r="A59" s="183" t="s">
        <v>853</v>
      </c>
      <c r="C59" s="184" t="str">
        <f>VLOOKUP($A59,'[2]Échéancier -  PAH'!$B$6:$FU$113,102,FALSE)</f>
        <v>Rosemont — La Petite-Patrie</v>
      </c>
      <c r="D59" s="185" t="str">
        <f>VLOOKUP($A59,'[2]Échéancier -  PAH'!$B$6:$FU$113,3,FALSE)</f>
        <v>HABITATIONS LOGGIA-PÉLICAN</v>
      </c>
      <c r="E59" s="185" t="str">
        <f>VLOOKUP($A59,'[2]Échéancier -  PAH'!$B$6:$FU$113,4,FALSE)</f>
        <v>2535 place Pierre-Falardeau (MTL)</v>
      </c>
      <c r="F59" s="186">
        <f>VLOOKUP($A59,'[2]Échéancier -  PAH'!$B$6:$FU$113,5,FALSE)</f>
        <v>108</v>
      </c>
      <c r="G59" s="186">
        <f>VLOOKUP($A59,'[2]Échéancier -  PAH'!$B$6:$FU$113,6,FALSE)</f>
        <v>2</v>
      </c>
      <c r="H59" s="186" t="str">
        <f>VLOOKUP($A59,'[2]Échéancier -  PAH'!$B$6:$FU$113,10,FALSE)</f>
        <v>BSQ</v>
      </c>
      <c r="I59" s="187">
        <f>VLOOKUP(A59,'[2]Échéancier -  PAH'!$B$6:$P$113,7,FALSE)</f>
        <v>0</v>
      </c>
      <c r="J59" s="167" t="s">
        <v>747</v>
      </c>
      <c r="K59" s="50" t="str">
        <f>VLOOKUP($A59,'[2]Échéancier -  PAH'!$B$6:$FU$113,15,FALSE)</f>
        <v>OC</v>
      </c>
      <c r="L59">
        <v>1</v>
      </c>
    </row>
    <row r="60" spans="1:15" ht="15" customHeight="1" x14ac:dyDescent="0.2">
      <c r="A60" s="100" t="s">
        <v>789</v>
      </c>
      <c r="C60" s="184" t="str">
        <f>VLOOKUP($A60,'[2]Échéancier -  PAH'!$B$6:$FU$113,102,FALSE)</f>
        <v>Rosemont — La Petite-Patrie</v>
      </c>
      <c r="D60" s="185" t="str">
        <f>VLOOKUP($A60,'[2]Échéancier -  PAH'!$B$6:$FU$113,3,FALSE)</f>
        <v>MAISON LE PARCOURS</v>
      </c>
      <c r="E60" s="185" t="str">
        <f>VLOOKUP($A60,'[2]Échéancier -  PAH'!$B$6:$FU$113,4,FALSE)</f>
        <v>2201-2209 rue des Carrières (MTL)</v>
      </c>
      <c r="F60" s="186">
        <f>VLOOKUP($A60,'[2]Échéancier -  PAH'!$B$6:$FU$113,5,FALSE)</f>
        <v>28</v>
      </c>
      <c r="G60" s="186" t="str">
        <f>VLOOKUP($A60,'[2]Échéancier -  PAH'!$B$6:$FU$113,6,FALSE)</f>
        <v>3</v>
      </c>
      <c r="H60" s="186" t="str">
        <f>VLOOKUP($A60,'[2]Échéancier -  PAH'!$B$6:$FU$113,10,FALSE)</f>
        <v>BSQ</v>
      </c>
      <c r="I60" s="187">
        <f>VLOOKUP(A60,'[2]Échéancier -  PAH'!$B$6:$P$113,7,FALSE)</f>
        <v>0</v>
      </c>
      <c r="J60" s="167" t="s">
        <v>747</v>
      </c>
      <c r="K60" s="50" t="str">
        <f>VLOOKUP($A60,'[2]Échéancier -  PAH'!$B$6:$FU$113,15,FALSE)</f>
        <v>OC</v>
      </c>
      <c r="L60">
        <v>1</v>
      </c>
    </row>
    <row r="61" spans="1:15" ht="15" customHeight="1" x14ac:dyDescent="0.2">
      <c r="A61" s="28" t="s">
        <v>764</v>
      </c>
      <c r="C61" s="184" t="str">
        <f>VLOOKUP($A61,'[2]Échéancier -  PAH'!$B$6:$FU$113,102,FALSE)</f>
        <v>Verdun</v>
      </c>
      <c r="D61" s="185" t="str">
        <f>VLOOKUP($A61,'[2]Échéancier -  PAH'!$B$6:$FU$113,3,FALSE)</f>
        <v>C.H. LES SAGES DE VERDUN</v>
      </c>
      <c r="E61" s="185" t="str">
        <f>VLOOKUP($A61,'[2]Échéancier -  PAH'!$B$6:$FU$113,4,FALSE)</f>
        <v xml:space="preserve">665 rue Galt </v>
      </c>
      <c r="F61" s="186">
        <f>VLOOKUP($A61,'[2]Échéancier -  PAH'!$B$6:$FU$113,5,FALSE)</f>
        <v>46</v>
      </c>
      <c r="G61" s="186" t="str">
        <f>VLOOKUP($A61,'[2]Échéancier -  PAH'!$B$6:$FU$113,6,FALSE)</f>
        <v>1</v>
      </c>
      <c r="H61" s="186" t="str">
        <f>VLOOKUP($A61,'[2]Échéancier -  PAH'!$B$6:$FU$113,10,FALSE)</f>
        <v>BSQ</v>
      </c>
      <c r="I61" s="187" t="str">
        <f>VLOOKUP(A61,'[2]Échéancier -  PAH'!$B$6:$P$113,7,FALSE)</f>
        <v>X</v>
      </c>
      <c r="J61" s="167" t="s">
        <v>747</v>
      </c>
      <c r="K61" s="50" t="str">
        <f>VLOOKUP($A61,'[2]Échéancier -  PAH'!$B$6:$FU$113,15,FALSE)</f>
        <v>OC</v>
      </c>
    </row>
    <row r="62" spans="1:15" ht="15" customHeight="1" x14ac:dyDescent="0.2">
      <c r="A62" s="3" t="s">
        <v>678</v>
      </c>
      <c r="B62" s="173"/>
      <c r="C62" s="184" t="str">
        <f>VLOOKUP($A62,'[2]Échéancier -  PAH'!$B$6:$FU$113,102,FALSE)</f>
        <v>Verdun</v>
      </c>
      <c r="D62" s="185" t="str">
        <f>VLOOKUP($A62,'[2]Échéancier -  PAH'!$B$6:$FU$113,3,FALSE)</f>
        <v>C.H. RÊVE BLEU DE VERDUN</v>
      </c>
      <c r="E62" s="185" t="str">
        <f>VLOOKUP($A62,'[2]Échéancier -  PAH'!$B$6:$FU$113,4,FALSE)</f>
        <v>3601 boulevard Gaétan-Laberge (VRD) # A</v>
      </c>
      <c r="F62" s="186">
        <f>VLOOKUP($A62,'[2]Échéancier -  PAH'!$B$6:$FU$113,5,FALSE)</f>
        <v>19</v>
      </c>
      <c r="G62" s="186" t="str">
        <f>VLOOKUP($A62,'[2]Échéancier -  PAH'!$B$6:$FU$113,6,FALSE)</f>
        <v>1</v>
      </c>
      <c r="H62" s="186" t="str">
        <f>VLOOKUP($A62,'[2]Échéancier -  PAH'!$B$6:$FU$113,10,FALSE)</f>
        <v>BSQ</v>
      </c>
      <c r="I62" s="187" t="str">
        <f>VLOOKUP(A62,'[2]Échéancier -  PAH'!$B$6:$P$113,7,FALSE)</f>
        <v>X</v>
      </c>
      <c r="J62" s="167"/>
      <c r="K62" s="50" t="str">
        <f>VLOOKUP($A62,'[2]Échéancier -  PAH'!$B$6:$FU$113,15,FALSE)</f>
        <v>OC</v>
      </c>
      <c r="L62">
        <v>1</v>
      </c>
      <c r="M62" s="49"/>
      <c r="N62" s="49"/>
      <c r="O62" s="49"/>
    </row>
    <row r="63" spans="1:15" ht="15" customHeight="1" x14ac:dyDescent="0.2">
      <c r="A63" s="3" t="s">
        <v>629</v>
      </c>
      <c r="C63" s="184" t="str">
        <f>VLOOKUP($A63,'[2]Échéancier -  PAH'!$B$6:$FU$113,102,FALSE)</f>
        <v>Verdun</v>
      </c>
      <c r="D63" s="185" t="str">
        <f>VLOOKUP($A63,'[2]Échéancier -  PAH'!$B$6:$FU$113,3,FALSE)</f>
        <v>H.C. ENTRE DEUX ÂGES - PHASE II</v>
      </c>
      <c r="E63" s="185" t="str">
        <f>VLOOKUP($A63,'[2]Échéancier -  PAH'!$B$6:$FU$113,4,FALSE)</f>
        <v>3601 boulevard Gaétan-Laberge (VRD)</v>
      </c>
      <c r="F63" s="186">
        <f>VLOOKUP($A63,'[2]Échéancier -  PAH'!$B$6:$FU$113,5,FALSE)</f>
        <v>109</v>
      </c>
      <c r="G63" s="186" t="str">
        <f>VLOOKUP($A63,'[2]Échéancier -  PAH'!$B$6:$FU$113,6,FALSE)</f>
        <v>2</v>
      </c>
      <c r="H63" s="186" t="str">
        <f>VLOOKUP($A63,'[2]Échéancier -  PAH'!$B$6:$FU$113,10,FALSE)</f>
        <v>BSQ</v>
      </c>
      <c r="I63" s="187" t="str">
        <f>VLOOKUP(A63,'[2]Échéancier -  PAH'!$B$6:$P$113,7,FALSE)</f>
        <v>X</v>
      </c>
      <c r="J63" s="167"/>
      <c r="K63" s="50" t="str">
        <f>VLOOKUP($A63,'[2]Échéancier -  PAH'!$B$6:$FU$113,15,FALSE)</f>
        <v>OC</v>
      </c>
      <c r="L63">
        <v>1</v>
      </c>
      <c r="M63" s="49"/>
      <c r="N63" s="49"/>
      <c r="O63" s="49"/>
    </row>
    <row r="64" spans="1:15" ht="15" customHeight="1" x14ac:dyDescent="0.2">
      <c r="A64" s="3" t="s">
        <v>690</v>
      </c>
      <c r="B64" s="173"/>
      <c r="C64" s="184" t="str">
        <f>VLOOKUP($A64,'[2]Échéancier -  PAH'!$B$6:$FU$113,102,FALSE)</f>
        <v>Ville-Marie</v>
      </c>
      <c r="D64" s="185" t="str">
        <f>VLOOKUP($A64,'[2]Échéancier -  PAH'!$B$6:$FU$113,3,FALSE)</f>
        <v>ACTION REINSERTION</v>
      </c>
      <c r="E64" s="185" t="str">
        <f>VLOOKUP($A64,'[2]Échéancier -  PAH'!$B$6:$FU$113,4,FALSE)</f>
        <v>1245-1247 rue De Bullion (MTL)</v>
      </c>
      <c r="F64" s="186">
        <f>VLOOKUP($A64,'[2]Échéancier -  PAH'!$B$6:$FU$113,5,FALSE)</f>
        <v>15</v>
      </c>
      <c r="G64" s="186" t="str">
        <f>VLOOKUP($A64,'[2]Échéancier -  PAH'!$B$6:$FU$113,6,FALSE)</f>
        <v>3</v>
      </c>
      <c r="H64" s="186" t="str">
        <f>VLOOKUP($A64,'[2]Échéancier -  PAH'!$B$6:$FU$113,10,FALSE)</f>
        <v>AHM</v>
      </c>
      <c r="I64" s="187">
        <f>VLOOKUP(A64,'[2]Échéancier -  PAH'!$B$6:$P$113,7,FALSE)</f>
        <v>0</v>
      </c>
      <c r="J64" s="167"/>
      <c r="K64" s="50" t="str">
        <f>VLOOKUP($A64,'[2]Échéancier -  PAH'!$B$6:$FU$113,15,FALSE)</f>
        <v>OC</v>
      </c>
      <c r="L64">
        <v>1</v>
      </c>
    </row>
    <row r="65" spans="1:14" ht="15" customHeight="1" x14ac:dyDescent="0.2">
      <c r="A65" s="99" t="s">
        <v>741</v>
      </c>
      <c r="C65" s="184" t="str">
        <f>VLOOKUP($A65,'[2]Échéancier -  PAH'!$B$6:$FU$113,102,FALSE)</f>
        <v>Ville-Marie</v>
      </c>
      <c r="D65" s="185" t="str">
        <f>VLOOKUP($A65,'[2]Échéancier -  PAH'!$B$6:$FU$113,3,FALSE)</f>
        <v>CHAMBRECLERC (PROVIDENCE)</v>
      </c>
      <c r="E65" s="185" t="str">
        <f>VLOOKUP($A65,'[2]Échéancier -  PAH'!$B$6:$FU$113,4,FALSE)</f>
        <v xml:space="preserve">2350 boulevard De Maisonneuve Est </v>
      </c>
      <c r="F65" s="186">
        <f>VLOOKUP($A65,'[2]Échéancier -  PAH'!$B$6:$FU$113,5,FALSE)</f>
        <v>32</v>
      </c>
      <c r="G65" s="186" t="str">
        <f>VLOOKUP($A65,'[2]Échéancier -  PAH'!$B$6:$FU$113,6,FALSE)</f>
        <v>3</v>
      </c>
      <c r="H65" s="186" t="str">
        <f>VLOOKUP($A65,'[2]Échéancier -  PAH'!$B$6:$FU$113,10,FALSE)</f>
        <v>AHM</v>
      </c>
      <c r="I65" s="187">
        <f>VLOOKUP(A65,'[2]Échéancier -  PAH'!$B$6:$P$113,7,FALSE)</f>
        <v>0</v>
      </c>
      <c r="J65" s="167"/>
      <c r="K65" s="50" t="str">
        <f>VLOOKUP($A65,'[2]Échéancier -  PAH'!$B$6:$FU$113,15,FALSE)</f>
        <v>OC</v>
      </c>
      <c r="L65">
        <v>1</v>
      </c>
    </row>
    <row r="66" spans="1:14" ht="15" customHeight="1" x14ac:dyDescent="0.2">
      <c r="A66" s="28" t="s">
        <v>772</v>
      </c>
      <c r="C66" s="184" t="str">
        <f>VLOOKUP($A66,'[2]Échéancier -  PAH'!$B$6:$FU$113,102,FALSE)</f>
        <v>Ville-Marie</v>
      </c>
      <c r="D66" s="185" t="str">
        <f>VLOOKUP($A66,'[2]Échéancier -  PAH'!$B$6:$FU$113,3,FALSE)</f>
        <v>COMMUNAUTÉ MAISON NAZARETH</v>
      </c>
      <c r="E66" s="185" t="str">
        <f>VLOOKUP($A66,'[2]Échéancier -  PAH'!$B$6:$FU$113,4,FALSE)</f>
        <v xml:space="preserve">2144 rue Tupper </v>
      </c>
      <c r="F66" s="186">
        <f>VLOOKUP($A66,'[2]Échéancier -  PAH'!$B$6:$FU$113,5,FALSE)</f>
        <v>30</v>
      </c>
      <c r="G66" s="186" t="str">
        <f>VLOOKUP($A66,'[2]Échéancier -  PAH'!$B$6:$FU$113,6,FALSE)</f>
        <v>3</v>
      </c>
      <c r="H66" s="186" t="str">
        <f>VLOOKUP($A66,'[2]Échéancier -  PAH'!$B$6:$FU$113,10,FALSE)</f>
        <v>BSQ</v>
      </c>
      <c r="I66" s="187">
        <f>VLOOKUP(A66,'[2]Échéancier -  PAH'!$B$6:$P$113,7,FALSE)</f>
        <v>0</v>
      </c>
      <c r="J66" s="167" t="s">
        <v>747</v>
      </c>
      <c r="K66" s="50" t="str">
        <f>VLOOKUP($A66,'[2]Échéancier -  PAH'!$B$6:$FU$113,15,FALSE)</f>
        <v>OC</v>
      </c>
      <c r="L66">
        <v>1</v>
      </c>
    </row>
    <row r="67" spans="1:14" ht="15" customHeight="1" x14ac:dyDescent="0.2">
      <c r="A67" s="174" t="s">
        <v>673</v>
      </c>
      <c r="C67" s="184" t="str">
        <f>VLOOKUP($A67,'[2]Échéancier -  PAH'!$B$6:$FU$113,102,FALSE)</f>
        <v>Ville-Marie</v>
      </c>
      <c r="D67" s="185" t="str">
        <f>VLOOKUP($A67,'[2]Échéancier -  PAH'!$B$6:$FU$113,3,FALSE)</f>
        <v>EN MARGE 12-17</v>
      </c>
      <c r="E67" s="185" t="str">
        <f>VLOOKUP($A67,'[2]Échéancier -  PAH'!$B$6:$FU$113,4,FALSE)</f>
        <v>1151 rue Alexandre-DeSève (MTL)</v>
      </c>
      <c r="F67" s="186">
        <f>VLOOKUP($A67,'[2]Échéancier -  PAH'!$B$6:$FU$113,5,FALSE)</f>
        <v>11</v>
      </c>
      <c r="G67" s="186" t="str">
        <f>VLOOKUP($A67,'[2]Échéancier -  PAH'!$B$6:$FU$113,6,FALSE)</f>
        <v>3</v>
      </c>
      <c r="H67" s="186" t="str">
        <f>VLOOKUP($A67,'[2]Échéancier -  PAH'!$B$6:$FU$113,10,FALSE)</f>
        <v>CDH</v>
      </c>
      <c r="I67" s="187">
        <f>VLOOKUP(A67,'[2]Échéancier -  PAH'!$B$6:$P$113,7,FALSE)</f>
        <v>0</v>
      </c>
      <c r="J67" s="167"/>
      <c r="K67" s="50" t="str">
        <f>VLOOKUP($A67,'[2]Échéancier -  PAH'!$B$6:$FU$113,15,FALSE)</f>
        <v>OC</v>
      </c>
      <c r="L67">
        <v>1</v>
      </c>
    </row>
    <row r="68" spans="1:14" ht="15" customHeight="1" x14ac:dyDescent="0.2">
      <c r="A68" s="99" t="s">
        <v>740</v>
      </c>
      <c r="B68" s="173"/>
      <c r="C68" s="184" t="str">
        <f>VLOOKUP($A68,'[2]Échéancier -  PAH'!$B$6:$FU$113,102,FALSE)</f>
        <v>Ville-Marie</v>
      </c>
      <c r="D68" s="185" t="str">
        <f>VLOOKUP($A68,'[2]Échéancier -  PAH'!$B$6:$FU$113,3,FALSE)</f>
        <v>HABITATIONS LA TRAVERSÉE-PROVIDENCE</v>
      </c>
      <c r="E68" s="185" t="str">
        <f>VLOOKUP($A68,'[2]Échéancier -  PAH'!$B$6:$FU$113,4,FALSE)</f>
        <v>1431A-1471 rue Fullum (MTL)</v>
      </c>
      <c r="F68" s="186">
        <f>VLOOKUP($A68,'[2]Échéancier -  PAH'!$B$6:$FU$113,5,FALSE)</f>
        <v>62</v>
      </c>
      <c r="G68" s="186" t="str">
        <f>VLOOKUP($A68,'[2]Échéancier -  PAH'!$B$6:$FU$113,6,FALSE)</f>
        <v>2</v>
      </c>
      <c r="H68" s="186" t="str">
        <f>VLOOKUP($A68,'[2]Échéancier -  PAH'!$B$6:$FU$113,10,FALSE)</f>
        <v>BSQ</v>
      </c>
      <c r="I68" s="187">
        <f>VLOOKUP(A68,'[2]Échéancier -  PAH'!$B$6:$P$113,7,FALSE)</f>
        <v>0</v>
      </c>
      <c r="J68" s="167"/>
      <c r="K68" s="50" t="str">
        <f>VLOOKUP($A68,'[2]Échéancier -  PAH'!$B$6:$FU$113,15,FALSE)</f>
        <v>OC</v>
      </c>
    </row>
    <row r="69" spans="1:14" ht="15" customHeight="1" x14ac:dyDescent="0.2">
      <c r="A69" s="3" t="s">
        <v>633</v>
      </c>
      <c r="C69" s="184" t="str">
        <f>VLOOKUP($A69,'[2]Échéancier -  PAH'!$B$6:$FU$113,102,FALSE)</f>
        <v>Ville-Marie</v>
      </c>
      <c r="D69" s="185" t="str">
        <f>VLOOKUP($A69,'[2]Échéancier -  PAH'!$B$6:$FU$113,3,FALSE)</f>
        <v>INTER-LOGE - CENTRE-SUD - SQUARE CARTIER</v>
      </c>
      <c r="E69" s="185" t="str">
        <f>VLOOKUP($A69,'[2]Échéancier -  PAH'!$B$6:$FU$113,4,FALSE)</f>
        <v>1451 avenue De Lorimier (MTL)</v>
      </c>
      <c r="F69" s="186">
        <f>VLOOKUP($A69,'[2]Échéancier -  PAH'!$B$6:$FU$113,5,FALSE)</f>
        <v>78</v>
      </c>
      <c r="G69" s="186" t="str">
        <f>VLOOKUP($A69,'[2]Échéancier -  PAH'!$B$6:$FU$113,6,FALSE)</f>
        <v>1</v>
      </c>
      <c r="H69" s="186" t="str">
        <f>VLOOKUP($A69,'[2]Échéancier -  PAH'!$B$6:$FU$113,10,FALSE)</f>
        <v>AHM</v>
      </c>
      <c r="I69" s="187">
        <f>VLOOKUP(A69,'[2]Échéancier -  PAH'!$B$6:$P$113,7,FALSE)</f>
        <v>0</v>
      </c>
      <c r="J69" s="167"/>
      <c r="K69" s="50" t="str">
        <f>VLOOKUP($A69,'[2]Échéancier -  PAH'!$B$6:$FU$113,15,FALSE)</f>
        <v>OC</v>
      </c>
    </row>
    <row r="70" spans="1:14" ht="15" customHeight="1" x14ac:dyDescent="0.2">
      <c r="A70" s="3" t="s">
        <v>727</v>
      </c>
      <c r="B70" s="173"/>
      <c r="C70" s="184" t="str">
        <f>VLOOKUP($A70,'[2]Échéancier -  PAH'!$B$6:$FU$113,102,FALSE)</f>
        <v>Ville-Marie</v>
      </c>
      <c r="D70" s="185" t="str">
        <f>VLOOKUP($A70,'[2]Échéancier -  PAH'!$B$6:$FU$113,3,FALSE)</f>
        <v>INTER-LOGE CENTRE-SUD -TERRASSES DE L'HIBISCUS</v>
      </c>
      <c r="E70" s="185" t="str">
        <f>VLOOKUP($A70,'[2]Échéancier -  PAH'!$B$6:$FU$113,4,FALSE)</f>
        <v xml:space="preserve">2930-2940 rue Ontario Est </v>
      </c>
      <c r="F70" s="186">
        <f>VLOOKUP($A70,'[2]Échéancier -  PAH'!$B$6:$FU$113,5,FALSE)</f>
        <v>92</v>
      </c>
      <c r="G70" s="186" t="str">
        <f>VLOOKUP($A70,'[2]Échéancier -  PAH'!$B$6:$FU$113,6,FALSE)</f>
        <v>2</v>
      </c>
      <c r="H70" s="186" t="str">
        <f>VLOOKUP($A70,'[2]Échéancier -  PAH'!$B$6:$FU$113,10,FALSE)</f>
        <v>AHM</v>
      </c>
      <c r="I70" s="187">
        <f>VLOOKUP(A70,'[2]Échéancier -  PAH'!$B$6:$P$113,7,FALSE)</f>
        <v>0</v>
      </c>
      <c r="J70" s="167"/>
      <c r="K70" s="50" t="str">
        <f>VLOOKUP($A70,'[2]Échéancier -  PAH'!$B$6:$FU$113,15,FALSE)</f>
        <v>OC</v>
      </c>
    </row>
    <row r="71" spans="1:14" ht="13.5" customHeight="1" x14ac:dyDescent="0.2">
      <c r="A71" s="174" t="s">
        <v>786</v>
      </c>
      <c r="C71" s="184" t="str">
        <f>VLOOKUP($A71,'[2]Échéancier -  PAH'!$B$6:$FU$113,102,FALSE)</f>
        <v>Ville-Marie</v>
      </c>
      <c r="D71" s="185" t="str">
        <f>VLOOKUP($A71,'[2]Échéancier -  PAH'!$B$6:$FU$113,3,FALSE)</f>
        <v>LA RUE DES FEMMES DE MONTRÉAL</v>
      </c>
      <c r="E71" s="185" t="str">
        <f>VLOOKUP($A71,'[2]Échéancier -  PAH'!$B$6:$FU$113,4,FALSE)</f>
        <v>1313 rue Wolfe (MTL)</v>
      </c>
      <c r="F71" s="186">
        <f>VLOOKUP($A71,'[2]Échéancier -  PAH'!$B$6:$FU$113,5,FALSE)</f>
        <v>14</v>
      </c>
      <c r="G71" s="186" t="str">
        <f>VLOOKUP($A71,'[2]Échéancier -  PAH'!$B$6:$FU$113,6,FALSE)</f>
        <v>3</v>
      </c>
      <c r="H71" s="186" t="str">
        <f>VLOOKUP($A71,'[2]Échéancier -  PAH'!$B$6:$FU$113,10,FALSE)</f>
        <v>AHM</v>
      </c>
      <c r="I71" s="187">
        <f>VLOOKUP(A71,'[2]Échéancier -  PAH'!$B$6:$P$113,7,FALSE)</f>
        <v>0</v>
      </c>
      <c r="J71" s="167"/>
      <c r="K71" s="50" t="str">
        <f>VLOOKUP($A71,'[2]Échéancier -  PAH'!$B$6:$FU$113,15,FALSE)</f>
        <v>OC</v>
      </c>
    </row>
    <row r="72" spans="1:14" x14ac:dyDescent="0.2">
      <c r="A72" s="3" t="s">
        <v>774</v>
      </c>
      <c r="B72" s="173"/>
      <c r="C72" s="184" t="str">
        <f>VLOOKUP($A72,'[2]Échéancier -  PAH'!$B$6:$FU$113,102,FALSE)</f>
        <v>Ville-Marie</v>
      </c>
      <c r="D72" s="185" t="str">
        <f>VLOOKUP($A72,'[2]Échéancier -  PAH'!$B$6:$FU$113,3,FALSE)</f>
        <v>LE P.A.S. DE LA RUE</v>
      </c>
      <c r="E72" s="185" t="str">
        <f>VLOOKUP($A72,'[2]Échéancier -  PAH'!$B$6:$FU$113,4,FALSE)</f>
        <v>1174 rue De Champlain (MTL)</v>
      </c>
      <c r="F72" s="186">
        <f>VLOOKUP($A72,'[2]Échéancier -  PAH'!$B$6:$FU$113,5,FALSE)</f>
        <v>8</v>
      </c>
      <c r="G72" s="186" t="str">
        <f>VLOOKUP($A72,'[2]Échéancier -  PAH'!$B$6:$FU$113,6,FALSE)</f>
        <v>3</v>
      </c>
      <c r="H72" s="186" t="str">
        <f>VLOOKUP($A72,'[2]Échéancier -  PAH'!$B$6:$FU$113,10,FALSE)</f>
        <v>CDH</v>
      </c>
      <c r="I72" s="187">
        <f>VLOOKUP(A72,'[2]Échéancier -  PAH'!$B$6:$P$113,7,FALSE)</f>
        <v>0</v>
      </c>
      <c r="J72" s="167"/>
      <c r="K72" s="50" t="str">
        <f>VLOOKUP($A72,'[2]Échéancier -  PAH'!$B$6:$FU$113,15,FALSE)</f>
        <v>OC</v>
      </c>
    </row>
    <row r="73" spans="1:14" ht="15" customHeight="1" x14ac:dyDescent="0.2">
      <c r="A73" s="3" t="s">
        <v>659</v>
      </c>
      <c r="B73" s="173"/>
      <c r="C73" s="184" t="str">
        <f>VLOOKUP($A73,'[2]Échéancier -  PAH'!$B$6:$FU$113,102,FALSE)</f>
        <v>Ville-Marie</v>
      </c>
      <c r="D73" s="185" t="str">
        <f>VLOOKUP($A73,'[2]Échéancier -  PAH'!$B$6:$FU$113,3,FALSE)</f>
        <v>MA CHAMBRE INC - PHASE 5</v>
      </c>
      <c r="E73" s="185" t="str">
        <f>VLOOKUP($A73,'[2]Échéancier -  PAH'!$B$6:$FU$113,4,FALSE)</f>
        <v>1624-1626 rue Saint-Hubert (MTL)</v>
      </c>
      <c r="F73" s="186">
        <f>VLOOKUP($A73,'[2]Échéancier -  PAH'!$B$6:$FU$113,5,FALSE)</f>
        <v>23</v>
      </c>
      <c r="G73" s="186" t="str">
        <f>VLOOKUP($A73,'[2]Échéancier -  PAH'!$B$6:$FU$113,6,FALSE)</f>
        <v>3</v>
      </c>
      <c r="H73" s="186" t="str">
        <f>VLOOKUP($A73,'[2]Échéancier -  PAH'!$B$6:$FU$113,10,FALSE)</f>
        <v>AHM</v>
      </c>
      <c r="I73" s="187">
        <f>VLOOKUP(A73,'[2]Échéancier -  PAH'!$B$6:$P$113,7,FALSE)</f>
        <v>0</v>
      </c>
      <c r="J73" s="167"/>
      <c r="K73" s="50" t="str">
        <f>VLOOKUP($A73,'[2]Échéancier -  PAH'!$B$6:$FU$113,15,FALSE)</f>
        <v>OC</v>
      </c>
    </row>
    <row r="74" spans="1:14" ht="15" customHeight="1" x14ac:dyDescent="0.2">
      <c r="A74" s="3" t="s">
        <v>712</v>
      </c>
      <c r="C74" s="184" t="str">
        <f>VLOOKUP($A74,'[2]Échéancier -  PAH'!$B$6:$FU$113,102,FALSE)</f>
        <v>Ville-Marie</v>
      </c>
      <c r="D74" s="185" t="str">
        <f>VLOOKUP($A74,'[2]Échéancier -  PAH'!$B$6:$FU$113,3,FALSE)</f>
        <v>MAISON L'OCEANE</v>
      </c>
      <c r="E74" s="185" t="str">
        <f>VLOOKUP($A74,'[2]Échéancier -  PAH'!$B$6:$FU$113,4,FALSE)</f>
        <v>2290-2294 avenue De Lorimier (MTL)</v>
      </c>
      <c r="F74" s="186">
        <f>VLOOKUP($A74,'[2]Échéancier -  PAH'!$B$6:$FU$113,5,FALSE)</f>
        <v>8</v>
      </c>
      <c r="G74" s="186" t="str">
        <f>VLOOKUP($A74,'[2]Échéancier -  PAH'!$B$6:$FU$113,6,FALSE)</f>
        <v>3</v>
      </c>
      <c r="H74" s="186" t="str">
        <f>VLOOKUP($A74,'[2]Échéancier -  PAH'!$B$6:$FU$113,10,FALSE)</f>
        <v>CDH</v>
      </c>
      <c r="I74" s="187">
        <f>VLOOKUP(A74,'[2]Échéancier -  PAH'!$B$6:$P$113,7,FALSE)</f>
        <v>0</v>
      </c>
      <c r="J74" s="167"/>
      <c r="K74" s="50" t="str">
        <f>VLOOKUP($A74,'[2]Échéancier -  PAH'!$B$6:$FU$113,15,FALSE)</f>
        <v>OC</v>
      </c>
    </row>
    <row r="75" spans="1:14" ht="15" customHeight="1" x14ac:dyDescent="0.2">
      <c r="A75" s="179" t="s">
        <v>781</v>
      </c>
      <c r="B75" s="173"/>
      <c r="C75" s="184" t="str">
        <f>VLOOKUP($A75,'[2]Échéancier -  PAH'!$B$6:$FU$113,102,FALSE)</f>
        <v>Ville-Marie</v>
      </c>
      <c r="D75" s="185" t="str">
        <f>VLOOKUP($A75,'[2]Échéancier -  PAH'!$B$6:$FU$113,3,FALSE)</f>
        <v>OMHM - MAISON WOLFE</v>
      </c>
      <c r="E75" s="185" t="str">
        <f>VLOOKUP($A75,'[2]Échéancier -  PAH'!$B$6:$FU$113,4,FALSE)</f>
        <v>1284 rue Wolfe (MTL)</v>
      </c>
      <c r="F75" s="186">
        <f>VLOOKUP($A75,'[2]Échéancier -  PAH'!$B$6:$FU$113,5,FALSE)</f>
        <v>57</v>
      </c>
      <c r="G75" s="186" t="str">
        <f>VLOOKUP($A75,'[2]Échéancier -  PAH'!$B$6:$FU$113,6,FALSE)</f>
        <v>3</v>
      </c>
      <c r="H75" s="186" t="str">
        <f>VLOOKUP($A75,'[2]Échéancier -  PAH'!$B$6:$FU$113,10,FALSE)</f>
        <v>AHM</v>
      </c>
      <c r="I75" s="187">
        <f>VLOOKUP(A75,'[2]Échéancier -  PAH'!$B$6:$P$113,7,FALSE)</f>
        <v>0</v>
      </c>
      <c r="J75" s="167"/>
      <c r="K75" s="50" t="str">
        <f>VLOOKUP($A75,'[2]Échéancier -  PAH'!$B$6:$FU$113,15,FALSE)</f>
        <v>OC</v>
      </c>
    </row>
    <row r="76" spans="1:14" x14ac:dyDescent="0.2">
      <c r="A76" s="99" t="s">
        <v>776</v>
      </c>
      <c r="B76" s="173"/>
      <c r="C76" s="184" t="str">
        <f>VLOOKUP($A76,'[2]Échéancier -  PAH'!$B$6:$FU$113,102,FALSE)</f>
        <v>Ville-Marie</v>
      </c>
      <c r="D76" s="185" t="str">
        <f>VLOOKUP($A76,'[2]Échéancier -  PAH'!$B$6:$FU$113,3,FALSE)</f>
        <v>PROJETS AUTOCHTONES DU QUÉBEC</v>
      </c>
      <c r="E76" s="185" t="str">
        <f>VLOOKUP($A76,'[2]Échéancier -  PAH'!$B$6:$FU$113,4,FALSE)</f>
        <v>169 rue De La Gauchetière Est (MTL)</v>
      </c>
      <c r="F76" s="186">
        <f>VLOOKUP($A76,'[2]Échéancier -  PAH'!$B$6:$FU$113,5,FALSE)</f>
        <v>18</v>
      </c>
      <c r="G76" s="186" t="str">
        <f>VLOOKUP($A76,'[2]Échéancier -  PAH'!$B$6:$FU$113,6,FALSE)</f>
        <v>3</v>
      </c>
      <c r="H76" s="186" t="str">
        <f>VLOOKUP($A76,'[2]Échéancier -  PAH'!$B$6:$FU$113,10,FALSE)</f>
        <v>AHM</v>
      </c>
      <c r="I76" s="187">
        <f>VLOOKUP(A76,'[2]Échéancier -  PAH'!$B$6:$P$113,7,FALSE)</f>
        <v>0</v>
      </c>
      <c r="J76" s="167"/>
      <c r="K76" s="50" t="str">
        <f>VLOOKUP($A76,'[2]Échéancier -  PAH'!$B$6:$FU$113,15,FALSE)</f>
        <v>OC</v>
      </c>
      <c r="M76" s="3"/>
      <c r="N76" s="3"/>
    </row>
    <row r="77" spans="1:14" x14ac:dyDescent="0.2">
      <c r="A77" s="174" t="s">
        <v>728</v>
      </c>
      <c r="C77" s="184" t="str">
        <f>VLOOKUP($A77,'[2]Échéancier -  PAH'!$B$6:$FU$113,102,FALSE)</f>
        <v>Ville-Marie</v>
      </c>
      <c r="D77" s="185" t="str">
        <f>VLOOKUP($A77,'[2]Échéancier -  PAH'!$B$6:$FU$113,3,FALSE)</f>
        <v>RÉSEAU HABITATION FEMMES - MAISON ONTARIO</v>
      </c>
      <c r="E77" s="185" t="str">
        <f>VLOOKUP($A77,'[2]Échéancier -  PAH'!$B$6:$FU$113,4,FALSE)</f>
        <v xml:space="preserve">2960 rue Ontario Est </v>
      </c>
      <c r="F77" s="186">
        <f>VLOOKUP($A77,'[2]Échéancier -  PAH'!$B$6:$FU$113,5,FALSE)</f>
        <v>31</v>
      </c>
      <c r="G77" s="186" t="str">
        <f>VLOOKUP($A77,'[2]Échéancier -  PAH'!$B$6:$FU$113,6,FALSE)</f>
        <v>3</v>
      </c>
      <c r="H77" s="186" t="str">
        <f>VLOOKUP($A77,'[2]Échéancier -  PAH'!$B$6:$FU$113,10,FALSE)</f>
        <v>ROMEL</v>
      </c>
      <c r="I77" s="187">
        <f>VLOOKUP(A77,'[2]Échéancier -  PAH'!$B$6:$P$113,7,FALSE)</f>
        <v>0</v>
      </c>
      <c r="J77" s="167"/>
      <c r="K77" s="50" t="str">
        <f>VLOOKUP($A77,'[2]Échéancier -  PAH'!$B$6:$FU$113,15,FALSE)</f>
        <v>OC</v>
      </c>
      <c r="L77">
        <v>1</v>
      </c>
    </row>
    <row r="78" spans="1:14" x14ac:dyDescent="0.2">
      <c r="A78" s="3" t="s">
        <v>780</v>
      </c>
      <c r="C78" s="184" t="str">
        <f>VLOOKUP($A78,'[2]Échéancier -  PAH'!$B$6:$FU$113,102,FALSE)</f>
        <v>Ville-Marie</v>
      </c>
      <c r="D78" s="185" t="str">
        <f>VLOOKUP($A78,'[2]Échéancier -  PAH'!$B$6:$FU$113,3,FALSE)</f>
        <v>UN TOIT EN VILLE</v>
      </c>
      <c r="E78" s="185" t="str">
        <f>VLOOKUP($A78,'[2]Échéancier -  PAH'!$B$6:$FU$113,4,FALSE)</f>
        <v>1235 rue Berger (MTL)</v>
      </c>
      <c r="F78" s="186">
        <f>VLOOKUP($A78,'[2]Échéancier -  PAH'!$B$6:$FU$113,5,FALSE)</f>
        <v>22</v>
      </c>
      <c r="G78" s="186" t="str">
        <f>VLOOKUP($A78,'[2]Échéancier -  PAH'!$B$6:$FU$113,6,FALSE)</f>
        <v>3</v>
      </c>
      <c r="H78" s="186" t="str">
        <f>VLOOKUP($A78,'[2]Échéancier -  PAH'!$B$6:$FU$113,10,FALSE)</f>
        <v>CDH</v>
      </c>
      <c r="I78" s="187" t="str">
        <f>VLOOKUP(A78,'[2]Échéancier -  PAH'!$B$6:$P$113,7,FALSE)</f>
        <v>X</v>
      </c>
      <c r="J78" s="167"/>
      <c r="K78" s="50" t="str">
        <f>VLOOKUP($A78,'[2]Échéancier -  PAH'!$B$6:$FU$113,15,FALSE)</f>
        <v>OC</v>
      </c>
      <c r="L78">
        <v>1</v>
      </c>
    </row>
    <row r="79" spans="1:14" x14ac:dyDescent="0.2">
      <c r="A79" s="99" t="s">
        <v>707</v>
      </c>
      <c r="B79" s="173"/>
      <c r="C79" s="184" t="str">
        <f>VLOOKUP($A79,'[2]Échéancier -  PAH'!$B$6:$FU$113,102,FALSE)</f>
        <v>Villeray — Saint-Michel — Parc-Extension</v>
      </c>
      <c r="D79" s="185" t="str">
        <f>VLOOKUP($A79,'[2]Échéancier -  PAH'!$B$6:$FU$113,3,FALSE)</f>
        <v>C.H. LA FRATERNITÉ MICHELOISE</v>
      </c>
      <c r="E79" s="185" t="str">
        <f>VLOOKUP($A79,'[2]Échéancier -  PAH'!$B$6:$FU$113,4,FALSE)</f>
        <v xml:space="preserve">8401 boulevard Pie-IX </v>
      </c>
      <c r="F79" s="186">
        <f>VLOOKUP($A79,'[2]Échéancier -  PAH'!$B$6:$FU$113,5,FALSE)</f>
        <v>35</v>
      </c>
      <c r="G79" s="186" t="str">
        <f>VLOOKUP($A79,'[2]Échéancier -  PAH'!$B$6:$FU$113,6,FALSE)</f>
        <v>1</v>
      </c>
      <c r="H79" s="186" t="str">
        <f>VLOOKUP($A79,'[2]Échéancier -  PAH'!$B$6:$FU$113,10,FALSE)</f>
        <v>CDH</v>
      </c>
      <c r="I79" s="187">
        <f>VLOOKUP(A79,'[2]Échéancier -  PAH'!$B$6:$P$113,7,FALSE)</f>
        <v>0</v>
      </c>
      <c r="J79" s="167"/>
      <c r="K79" s="50" t="str">
        <f>VLOOKUP($A79,'[2]Échéancier -  PAH'!$B$6:$FU$113,15,FALSE)</f>
        <v>OC</v>
      </c>
      <c r="L79">
        <v>1</v>
      </c>
    </row>
    <row r="80" spans="1:14" ht="15" customHeight="1" x14ac:dyDescent="0.2">
      <c r="A80" s="99" t="s">
        <v>751</v>
      </c>
      <c r="B80" s="173"/>
      <c r="C80" s="184" t="str">
        <f>VLOOKUP($A80,'[2]Échéancier -  PAH'!$B$6:$FU$113,102,FALSE)</f>
        <v>Villeray — Saint-Michel — Parc-Extension</v>
      </c>
      <c r="D80" s="185" t="str">
        <f>VLOOKUP($A80,'[2]Échéancier -  PAH'!$B$6:$FU$113,3,FALSE)</f>
        <v>C.H. LES AMBASSADEURS- DP/PIE-IX</v>
      </c>
      <c r="E80" s="185" t="str">
        <f>VLOOKUP($A80,'[2]Échéancier -  PAH'!$B$6:$FU$113,4,FALSE)</f>
        <v xml:space="preserve">8725-8731 boulevard Pie-IX </v>
      </c>
      <c r="F80" s="186">
        <f>VLOOKUP($A80,'[2]Échéancier -  PAH'!$B$6:$FU$113,5,FALSE)</f>
        <v>27</v>
      </c>
      <c r="G80" s="186" t="str">
        <f>VLOOKUP($A80,'[2]Échéancier -  PAH'!$B$6:$FU$113,6,FALSE)</f>
        <v>1</v>
      </c>
      <c r="H80" s="186" t="str">
        <f>VLOOKUP($A80,'[2]Échéancier -  PAH'!$B$6:$FU$113,10,FALSE)</f>
        <v>CDH</v>
      </c>
      <c r="I80" s="187">
        <f>VLOOKUP(A80,'[2]Échéancier -  PAH'!$B$6:$P$113,7,FALSE)</f>
        <v>0</v>
      </c>
      <c r="J80" s="140"/>
      <c r="K80" s="50" t="str">
        <f>VLOOKUP($A80,'[2]Échéancier -  PAH'!$B$6:$FU$113,15,FALSE)</f>
        <v>OC</v>
      </c>
    </row>
    <row r="81" spans="1:12" ht="15" customHeight="1" x14ac:dyDescent="0.2">
      <c r="A81" s="3" t="s">
        <v>706</v>
      </c>
      <c r="C81" s="184" t="str">
        <f>VLOOKUP($A81,'[2]Échéancier -  PAH'!$B$6:$FU$113,102,FALSE)</f>
        <v>Villeray — Saint-Michel — Parc-Extension</v>
      </c>
      <c r="D81" s="185" t="str">
        <f>VLOOKUP($A81,'[2]Échéancier -  PAH'!$B$6:$FU$113,3,FALSE)</f>
        <v>C.H. LUANGPHRABANG-MONTRÉAL</v>
      </c>
      <c r="E81" s="185" t="str">
        <f>VLOOKUP($A81,'[2]Échéancier -  PAH'!$B$6:$FU$113,4,FALSE)</f>
        <v>8310 avenue Christophe-Colomb (MTL)</v>
      </c>
      <c r="F81" s="186">
        <f>VLOOKUP($A81,'[2]Échéancier -  PAH'!$B$6:$FU$113,5,FALSE)</f>
        <v>19</v>
      </c>
      <c r="G81" s="186" t="str">
        <f>VLOOKUP($A81,'[2]Échéancier -  PAH'!$B$6:$FU$113,6,FALSE)</f>
        <v>1</v>
      </c>
      <c r="H81" s="186" t="str">
        <f>VLOOKUP($A81,'[2]Échéancier -  PAH'!$B$6:$FU$113,10,FALSE)</f>
        <v>CDH</v>
      </c>
      <c r="I81" s="187">
        <f>VLOOKUP(A81,'[2]Échéancier -  PAH'!$B$6:$P$113,7,FALSE)</f>
        <v>0</v>
      </c>
      <c r="J81" s="140"/>
      <c r="K81" s="50" t="str">
        <f>VLOOKUP($A81,'[2]Échéancier -  PAH'!$B$6:$FU$113,15,FALSE)</f>
        <v>OC</v>
      </c>
    </row>
    <row r="82" spans="1:12" x14ac:dyDescent="0.2">
      <c r="A82" s="3" t="s">
        <v>695</v>
      </c>
      <c r="B82" s="172"/>
      <c r="C82" s="184" t="str">
        <f>VLOOKUP($A82,'[2]Échéancier -  PAH'!$B$6:$FU$113,102,FALSE)</f>
        <v>Villeray — Saint-Michel — Parc-Extension</v>
      </c>
      <c r="D82" s="185" t="str">
        <f>VLOOKUP($A82,'[2]Échéancier -  PAH'!$B$6:$FU$113,3,FALSE)</f>
        <v>HABITATIONS POPULAIRES DE PARC EXTENSION</v>
      </c>
      <c r="E82" s="185" t="str">
        <f>VLOOKUP($A82,'[2]Échéancier -  PAH'!$B$6:$FU$113,4,FALSE)</f>
        <v>7735 avenue d' Outremont (MTL)</v>
      </c>
      <c r="F82" s="186">
        <f>VLOOKUP($A82,'[2]Échéancier -  PAH'!$B$6:$FU$113,5,FALSE)</f>
        <v>21</v>
      </c>
      <c r="G82" s="186" t="str">
        <f>VLOOKUP($A82,'[2]Échéancier -  PAH'!$B$6:$FU$113,6,FALSE)</f>
        <v>1</v>
      </c>
      <c r="H82" s="186" t="str">
        <f>VLOOKUP($A82,'[2]Échéancier -  PAH'!$B$6:$FU$113,10,FALSE)</f>
        <v>CDH</v>
      </c>
      <c r="I82" s="187">
        <f>VLOOKUP(A82,'[2]Échéancier -  PAH'!$B$6:$P$113,7,FALSE)</f>
        <v>0</v>
      </c>
      <c r="J82" s="140"/>
      <c r="K82" s="50" t="str">
        <f>VLOOKUP($A82,'[2]Échéancier -  PAH'!$B$6:$FU$113,15,FALSE)</f>
        <v>OC</v>
      </c>
    </row>
    <row r="83" spans="1:12" ht="15" customHeight="1" x14ac:dyDescent="0.2">
      <c r="A83" s="3" t="s">
        <v>710</v>
      </c>
      <c r="B83" s="173"/>
      <c r="C83" s="184" t="str">
        <f>VLOOKUP($A83,'[2]Échéancier -  PAH'!$B$6:$FU$113,102,FALSE)</f>
        <v>Villeray — Saint-Michel — Parc-Extension</v>
      </c>
      <c r="D83" s="185" t="str">
        <f>VLOOKUP($A83,'[2]Échéancier -  PAH'!$B$6:$FU$113,3,FALSE)</f>
        <v>HAPOPEX - ST-LAURENT</v>
      </c>
      <c r="E83" s="185" t="str">
        <f>VLOOKUP($A83,'[2]Échéancier -  PAH'!$B$6:$FU$113,4,FALSE)</f>
        <v>7835 boulevard Saint-Laurent (MTL)</v>
      </c>
      <c r="F83" s="186">
        <f>VLOOKUP($A83,'[2]Échéancier -  PAH'!$B$6:$FU$113,5,FALSE)</f>
        <v>23</v>
      </c>
      <c r="G83" s="186" t="str">
        <f>VLOOKUP($A83,'[2]Échéancier -  PAH'!$B$6:$FU$113,6,FALSE)</f>
        <v>3</v>
      </c>
      <c r="H83" s="186" t="str">
        <f>VLOOKUP($A83,'[2]Échéancier -  PAH'!$B$6:$FU$113,10,FALSE)</f>
        <v>ROMEL</v>
      </c>
      <c r="I83" s="187">
        <f>VLOOKUP(A83,'[2]Échéancier -  PAH'!$B$6:$P$113,7,FALSE)</f>
        <v>0</v>
      </c>
      <c r="J83" s="167"/>
      <c r="K83" s="50" t="str">
        <f>VLOOKUP($A83,'[2]Échéancier -  PAH'!$B$6:$FU$113,15,FALSE)</f>
        <v>OC</v>
      </c>
      <c r="L83">
        <v>1</v>
      </c>
    </row>
    <row r="84" spans="1:12" ht="15" customHeight="1" x14ac:dyDescent="0.2">
      <c r="A84" s="99" t="s">
        <v>742</v>
      </c>
      <c r="C84" s="184" t="str">
        <f>VLOOKUP($A84,'[2]Échéancier -  PAH'!$B$6:$FU$113,102,FALSE)</f>
        <v>Villeray — Saint-Michel — Parc-Extension</v>
      </c>
      <c r="D84" s="185" t="str">
        <f>VLOOKUP($A84,'[2]Échéancier -  PAH'!$B$6:$FU$113,3,FALSE)</f>
        <v>LE RELAIS DES JEUNES FAMILLES</v>
      </c>
      <c r="E84" s="185" t="str">
        <f>VLOOKUP($A84,'[2]Échéancier -  PAH'!$B$6:$FU$113,4,FALSE)</f>
        <v xml:space="preserve">9335 boulevard Pie-IX </v>
      </c>
      <c r="F84" s="186">
        <f>VLOOKUP($A84,'[2]Échéancier -  PAH'!$B$6:$FU$113,5,FALSE)</f>
        <v>14</v>
      </c>
      <c r="G84" s="186" t="str">
        <f>VLOOKUP($A84,'[2]Échéancier -  PAH'!$B$6:$FU$113,6,FALSE)</f>
        <v>3</v>
      </c>
      <c r="H84" s="186" t="str">
        <f>VLOOKUP($A84,'[2]Échéancier -  PAH'!$B$6:$FU$113,10,FALSE)</f>
        <v>CDH</v>
      </c>
      <c r="I84" s="187">
        <f>VLOOKUP(A84,'[2]Échéancier -  PAH'!$B$6:$P$113,7,FALSE)</f>
        <v>0</v>
      </c>
      <c r="J84" s="167"/>
      <c r="K84" s="50" t="str">
        <f>VLOOKUP($A84,'[2]Échéancier -  PAH'!$B$6:$FU$113,15,FALSE)</f>
        <v>OC</v>
      </c>
    </row>
    <row r="85" spans="1:12" ht="15" customHeight="1" x14ac:dyDescent="0.2">
      <c r="A85" s="99" t="s">
        <v>752</v>
      </c>
      <c r="B85" s="173"/>
      <c r="C85" s="188" t="str">
        <f>VLOOKUP($A85,'[2]Échéancier -  PAH'!$B$6:$FU$113,102,FALSE)</f>
        <v>Villeray — Saint-Michel — Parc-Extension</v>
      </c>
      <c r="D85" s="189" t="str">
        <f>VLOOKUP($A85,'[2]Échéancier -  PAH'!$B$6:$FU$113,3,FALSE)</f>
        <v>RELAIS DES JEUNES FAMILLES DP/PIE-IX</v>
      </c>
      <c r="E85" s="189" t="str">
        <f>VLOOKUP($A85,'[2]Échéancier -  PAH'!$B$6:$FU$113,4,FALSE)</f>
        <v xml:space="preserve">8733 boulevard Pie-IX </v>
      </c>
      <c r="F85" s="190">
        <f>VLOOKUP($A85,'[2]Échéancier -  PAH'!$B$6:$FU$113,5,FALSE)</f>
        <v>16</v>
      </c>
      <c r="G85" s="190" t="str">
        <f>VLOOKUP($A85,'[2]Échéancier -  PAH'!$B$6:$FU$113,6,FALSE)</f>
        <v>3</v>
      </c>
      <c r="H85" s="190" t="str">
        <f>VLOOKUP($A85,'[2]Échéancier -  PAH'!$B$6:$FU$113,10,FALSE)</f>
        <v>CDH</v>
      </c>
      <c r="I85" s="191">
        <f>VLOOKUP(A85,'[2]Échéancier -  PAH'!$B$6:$P$113,7,FALSE)</f>
        <v>0</v>
      </c>
      <c r="J85" s="167"/>
      <c r="K85" s="50" t="str">
        <f>VLOOKUP($A85,'[2]Échéancier -  PAH'!$B$6:$FU$113,15,FALSE)</f>
        <v>OC</v>
      </c>
      <c r="L85">
        <v>1</v>
      </c>
    </row>
    <row r="86" spans="1:12" ht="24.95" customHeight="1" x14ac:dyDescent="0.2">
      <c r="C86" s="106">
        <f>COUNTIF(K1:K86,"oc")</f>
        <v>82</v>
      </c>
      <c r="D86" s="225" t="s">
        <v>858</v>
      </c>
      <c r="E86" s="107"/>
      <c r="F86" s="108">
        <f>SUBTOTAL(9,F4:F85)</f>
        <v>3330</v>
      </c>
      <c r="G86" s="108"/>
      <c r="H86" s="108"/>
      <c r="I86" s="117">
        <f>SUMIF(I4:I85,"x",F4:F85)</f>
        <v>347</v>
      </c>
      <c r="J86" s="117">
        <f>SUMIF(J4:J85,"x",F4:F85)</f>
        <v>961</v>
      </c>
      <c r="K86" s="91">
        <f>+'[2]EALS-PAH'!$D$7</f>
        <v>3330</v>
      </c>
      <c r="L86" s="92" t="s">
        <v>682</v>
      </c>
    </row>
    <row r="87" spans="1:12" ht="15.75" x14ac:dyDescent="0.2">
      <c r="A87" s="100"/>
      <c r="C87" s="72" t="s">
        <v>621</v>
      </c>
      <c r="D87" s="3"/>
      <c r="E87" s="71" t="s">
        <v>622</v>
      </c>
    </row>
    <row r="88" spans="1:12" ht="15" customHeight="1" x14ac:dyDescent="0.2">
      <c r="A88" s="134"/>
      <c r="C88" s="3"/>
      <c r="D88" s="3"/>
      <c r="E88" s="3"/>
      <c r="F88" s="9"/>
      <c r="G88" s="9"/>
    </row>
    <row r="89" spans="1:12" ht="15" customHeight="1" x14ac:dyDescent="0.2">
      <c r="C89" s="28"/>
      <c r="D89" s="28"/>
      <c r="E89" s="3"/>
      <c r="F89" s="9"/>
      <c r="G89" s="9"/>
    </row>
    <row r="90" spans="1:12" ht="15" customHeight="1" x14ac:dyDescent="0.2">
      <c r="C90" s="43"/>
      <c r="D90" s="28"/>
      <c r="E90" s="3"/>
      <c r="F90" s="9"/>
      <c r="G90" s="9"/>
    </row>
    <row r="91" spans="1:12" ht="15" customHeight="1" x14ac:dyDescent="0.2">
      <c r="C91" s="43"/>
      <c r="D91" s="28"/>
      <c r="E91" s="3"/>
      <c r="F91" s="9"/>
      <c r="G91" s="9"/>
    </row>
    <row r="92" spans="1:12" ht="15" customHeight="1" x14ac:dyDescent="0.2">
      <c r="C92" s="3"/>
      <c r="D92" s="28"/>
      <c r="E92" s="3"/>
      <c r="F92" s="9"/>
      <c r="G92" s="9"/>
    </row>
    <row r="93" spans="1:12" x14ac:dyDescent="0.2">
      <c r="C93" s="28"/>
      <c r="D93" s="28"/>
      <c r="E93" s="3"/>
      <c r="F93" s="9"/>
      <c r="G93" s="9"/>
    </row>
    <row r="94" spans="1:12" ht="20.100000000000001" customHeight="1" x14ac:dyDescent="0.2">
      <c r="C94" s="168"/>
      <c r="D94" s="28"/>
      <c r="E94" s="3"/>
      <c r="F94" s="9"/>
      <c r="G94" s="9"/>
    </row>
    <row r="95" spans="1:12" ht="20.100000000000001" customHeight="1" x14ac:dyDescent="0.2">
      <c r="C95" s="168"/>
      <c r="D95" s="3"/>
      <c r="E95" s="3"/>
      <c r="F95" s="9"/>
      <c r="G95" s="9"/>
    </row>
    <row r="96" spans="1:12" ht="20.100000000000001" customHeight="1" x14ac:dyDescent="0.2">
      <c r="C96" s="135"/>
      <c r="D96" s="131"/>
      <c r="E96" s="131"/>
      <c r="F96" s="65"/>
      <c r="G96" s="65"/>
      <c r="H96" s="65"/>
      <c r="I96" s="65"/>
      <c r="J96" s="65"/>
    </row>
    <row r="97" spans="3:12" ht="20.100000000000001" customHeight="1" x14ac:dyDescent="0.2">
      <c r="C97" s="135"/>
      <c r="D97" s="131"/>
      <c r="E97" s="131"/>
      <c r="F97" s="65"/>
      <c r="G97" s="65"/>
      <c r="H97" s="65"/>
      <c r="I97" s="65"/>
      <c r="J97" s="65"/>
    </row>
    <row r="98" spans="3:12" ht="20.100000000000001" customHeight="1" x14ac:dyDescent="0.2">
      <c r="C98" s="135"/>
      <c r="D98" s="131"/>
      <c r="E98" s="131"/>
      <c r="F98" s="65"/>
      <c r="G98" s="65"/>
      <c r="H98" s="65"/>
      <c r="I98" s="65"/>
      <c r="J98" s="65"/>
    </row>
    <row r="99" spans="3:12" ht="20.100000000000001" customHeight="1" x14ac:dyDescent="0.2">
      <c r="C99" s="135"/>
      <c r="D99" s="137"/>
      <c r="E99" s="137"/>
      <c r="F99" s="87"/>
      <c r="G99" s="87"/>
      <c r="H99" s="87"/>
      <c r="I99" s="87"/>
      <c r="J99" s="87"/>
    </row>
    <row r="100" spans="3:12" ht="20.100000000000001" customHeight="1" x14ac:dyDescent="0.2">
      <c r="C100" s="95"/>
      <c r="D100" s="87"/>
      <c r="E100" s="87"/>
      <c r="F100" s="87"/>
      <c r="G100" s="87"/>
      <c r="H100" s="87"/>
      <c r="I100" s="87"/>
      <c r="J100" s="87"/>
      <c r="K100" s="86"/>
      <c r="L100" s="3"/>
    </row>
    <row r="101" spans="3:12" x14ac:dyDescent="0.2">
      <c r="C101" s="87"/>
    </row>
    <row r="102" spans="3:12" x14ac:dyDescent="0.2">
      <c r="C102" s="539"/>
      <c r="D102" s="539"/>
      <c r="E102" s="539"/>
      <c r="F102" s="539"/>
      <c r="G102" s="539"/>
      <c r="H102" s="75"/>
      <c r="I102" s="75"/>
      <c r="J102" s="75"/>
    </row>
    <row r="103" spans="3:12" x14ac:dyDescent="0.2">
      <c r="C103" s="70"/>
      <c r="K103" s="74"/>
      <c r="L103" s="75"/>
    </row>
    <row r="104" spans="3:12" ht="12.75" customHeight="1" x14ac:dyDescent="0.2">
      <c r="C104" s="539"/>
      <c r="D104" s="539"/>
      <c r="E104" s="539"/>
      <c r="F104" s="539"/>
      <c r="G104" s="539"/>
      <c r="H104" s="75"/>
      <c r="I104" s="75"/>
      <c r="J104" s="75"/>
      <c r="K104" s="74"/>
    </row>
    <row r="105" spans="3:12" x14ac:dyDescent="0.2">
      <c r="C105" s="78"/>
    </row>
  </sheetData>
  <autoFilter ref="A1:L86">
    <filterColumn colId="2" showButton="0"/>
    <filterColumn colId="3" showButton="0"/>
    <filterColumn colId="4" showButton="0"/>
    <filterColumn colId="5" showButton="0"/>
    <filterColumn colId="6" showButton="0"/>
  </autoFilter>
  <sortState ref="A4:K85">
    <sortCondition ref="K4:K85"/>
    <sortCondition ref="C4:C85"/>
    <sortCondition ref="D4:D85"/>
  </sortState>
  <mergeCells count="3">
    <mergeCell ref="C1:H1"/>
    <mergeCell ref="C104:G104"/>
    <mergeCell ref="C102:G102"/>
  </mergeCells>
  <phoneticPr fontId="0" type="noConversion"/>
  <pageMargins left="0.39370078740157483" right="0.19685039370078741" top="0.39370078740157483" bottom="0.19685039370078741" header="0.31496062992125984" footer="0.11811023622047245"/>
  <pageSetup paperSize="5" scale="55" orientation="portrait" verticalDpi="1200" r:id="rId1"/>
  <headerFooter alignWithMargins="0">
    <oddHeader>&amp;L&amp;12Liste des projets sociaux par arrondissement (ou municipalité)
Plan d'action en habitation 2010-2014&amp;"Arial,Gras"
Projets Engagés, analyses préliminaires, jugés recevables et presentis pour réservation d'unités</oddHeader>
    <oddFooter>&amp;L&amp;"Arial,Gras"&amp;12Ville de Montréal
Planification des stratégies résidentielles&amp;R&amp;"Arial,Gras"&amp;12Imprimé le: &amp;D
&amp;F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T140"/>
  <sheetViews>
    <sheetView topLeftCell="E1" zoomScaleNormal="100" zoomScaleSheetLayoutView="75" workbookViewId="0">
      <selection activeCell="B2" sqref="B2:B59"/>
    </sheetView>
  </sheetViews>
  <sheetFormatPr baseColWidth="10" defaultRowHeight="12.75" x14ac:dyDescent="0.2"/>
  <cols>
    <col min="3" max="3" width="4.7109375" style="5" customWidth="1"/>
    <col min="4" max="4" width="41.140625" customWidth="1"/>
    <col min="5" max="5" width="52.42578125" customWidth="1"/>
    <col min="6" max="6" width="37.5703125" customWidth="1"/>
    <col min="7" max="7" width="11.42578125" style="5"/>
    <col min="8" max="9" width="8.85546875" style="5" customWidth="1"/>
    <col min="10" max="10" width="10.42578125" style="5" customWidth="1"/>
    <col min="11" max="11" width="13.42578125" style="5" customWidth="1"/>
    <col min="12" max="12" width="11.28515625" style="5" customWidth="1"/>
    <col min="13" max="13" width="21.85546875" customWidth="1"/>
    <col min="14" max="14" width="20.140625" customWidth="1"/>
    <col min="16" max="16" width="7.140625" customWidth="1"/>
  </cols>
  <sheetData>
    <row r="1" spans="1:20" ht="18" x14ac:dyDescent="0.25">
      <c r="C1" s="21"/>
      <c r="D1" s="32"/>
      <c r="E1" s="32"/>
      <c r="F1" s="2"/>
      <c r="G1" s="21"/>
      <c r="H1" s="21"/>
      <c r="I1" s="9"/>
      <c r="J1" s="9"/>
      <c r="K1" s="9"/>
      <c r="L1" s="9"/>
    </row>
    <row r="2" spans="1:20" ht="9.75" customHeight="1" x14ac:dyDescent="0.25">
      <c r="C2" s="9"/>
      <c r="D2" s="33"/>
      <c r="E2" s="33"/>
      <c r="F2" s="34"/>
      <c r="G2" s="9"/>
      <c r="H2" s="9"/>
      <c r="I2" s="9"/>
      <c r="J2" s="9"/>
      <c r="K2" s="9"/>
      <c r="L2" s="9"/>
    </row>
    <row r="3" spans="1:20" ht="36" x14ac:dyDescent="0.25">
      <c r="D3" s="102" t="s">
        <v>630</v>
      </c>
      <c r="E3" s="102" t="s">
        <v>2</v>
      </c>
      <c r="F3" s="102" t="s">
        <v>3</v>
      </c>
      <c r="G3" s="138" t="s">
        <v>1</v>
      </c>
      <c r="H3" s="138" t="s">
        <v>4</v>
      </c>
      <c r="I3" s="138" t="s">
        <v>687</v>
      </c>
      <c r="J3" s="139" t="s">
        <v>745</v>
      </c>
      <c r="K3" s="138" t="s">
        <v>746</v>
      </c>
      <c r="L3" s="41"/>
      <c r="M3" s="1" t="s">
        <v>5</v>
      </c>
    </row>
    <row r="4" spans="1:20" ht="30" customHeight="1" x14ac:dyDescent="0.3">
      <c r="D4" s="88" t="s">
        <v>6</v>
      </c>
      <c r="E4" s="89"/>
      <c r="F4" s="89"/>
      <c r="G4" s="90"/>
      <c r="H4" s="10"/>
      <c r="I4" s="10"/>
      <c r="J4" s="10"/>
      <c r="K4" s="10"/>
      <c r="L4" s="10"/>
    </row>
    <row r="5" spans="1:20" ht="15" customHeight="1" x14ac:dyDescent="0.2">
      <c r="A5" s="59" t="s">
        <v>558</v>
      </c>
      <c r="B5" s="37" t="s">
        <v>531</v>
      </c>
      <c r="D5" s="118" t="str">
        <f>VLOOKUP($A5,'[3]Data -  Opération 15 000'!$C$6:$FU$499,105,FALSE)</f>
        <v>Ahuntsic — Cartierville</v>
      </c>
      <c r="E5" s="119" t="str">
        <f>VLOOKUP($A5,'[3]Data -  Opération 15 000'!$C$6:$FU$499,3,FALSE)</f>
        <v>C.H. LACHAPELLE</v>
      </c>
      <c r="F5" s="119" t="str">
        <f>VLOOKUP($A5,'[3]Data -  Opération 15 000'!$C$6:$FU$499,4,FALSE)</f>
        <v>11965 Rue Dulongpré</v>
      </c>
      <c r="G5" s="120">
        <f>VLOOKUP($A5,'[3]Data -  Opération 15 000'!$C$6:$FU$499,5,FALSE)</f>
        <v>33</v>
      </c>
      <c r="H5" s="120" t="str">
        <f>VLOOKUP($A5,'[3]Data -  Opération 15 000'!$C$6:$FU$499,6,FALSE)</f>
        <v>1</v>
      </c>
      <c r="I5" s="120" t="str">
        <f>VLOOKUP($A5,'[3]Data -  Opération 15 000'!$C$6:$FU$499,10,FALSE)</f>
        <v>BSQ</v>
      </c>
      <c r="J5" s="120" t="str">
        <f>IF(VLOOKUP(A5,'[3]Data -  Opération 15 000'!$C$6:$K$113,7,FALSE)=0," ",VLOOKUP(A5,'[3]Data -  Opération 15 000'!$C$6:$K$113,7,FALSE))</f>
        <v xml:space="preserve"> </v>
      </c>
      <c r="K5" s="121"/>
      <c r="M5" s="50" t="str">
        <f>VLOOKUP($A5,'[3]Data -  Opération 15 000'!$C$6:$FU$499,14,FALSE)</f>
        <v>OC</v>
      </c>
      <c r="O5" s="37"/>
      <c r="P5" s="37"/>
      <c r="Q5" s="37"/>
      <c r="R5" s="55"/>
      <c r="S5" s="37"/>
      <c r="T5" s="37"/>
    </row>
    <row r="6" spans="1:20" ht="15" customHeight="1" x14ac:dyDescent="0.2">
      <c r="A6" t="s">
        <v>653</v>
      </c>
      <c r="B6" s="37"/>
      <c r="D6" s="122" t="str">
        <f>VLOOKUP($A6,'[3]Data -  Opération 15 000'!$C$6:$FU$499,105,FALSE)</f>
        <v>Ahuntsic — Cartierville</v>
      </c>
      <c r="E6" s="123" t="str">
        <f>VLOOKUP($A6,'[3]Data -  Opération 15 000'!$C$6:$FU$499,3,FALSE)</f>
        <v>COOPERATIVE D'HABITATION DE LILLE</v>
      </c>
      <c r="F6" s="123" t="str">
        <f>VLOOKUP($A6,'[3]Data -  Opération 15 000'!$C$6:$FU$499,4,FALSE)</f>
        <v>2375 Boul. Henri-Bourassa Est</v>
      </c>
      <c r="G6" s="124">
        <f>VLOOKUP($A6,'[3]Data -  Opération 15 000'!$C$6:$FU$499,5,FALSE)</f>
        <v>56</v>
      </c>
      <c r="H6" s="124" t="str">
        <f>VLOOKUP($A6,'[3]Data -  Opération 15 000'!$C$6:$FU$499,6,FALSE)</f>
        <v>1</v>
      </c>
      <c r="I6" s="124" t="str">
        <f>VLOOKUP($A6,'[3]Data -  Opération 15 000'!$C$6:$FU$499,10,FALSE)</f>
        <v>CDH</v>
      </c>
      <c r="J6" s="124" t="str">
        <f>IF(VLOOKUP(A6,'[3]Data -  Opération 15 000'!$C$6:$K$113,7,FALSE)=0," ",VLOOKUP(A6,'[3]Data -  Opération 15 000'!$C$6:$K$113,7,FALSE))</f>
        <v xml:space="preserve"> </v>
      </c>
      <c r="K6" s="125"/>
      <c r="M6" s="50" t="str">
        <f>VLOOKUP($A6,'[3]Data -  Opération 15 000'!$C$6:$FU$499,14,FALSE)</f>
        <v>OC</v>
      </c>
      <c r="O6" s="37"/>
      <c r="P6" s="37"/>
      <c r="Q6" s="37"/>
      <c r="R6" s="55"/>
      <c r="S6" s="37"/>
      <c r="T6" s="37"/>
    </row>
    <row r="7" spans="1:20" ht="15" customHeight="1" x14ac:dyDescent="0.2">
      <c r="A7" t="s">
        <v>638</v>
      </c>
      <c r="B7" s="58"/>
      <c r="D7" s="122" t="str">
        <f>VLOOKUP($A7,'[3]Data -  Opération 15 000'!$C$6:$FU$499,105,FALSE)</f>
        <v>Ahuntsic — Cartierville</v>
      </c>
      <c r="E7" s="123" t="str">
        <f>VLOOKUP($A7,'[3]Data -  Opération 15 000'!$C$6:$FU$499,3,FALSE)</f>
        <v>LA PORTE D'OR DES ÎLES</v>
      </c>
      <c r="F7" s="123" t="str">
        <f>VLOOKUP($A7,'[3]Data -  Opération 15 000'!$C$6:$FU$499,4,FALSE)</f>
        <v>11995 Rue Lachapelle</v>
      </c>
      <c r="G7" s="124">
        <f>VLOOKUP($A7,'[3]Data -  Opération 15 000'!$C$6:$FU$499,5,FALSE)</f>
        <v>67</v>
      </c>
      <c r="H7" s="124" t="str">
        <f>VLOOKUP($A7,'[3]Data -  Opération 15 000'!$C$6:$FU$499,6,FALSE)</f>
        <v>2</v>
      </c>
      <c r="I7" s="124" t="str">
        <f>VLOOKUP($A7,'[3]Data -  Opération 15 000'!$C$6:$FU$499,10,FALSE)</f>
        <v>ROMEL</v>
      </c>
      <c r="J7" s="124" t="str">
        <f>IF(VLOOKUP(A7,'[3]Data -  Opération 15 000'!$C$6:$K$113,7,FALSE)=0," ",VLOOKUP(A7,'[3]Data -  Opération 15 000'!$C$6:$K$113,7,FALSE))</f>
        <v xml:space="preserve"> </v>
      </c>
      <c r="K7" s="125"/>
      <c r="M7" s="50" t="str">
        <f>VLOOKUP($A7,'[3]Data -  Opération 15 000'!$C$6:$FU$499,14,FALSE)</f>
        <v>OC</v>
      </c>
      <c r="O7" s="37"/>
      <c r="P7" s="37"/>
      <c r="Q7" s="37"/>
      <c r="R7" s="55"/>
      <c r="S7" s="37"/>
      <c r="T7" s="37"/>
    </row>
    <row r="8" spans="1:20" ht="15" customHeight="1" x14ac:dyDescent="0.2">
      <c r="A8" t="s">
        <v>578</v>
      </c>
      <c r="B8" s="37" t="s">
        <v>540</v>
      </c>
      <c r="D8" s="122" t="str">
        <f>VLOOKUP($A8,'[3]Data -  Opération 15 000'!$C$6:$FU$499,105,FALSE)</f>
        <v>Ahuntsic — Cartierville</v>
      </c>
      <c r="E8" s="123" t="str">
        <f>VLOOKUP($A8,'[3]Data -  Opération 15 000'!$C$6:$FU$499,3,FALSE)</f>
        <v>LES HABITATIONS NICOLAS VIEL</v>
      </c>
      <c r="F8" s="123" t="str">
        <f>VLOOKUP($A8,'[3]Data -  Opération 15 000'!$C$6:$FU$499,4,FALSE)</f>
        <v>151 Boul. Henri-Bourassa Ouest</v>
      </c>
      <c r="G8" s="124">
        <f>VLOOKUP($A8,'[3]Data -  Opération 15 000'!$C$6:$FU$499,5,FALSE)</f>
        <v>45</v>
      </c>
      <c r="H8" s="124" t="str">
        <f>VLOOKUP($A8,'[3]Data -  Opération 15 000'!$C$6:$FU$499,6,FALSE)</f>
        <v>1</v>
      </c>
      <c r="I8" s="124" t="str">
        <f>VLOOKUP($A8,'[3]Data -  Opération 15 000'!$C$6:$FU$499,10,FALSE)</f>
        <v>BSQ</v>
      </c>
      <c r="J8" s="124" t="str">
        <f>IF(VLOOKUP(A8,'[3]Data -  Opération 15 000'!$C$6:$K$113,7,FALSE)=0," ",VLOOKUP(A8,'[3]Data -  Opération 15 000'!$C$6:$K$113,7,FALSE))</f>
        <v xml:space="preserve"> </v>
      </c>
      <c r="K8" s="125"/>
      <c r="M8" s="50" t="str">
        <f>VLOOKUP($A8,'[3]Data -  Opération 15 000'!$C$6:$FU$499,14,FALSE)</f>
        <v>OC</v>
      </c>
      <c r="O8" s="43"/>
      <c r="P8" s="43"/>
      <c r="Q8" s="43"/>
      <c r="R8" s="66"/>
      <c r="S8" s="43"/>
      <c r="T8" s="43"/>
    </row>
    <row r="9" spans="1:20" x14ac:dyDescent="0.2">
      <c r="A9" s="59" t="s">
        <v>597</v>
      </c>
      <c r="B9" s="43" t="s">
        <v>529</v>
      </c>
      <c r="D9" s="122" t="str">
        <f>VLOOKUP($A9,'[3]Data -  Opération 15 000'!$C$6:$FU$499,105,FALSE)</f>
        <v>Ahuntsic — Cartierville</v>
      </c>
      <c r="E9" s="123" t="str">
        <f>VLOOKUP($A9,'[3]Data -  Opération 15 000'!$C$6:$FU$499,3,FALSE)</f>
        <v>LOGIS-RAP</v>
      </c>
      <c r="F9" s="123" t="str">
        <f>VLOOKUP($A9,'[3]Data -  Opération 15 000'!$C$6:$FU$499,4,FALSE)</f>
        <v>11855 Rue Marie-Anne-Lavallée</v>
      </c>
      <c r="G9" s="124">
        <f>VLOOKUP($A9,'[3]Data -  Opération 15 000'!$C$6:$FU$499,5,FALSE)</f>
        <v>11</v>
      </c>
      <c r="H9" s="124" t="str">
        <f>VLOOKUP($A9,'[3]Data -  Opération 15 000'!$C$6:$FU$499,6,FALSE)</f>
        <v>3</v>
      </c>
      <c r="I9" s="124" t="str">
        <f>VLOOKUP($A9,'[3]Data -  Opération 15 000'!$C$6:$FU$499,10,FALSE)</f>
        <v>CDH</v>
      </c>
      <c r="J9" s="124" t="str">
        <f>IF(VLOOKUP(A9,'[3]Data -  Opération 15 000'!$C$6:$K$113,7,FALSE)=0," ",VLOOKUP(A9,'[3]Data -  Opération 15 000'!$C$6:$K$113,7,FALSE))</f>
        <v xml:space="preserve"> </v>
      </c>
      <c r="K9" s="125"/>
      <c r="M9" s="93" t="str">
        <f>VLOOKUP($A9,'[3]Data -  Opération 15 000'!$C$6:$FU$499,14,FALSE)</f>
        <v>OC</v>
      </c>
    </row>
    <row r="10" spans="1:20" ht="15" customHeight="1" x14ac:dyDescent="0.2">
      <c r="A10" t="s">
        <v>579</v>
      </c>
      <c r="B10" s="37" t="s">
        <v>527</v>
      </c>
      <c r="D10" s="122" t="str">
        <f>VLOOKUP($A10,'[3]Data -  Opération 15 000'!$C$6:$FU$499,105,FALSE)</f>
        <v>Ahuntsic — Cartierville</v>
      </c>
      <c r="E10" s="123" t="str">
        <f>VLOOKUP($A10,'[3]Data -  Opération 15 000'!$C$6:$FU$499,3,FALSE)</f>
        <v>MAISON CACI</v>
      </c>
      <c r="F10" s="123" t="str">
        <f>VLOOKUP($A10,'[3]Data -  Opération 15 000'!$C$6:$FU$499,4,FALSE)</f>
        <v>2190 Rue De Salaberry</v>
      </c>
      <c r="G10" s="124">
        <f>VLOOKUP($A10,'[3]Data -  Opération 15 000'!$C$6:$FU$499,5,FALSE)</f>
        <v>29</v>
      </c>
      <c r="H10" s="124" t="str">
        <f>VLOOKUP($A10,'[3]Data -  Opération 15 000'!$C$6:$FU$499,6,FALSE)</f>
        <v>1</v>
      </c>
      <c r="I10" s="124" t="str">
        <f>VLOOKUP($A10,'[3]Data -  Opération 15 000'!$C$6:$FU$499,10,FALSE)</f>
        <v>ROMEL</v>
      </c>
      <c r="J10" s="124" t="str">
        <f>IF(VLOOKUP(A10,'[3]Data -  Opération 15 000'!$C$6:$K$113,7,FALSE)=0," ",VLOOKUP(A10,'[3]Data -  Opération 15 000'!$C$6:$K$113,7,FALSE))</f>
        <v xml:space="preserve"> </v>
      </c>
      <c r="K10" s="125"/>
      <c r="M10" s="50" t="str">
        <f>VLOOKUP($A10,'[3]Data -  Opération 15 000'!$C$6:$FU$499,14,FALSE)</f>
        <v>OC</v>
      </c>
      <c r="O10" s="37"/>
      <c r="P10" s="37"/>
      <c r="Q10" s="37"/>
      <c r="R10" s="55"/>
      <c r="S10" s="37"/>
      <c r="T10" s="37"/>
    </row>
    <row r="11" spans="1:20" ht="15" customHeight="1" x14ac:dyDescent="0.2">
      <c r="A11" t="s">
        <v>669</v>
      </c>
      <c r="B11" s="58"/>
      <c r="D11" s="122" t="str">
        <f>VLOOKUP($A11,'[3]Data -  Opération 15 000'!$C$6:$FU$499,105,FALSE)</f>
        <v>Ahuntsic — Cartierville</v>
      </c>
      <c r="E11" s="123" t="str">
        <f>VLOOKUP($A11,'[3]Data -  Opération 15 000'!$C$6:$FU$499,3,FALSE)</f>
        <v>MAISON CACI PHASE II</v>
      </c>
      <c r="F11" s="123" t="str">
        <f>VLOOKUP($A11,'[3]Data -  Opération 15 000'!$C$6:$FU$499,4,FALSE)</f>
        <v>10350-10390 Boul. de l'Acadie</v>
      </c>
      <c r="G11" s="124">
        <f>VLOOKUP($A11,'[3]Data -  Opération 15 000'!$C$6:$FU$499,5,FALSE)</f>
        <v>89</v>
      </c>
      <c r="H11" s="124" t="str">
        <f>VLOOKUP($A11,'[3]Data -  Opération 15 000'!$C$6:$FU$499,6,FALSE)</f>
        <v>1</v>
      </c>
      <c r="I11" s="124" t="str">
        <f>VLOOKUP($A11,'[3]Data -  Opération 15 000'!$C$6:$FU$499,10,FALSE)</f>
        <v>ROMEL</v>
      </c>
      <c r="J11" s="124" t="str">
        <f>IF(VLOOKUP(A11,'[3]Data -  Opération 15 000'!$C$6:$K$113,7,FALSE)=0," ",VLOOKUP(A11,'[3]Data -  Opération 15 000'!$C$6:$K$113,7,FALSE))</f>
        <v xml:space="preserve"> </v>
      </c>
      <c r="K11" s="125" t="s">
        <v>747</v>
      </c>
      <c r="M11" s="50" t="str">
        <f>VLOOKUP($A11,'[3]Data -  Opération 15 000'!$C$6:$FU$499,14,FALSE)</f>
        <v>OC</v>
      </c>
      <c r="O11" s="43"/>
      <c r="P11" s="43"/>
      <c r="Q11" s="43"/>
      <c r="R11" s="66"/>
      <c r="S11" s="43"/>
      <c r="T11" s="43"/>
    </row>
    <row r="12" spans="1:20" ht="15" customHeight="1" x14ac:dyDescent="0.2">
      <c r="A12" t="s">
        <v>580</v>
      </c>
      <c r="B12" s="37" t="s">
        <v>519</v>
      </c>
      <c r="D12" s="122" t="str">
        <f>VLOOKUP($A12,'[3]Data -  Opération 15 000'!$C$6:$FU$499,105,FALSE)</f>
        <v>Ahuntsic — Cartierville</v>
      </c>
      <c r="E12" s="123" t="str">
        <f>VLOOKUP($A12,'[3]Data -  Opération 15 000'!$C$6:$FU$499,3,FALSE)</f>
        <v>RESSOURCES HABITATION DE L'OUEST</v>
      </c>
      <c r="F12" s="123" t="str">
        <f>VLOOKUP($A12,'[3]Data -  Opération 15 000'!$C$6:$FU$499,4,FALSE)</f>
        <v>2090 Pl. Henri-Bourassa</v>
      </c>
      <c r="G12" s="124">
        <f>VLOOKUP($A12,'[3]Data -  Opération 15 000'!$C$6:$FU$499,5,FALSE)</f>
        <v>27</v>
      </c>
      <c r="H12" s="124" t="str">
        <f>VLOOKUP($A12,'[3]Data -  Opération 15 000'!$C$6:$FU$499,6,FALSE)</f>
        <v>1</v>
      </c>
      <c r="I12" s="124" t="str">
        <f>VLOOKUP($A12,'[3]Data -  Opération 15 000'!$C$6:$FU$499,10,FALSE)</f>
        <v>BSQ</v>
      </c>
      <c r="J12" s="124" t="str">
        <f>IF(VLOOKUP(A12,'[3]Data -  Opération 15 000'!$C$6:$K$113,7,FALSE)=0," ",VLOOKUP(A12,'[3]Data -  Opération 15 000'!$C$6:$K$113,7,FALSE))</f>
        <v xml:space="preserve"> </v>
      </c>
      <c r="K12" s="125"/>
      <c r="M12" s="50" t="str">
        <f>VLOOKUP($A12,'[3]Data -  Opération 15 000'!$C$6:$FU$499,14,FALSE)</f>
        <v>OC</v>
      </c>
      <c r="O12" s="43"/>
      <c r="P12" s="43"/>
      <c r="Q12" s="43"/>
      <c r="R12" s="66"/>
      <c r="S12" s="43"/>
      <c r="T12" s="43"/>
    </row>
    <row r="13" spans="1:20" ht="15" customHeight="1" x14ac:dyDescent="0.2">
      <c r="A13" s="3" t="s">
        <v>670</v>
      </c>
      <c r="B13" s="58"/>
      <c r="D13" s="122" t="str">
        <f>VLOOKUP($A13,'[3]Data -  Opération 15 000'!$C$6:$FU$499,105,FALSE)</f>
        <v>Ahuntsic — Cartierville</v>
      </c>
      <c r="E13" s="123" t="str">
        <f>VLOOKUP($A13,'[3]Data -  Opération 15 000'!$C$6:$FU$499,3,FALSE)</f>
        <v>RESSOURCES HABITATION DE L'OUEST PH. III</v>
      </c>
      <c r="F13" s="123" t="str">
        <f>VLOOKUP($A13,'[3]Data -  Opération 15 000'!$C$6:$FU$499,4,FALSE)</f>
        <v>10450-10480 Pl. de l'Acadie</v>
      </c>
      <c r="G13" s="124">
        <f>VLOOKUP($A13,'[3]Data -  Opération 15 000'!$C$6:$FU$499,5,FALSE)</f>
        <v>134</v>
      </c>
      <c r="H13" s="124" t="str">
        <f>VLOOKUP($A13,'[3]Data -  Opération 15 000'!$C$6:$FU$499,6,FALSE)</f>
        <v>1</v>
      </c>
      <c r="I13" s="124" t="str">
        <f>VLOOKUP($A13,'[3]Data -  Opération 15 000'!$C$6:$FU$499,10,FALSE)</f>
        <v>BSQ</v>
      </c>
      <c r="J13" s="124" t="str">
        <f>IF(VLOOKUP(A13,'[3]Data -  Opération 15 000'!$C$6:$K$113,7,FALSE)=0," ",VLOOKUP(A13,'[3]Data -  Opération 15 000'!$C$6:$K$113,7,FALSE))</f>
        <v xml:space="preserve"> </v>
      </c>
      <c r="K13" s="125" t="s">
        <v>747</v>
      </c>
      <c r="M13" s="50" t="str">
        <f>VLOOKUP($A13,'[3]Data -  Opération 15 000'!$C$6:$FU$499,14,FALSE)</f>
        <v>OC</v>
      </c>
      <c r="O13" s="37"/>
      <c r="P13" s="37"/>
      <c r="Q13" s="37"/>
      <c r="R13" s="55"/>
      <c r="S13" s="37"/>
      <c r="T13" s="37"/>
    </row>
    <row r="14" spans="1:20" ht="15" customHeight="1" x14ac:dyDescent="0.2">
      <c r="A14" t="s">
        <v>658</v>
      </c>
      <c r="B14" s="58"/>
      <c r="D14" s="122" t="str">
        <f>VLOOKUP($A14,'[3]Data -  Opération 15 000'!$C$6:$FU$499,105,FALSE)</f>
        <v>Ahuntsic — Cartierville</v>
      </c>
      <c r="E14" s="123" t="str">
        <f>VLOOKUP($A14,'[3]Data -  Opération 15 000'!$C$6:$FU$499,3,FALSE)</f>
        <v>SOCAM - GRENET</v>
      </c>
      <c r="F14" s="123" t="str">
        <f>VLOOKUP($A14,'[3]Data -  Opération 15 000'!$C$6:$FU$499,4,FALSE)</f>
        <v>11970 Rue Grenet</v>
      </c>
      <c r="G14" s="124">
        <f>VLOOKUP($A14,'[3]Data -  Opération 15 000'!$C$6:$FU$499,5,FALSE)</f>
        <v>33</v>
      </c>
      <c r="H14" s="124" t="str">
        <f>VLOOKUP($A14,'[3]Data -  Opération 15 000'!$C$6:$FU$499,6,FALSE)</f>
        <v>1</v>
      </c>
      <c r="I14" s="124" t="str">
        <f>VLOOKUP($A14,'[3]Data -  Opération 15 000'!$C$6:$FU$499,10,FALSE)</f>
        <v>BSQ</v>
      </c>
      <c r="J14" s="124" t="str">
        <f>IF(VLOOKUP(A14,'[3]Data -  Opération 15 000'!$C$6:$K$113,7,FALSE)=0," ",VLOOKUP(A14,'[3]Data -  Opération 15 000'!$C$6:$K$113,7,FALSE))</f>
        <v xml:space="preserve"> </v>
      </c>
      <c r="K14" s="125"/>
      <c r="M14" s="50" t="str">
        <f>VLOOKUP($A14,'[3]Data -  Opération 15 000'!$C$6:$FU$499,14,FALSE)</f>
        <v>OC</v>
      </c>
      <c r="O14" s="37"/>
      <c r="P14" s="37"/>
      <c r="Q14" s="37"/>
      <c r="R14" s="55"/>
      <c r="S14" s="37"/>
      <c r="T14" s="37"/>
    </row>
    <row r="15" spans="1:20" ht="15" customHeight="1" x14ac:dyDescent="0.2">
      <c r="A15" s="133" t="s">
        <v>660</v>
      </c>
      <c r="B15" s="3"/>
      <c r="D15" s="122" t="str">
        <f>VLOOKUP($A15,'[3]Data -  Opération 15 000'!$C$6:$FU$499,105,FALSE)</f>
        <v>Ahuntsic — Cartierville</v>
      </c>
      <c r="E15" s="123" t="str">
        <f>VLOOKUP($A15,'[3]Data -  Opération 15 000'!$C$6:$FU$499,3,FALSE)</f>
        <v>SOCAM - SALABERRY</v>
      </c>
      <c r="F15" s="123" t="str">
        <f>VLOOKUP($A15,'[3]Data -  Opération 15 000'!$C$6:$FU$499,4,FALSE)</f>
        <v>5740 Rue De Salaberry</v>
      </c>
      <c r="G15" s="124">
        <f>VLOOKUP($A15,'[3]Data -  Opération 15 000'!$C$6:$FU$499,5,FALSE)</f>
        <v>25</v>
      </c>
      <c r="H15" s="124" t="str">
        <f>VLOOKUP($A15,'[3]Data -  Opération 15 000'!$C$6:$FU$499,6,FALSE)</f>
        <v>1</v>
      </c>
      <c r="I15" s="124" t="str">
        <f>VLOOKUP($A15,'[3]Data -  Opération 15 000'!$C$6:$FU$499,10,FALSE)</f>
        <v>BSQ</v>
      </c>
      <c r="J15" s="124" t="str">
        <f>IF(VLOOKUP(A15,'[3]Data -  Opération 15 000'!$C$6:$K$113,7,FALSE)=0," ",VLOOKUP(A15,'[3]Data -  Opération 15 000'!$C$6:$K$113,7,FALSE))</f>
        <v xml:space="preserve"> </v>
      </c>
      <c r="K15" s="125"/>
      <c r="M15" s="50" t="str">
        <f>VLOOKUP($A15,'[3]Data -  Opération 15 000'!$C$6:$FU$499,14,FALSE)</f>
        <v>OC</v>
      </c>
    </row>
    <row r="16" spans="1:20" ht="15" customHeight="1" x14ac:dyDescent="0.2">
      <c r="A16" s="79" t="s">
        <v>644</v>
      </c>
      <c r="B16" s="37"/>
      <c r="C16" s="69"/>
      <c r="D16" s="122" t="str">
        <f>VLOOKUP($A16,'[3]Data -  Opération 15 000'!$C$6:$FU$499,105,FALSE)</f>
        <v>Ahuntsic — Cartierville</v>
      </c>
      <c r="E16" s="123" t="str">
        <f>VLOOKUP($A16,'[3]Data -  Opération 15 000'!$C$6:$FU$499,3,FALSE)</f>
        <v>VILLA RAIMBAULT</v>
      </c>
      <c r="F16" s="123" t="str">
        <f>VLOOKUP($A16,'[3]Data -  Opération 15 000'!$C$6:$FU$499,4,FALSE)</f>
        <v>12405 Rue De Serres</v>
      </c>
      <c r="G16" s="124">
        <f>VLOOKUP($A16,'[3]Data -  Opération 15 000'!$C$6:$FU$499,5,FALSE)</f>
        <v>63</v>
      </c>
      <c r="H16" s="124" t="str">
        <f>VLOOKUP($A16,'[3]Data -  Opération 15 000'!$C$6:$FU$499,6,FALSE)</f>
        <v>2</v>
      </c>
      <c r="I16" s="124" t="str">
        <f>VLOOKUP($A16,'[3]Data -  Opération 15 000'!$C$6:$FU$499,10,FALSE)</f>
        <v>BSQ</v>
      </c>
      <c r="J16" s="124" t="str">
        <f>IF(VLOOKUP(A16,'[3]Data -  Opération 15 000'!$C$6:$K$113,7,FALSE)=0," ",VLOOKUP(A16,'[3]Data -  Opération 15 000'!$C$6:$K$113,7,FALSE))</f>
        <v xml:space="preserve"> </v>
      </c>
      <c r="K16" s="125"/>
      <c r="M16" s="50" t="str">
        <f>VLOOKUP($A16,'[3]Data -  Opération 15 000'!$C$6:$FU$499,14,FALSE)</f>
        <v>OC</v>
      </c>
      <c r="O16" s="37"/>
      <c r="P16" s="37"/>
      <c r="Q16" s="37"/>
      <c r="R16" s="55"/>
      <c r="S16" s="37"/>
      <c r="T16" s="56"/>
    </row>
    <row r="17" spans="1:20" ht="15" customHeight="1" x14ac:dyDescent="0.2">
      <c r="A17" t="s">
        <v>574</v>
      </c>
      <c r="B17" s="37" t="s">
        <v>506</v>
      </c>
      <c r="D17" s="122" t="str">
        <f>VLOOKUP($A17,'[3]Data -  Opération 15 000'!$C$6:$FU$499,105,FALSE)</f>
        <v>Côte-des-Neiges — Notre-Dame-de-Grâce</v>
      </c>
      <c r="E17" s="123" t="str">
        <f>VLOOKUP($A17,'[3]Data -  Opération 15 000'!$C$6:$FU$499,3,FALSE)</f>
        <v>C.H PALAIS DARLINGTON</v>
      </c>
      <c r="F17" s="123" t="str">
        <f>VLOOKUP($A17,'[3]Data -  Opération 15 000'!$C$6:$FU$499,4,FALSE)</f>
        <v>2765 Pl. de Darlington</v>
      </c>
      <c r="G17" s="124">
        <f>VLOOKUP($A17,'[3]Data -  Opération 15 000'!$C$6:$FU$499,5,FALSE)</f>
        <v>24</v>
      </c>
      <c r="H17" s="124" t="str">
        <f>VLOOKUP($A17,'[3]Data -  Opération 15 000'!$C$6:$FU$499,6,FALSE)</f>
        <v>1</v>
      </c>
      <c r="I17" s="124" t="str">
        <f>VLOOKUP($A17,'[3]Data -  Opération 15 000'!$C$6:$FU$499,10,FALSE)</f>
        <v>ROMEL</v>
      </c>
      <c r="J17" s="124" t="str">
        <f>IF(VLOOKUP(A17,'[3]Data -  Opération 15 000'!$C$6:$K$113,7,FALSE)=0," ",VLOOKUP(A17,'[3]Data -  Opération 15 000'!$C$6:$K$113,7,FALSE))</f>
        <v>X</v>
      </c>
      <c r="K17" s="125"/>
      <c r="M17" s="50" t="str">
        <f>VLOOKUP($A17,'[3]Data -  Opération 15 000'!$C$6:$FU$499,14,FALSE)</f>
        <v>OC</v>
      </c>
      <c r="O17" s="37"/>
      <c r="P17" s="37"/>
      <c r="Q17" s="37"/>
      <c r="R17" s="55"/>
      <c r="S17" s="37"/>
      <c r="T17" s="37"/>
    </row>
    <row r="18" spans="1:20" ht="15" customHeight="1" x14ac:dyDescent="0.2">
      <c r="A18" s="31" t="s">
        <v>617</v>
      </c>
      <c r="B18" s="58"/>
      <c r="D18" s="122" t="str">
        <f>VLOOKUP($A18,'[3]Data -  Opération 15 000'!$C$6:$FU$499,105,FALSE)</f>
        <v>Côte-des-Neiges — Notre-Dame-de-Grâce</v>
      </c>
      <c r="E18" s="123" t="str">
        <f>VLOOKUP($A18,'[3]Data -  Opération 15 000'!$C$6:$FU$499,3,FALSE)</f>
        <v>COOPERATIVE D'HABITATION ATLAS</v>
      </c>
      <c r="F18" s="123" t="str">
        <f>VLOOKUP($A18,'[3]Data -  Opération 15 000'!$C$6:$FU$499,4,FALSE)</f>
        <v>4845 Av. de Courtrai</v>
      </c>
      <c r="G18" s="124">
        <f>VLOOKUP($A18,'[3]Data -  Opération 15 000'!$C$6:$FU$499,5,FALSE)</f>
        <v>71</v>
      </c>
      <c r="H18" s="124" t="str">
        <f>VLOOKUP($A18,'[3]Data -  Opération 15 000'!$C$6:$FU$499,6,FALSE)</f>
        <v>1</v>
      </c>
      <c r="I18" s="124" t="str">
        <f>VLOOKUP($A18,'[3]Data -  Opération 15 000'!$C$6:$FU$499,10,FALSE)</f>
        <v>ROMEL</v>
      </c>
      <c r="J18" s="124" t="str">
        <f>IF(VLOOKUP(A18,'[3]Data -  Opération 15 000'!$C$6:$K$113,7,FALSE)=0," ",VLOOKUP(A18,'[3]Data -  Opération 15 000'!$C$6:$K$113,7,FALSE))</f>
        <v xml:space="preserve"> </v>
      </c>
      <c r="K18" s="125"/>
      <c r="M18" s="50" t="str">
        <f>VLOOKUP($A18,'[3]Data -  Opération 15 000'!$C$6:$FU$499,14,FALSE)</f>
        <v>OC</v>
      </c>
      <c r="O18" s="37"/>
      <c r="P18" s="37"/>
      <c r="Q18" s="37"/>
      <c r="R18" s="55"/>
      <c r="S18" s="37"/>
      <c r="T18" s="57"/>
    </row>
    <row r="19" spans="1:20" ht="15" customHeight="1" x14ac:dyDescent="0.2">
      <c r="A19" t="s">
        <v>581</v>
      </c>
      <c r="B19" s="37" t="s">
        <v>523</v>
      </c>
      <c r="D19" s="122" t="str">
        <f>VLOOKUP($A19,'[3]Data -  Opération 15 000'!$C$6:$FU$499,105,FALSE)</f>
        <v>Côte-des-Neiges — Notre-Dame-de-Grâce</v>
      </c>
      <c r="E19" s="123" t="str">
        <f>VLOOKUP($A19,'[3]Data -  Opération 15 000'!$C$6:$FU$499,3,FALSE)</f>
        <v>HAB. COM. CÔTE-DES-NEIGES - BARCLAY</v>
      </c>
      <c r="F19" s="123" t="str">
        <f>VLOOKUP($A19,'[3]Data -  Opération 15 000'!$C$6:$FU$499,4,FALSE)</f>
        <v>3270 Av. Barclay</v>
      </c>
      <c r="G19" s="124">
        <f>VLOOKUP($A19,'[3]Data -  Opération 15 000'!$C$6:$FU$499,5,FALSE)</f>
        <v>58</v>
      </c>
      <c r="H19" s="124" t="str">
        <f>VLOOKUP($A19,'[3]Data -  Opération 15 000'!$C$6:$FU$499,6,FALSE)</f>
        <v>1</v>
      </c>
      <c r="I19" s="124" t="str">
        <f>VLOOKUP($A19,'[3]Data -  Opération 15 000'!$C$6:$FU$499,10,FALSE)</f>
        <v>ROMEL</v>
      </c>
      <c r="J19" s="124" t="str">
        <f>IF(VLOOKUP(A19,'[3]Data -  Opération 15 000'!$C$6:$K$113,7,FALSE)=0," ",VLOOKUP(A19,'[3]Data -  Opération 15 000'!$C$6:$K$113,7,FALSE))</f>
        <v xml:space="preserve"> </v>
      </c>
      <c r="K19" s="125"/>
      <c r="M19" s="50" t="str">
        <f>VLOOKUP($A19,'[3]Data -  Opération 15 000'!$C$6:$FU$499,14,FALSE)</f>
        <v>OC</v>
      </c>
      <c r="O19" s="37"/>
      <c r="P19" s="37"/>
      <c r="Q19" s="37"/>
      <c r="R19" s="55"/>
      <c r="S19" s="37"/>
      <c r="T19" s="37"/>
    </row>
    <row r="20" spans="1:20" ht="15" customHeight="1" x14ac:dyDescent="0.2">
      <c r="A20" t="s">
        <v>614</v>
      </c>
      <c r="B20" s="37"/>
      <c r="D20" s="122" t="str">
        <f>VLOOKUP($A20,'[3]Data -  Opération 15 000'!$C$6:$FU$499,105,FALSE)</f>
        <v>Côte-des-Neiges — Notre-Dame-de-Grâce</v>
      </c>
      <c r="E20" s="123" t="str">
        <f>VLOOKUP($A20,'[3]Data -  Opération 15 000'!$C$6:$FU$499,3,FALSE)</f>
        <v>HAB.COM.CÔTE-DES-NEIGES-MOUNTAIN SIGHTS</v>
      </c>
      <c r="F20" s="123" t="str">
        <f>VLOOKUP($A20,'[3]Data -  Opération 15 000'!$C$6:$FU$499,4,FALSE)</f>
        <v>7740 Av. Mountain Sights</v>
      </c>
      <c r="G20" s="124">
        <f>VLOOKUP($A20,'[3]Data -  Opération 15 000'!$C$6:$FU$499,5,FALSE)</f>
        <v>80</v>
      </c>
      <c r="H20" s="124" t="str">
        <f>VLOOKUP($A20,'[3]Data -  Opération 15 000'!$C$6:$FU$499,6,FALSE)</f>
        <v>1</v>
      </c>
      <c r="I20" s="124" t="str">
        <f>VLOOKUP($A20,'[3]Data -  Opération 15 000'!$C$6:$FU$499,10,FALSE)</f>
        <v>CDH</v>
      </c>
      <c r="J20" s="124" t="str">
        <f>IF(VLOOKUP(A20,'[3]Data -  Opération 15 000'!$C$6:$K$113,7,FALSE)=0," ",VLOOKUP(A20,'[3]Data -  Opération 15 000'!$C$6:$K$113,7,FALSE))</f>
        <v xml:space="preserve"> </v>
      </c>
      <c r="K20" s="125"/>
      <c r="M20" s="50" t="str">
        <f>VLOOKUP($A20,'[3]Data -  Opération 15 000'!$C$6:$FU$499,14,FALSE)</f>
        <v>OC</v>
      </c>
      <c r="O20" s="37"/>
      <c r="P20" s="37"/>
      <c r="Q20" s="37"/>
      <c r="R20" s="55"/>
      <c r="S20" s="37"/>
      <c r="T20" s="37"/>
    </row>
    <row r="21" spans="1:20" ht="15" customHeight="1" x14ac:dyDescent="0.2">
      <c r="A21" s="85" t="s">
        <v>675</v>
      </c>
      <c r="B21" s="58"/>
      <c r="D21" s="122" t="str">
        <f>VLOOKUP($A21,'[3]Data -  Opération 15 000'!$C$6:$FU$499,105,FALSE)</f>
        <v>Côte-des-Neiges — Notre-Dame-de-Grâce</v>
      </c>
      <c r="E21" s="123" t="str">
        <f>VLOOKUP($A21,'[3]Data -  Opération 15 000'!$C$6:$FU$499,3,FALSE)</f>
        <v>HAPOPEX - VÉZINA</v>
      </c>
      <c r="F21" s="123" t="str">
        <f>VLOOKUP($A21,'[3]Data -  Opération 15 000'!$C$6:$FU$499,4,FALSE)</f>
        <v>4837-4855 Rue Vézina</v>
      </c>
      <c r="G21" s="124">
        <f>VLOOKUP($A21,'[3]Data -  Opération 15 000'!$C$6:$FU$499,5,FALSE)</f>
        <v>68</v>
      </c>
      <c r="H21" s="124" t="str">
        <f>VLOOKUP($A21,'[3]Data -  Opération 15 000'!$C$6:$FU$499,6,FALSE)</f>
        <v>1</v>
      </c>
      <c r="I21" s="124" t="str">
        <f>VLOOKUP($A21,'[3]Data -  Opération 15 000'!$C$6:$FU$499,10,FALSE)</f>
        <v>CDH</v>
      </c>
      <c r="J21" s="124" t="str">
        <f>IF(VLOOKUP(A21,'[3]Data -  Opération 15 000'!$C$6:$K$113,7,FALSE)=0," ",VLOOKUP(A21,'[3]Data -  Opération 15 000'!$C$6:$K$113,7,FALSE))</f>
        <v xml:space="preserve"> </v>
      </c>
      <c r="K21" s="125"/>
      <c r="M21" s="50" t="str">
        <f>VLOOKUP($A21,'[3]Data -  Opération 15 000'!$C$6:$FU$499,14,FALSE)</f>
        <v>OC</v>
      </c>
    </row>
    <row r="22" spans="1:20" ht="15" customHeight="1" x14ac:dyDescent="0.2">
      <c r="A22" s="28" t="s">
        <v>598</v>
      </c>
      <c r="B22" s="37"/>
      <c r="D22" s="122" t="str">
        <f>VLOOKUP($A22,'[3]Data -  Opération 15 000'!$C$6:$FU$499,105,FALSE)</f>
        <v>Côte-des-Neiges — Notre-Dame-de-Grâce</v>
      </c>
      <c r="E22" s="123" t="str">
        <f>VLOOKUP($A22,'[3]Data -  Opération 15 000'!$C$6:$FU$499,3,FALSE)</f>
        <v>LES HAB. ADAPTÉES ET ACCESSIBLES TANGO</v>
      </c>
      <c r="F22" s="123" t="str">
        <f>VLOOKUP($A22,'[3]Data -  Opération 15 000'!$C$6:$FU$499,4,FALSE)</f>
        <v>4235 Av. Prince-of-Wales</v>
      </c>
      <c r="G22" s="124">
        <f>VLOOKUP($A22,'[3]Data -  Opération 15 000'!$C$6:$FU$499,5,FALSE)</f>
        <v>15</v>
      </c>
      <c r="H22" s="124" t="str">
        <f>VLOOKUP($A22,'[3]Data -  Opération 15 000'!$C$6:$FU$499,6,FALSE)</f>
        <v>3</v>
      </c>
      <c r="I22" s="124" t="str">
        <f>VLOOKUP($A22,'[3]Data -  Opération 15 000'!$C$6:$FU$499,10,FALSE)</f>
        <v>CDH</v>
      </c>
      <c r="J22" s="124" t="str">
        <f>IF(VLOOKUP(A22,'[3]Data -  Opération 15 000'!$C$6:$K$113,7,FALSE)=0," ",VLOOKUP(A22,'[3]Data -  Opération 15 000'!$C$6:$K$113,7,FALSE))</f>
        <v xml:space="preserve"> </v>
      </c>
      <c r="K22" s="125" t="s">
        <v>747</v>
      </c>
      <c r="M22" s="50" t="str">
        <f>VLOOKUP($A22,'[3]Data -  Opération 15 000'!$C$6:$FU$499,14,FALSE)</f>
        <v>OC</v>
      </c>
      <c r="O22" s="43"/>
      <c r="P22" s="43"/>
      <c r="Q22" s="43"/>
      <c r="R22" s="66"/>
      <c r="S22" s="43"/>
      <c r="T22" s="43"/>
    </row>
    <row r="23" spans="1:20" s="31" customFormat="1" ht="15" customHeight="1" x14ac:dyDescent="0.2">
      <c r="A23" s="3" t="s">
        <v>668</v>
      </c>
      <c r="B23" s="37" t="s">
        <v>552</v>
      </c>
      <c r="C23" s="5"/>
      <c r="D23" s="122" t="str">
        <f>VLOOKUP($A23,'[3]Data -  Opération 15 000'!$C$6:$FU$499,105,FALSE)</f>
        <v>Côte-des-Neiges — Notre-Dame-de-Grâce</v>
      </c>
      <c r="E23" s="123" t="str">
        <f>VLOOKUP($A23,'[3]Data -  Opération 15 000'!$C$6:$FU$499,3,FALSE)</f>
        <v>MA MAISON MON TOIT</v>
      </c>
      <c r="F23" s="123" t="str">
        <f>VLOOKUP($A23,'[3]Data -  Opération 15 000'!$C$6:$FU$499,4,FALSE)</f>
        <v>(4590) Boul. Décarie</v>
      </c>
      <c r="G23" s="124">
        <f>VLOOKUP($A23,'[3]Data -  Opération 15 000'!$C$6:$FU$499,5,FALSE)</f>
        <v>29</v>
      </c>
      <c r="H23" s="124" t="str">
        <f>VLOOKUP($A23,'[3]Data -  Opération 15 000'!$C$6:$FU$499,6,FALSE)</f>
        <v>3</v>
      </c>
      <c r="I23" s="124" t="str">
        <f>VLOOKUP($A23,'[3]Data -  Opération 15 000'!$C$6:$FU$499,10,FALSE)</f>
        <v>CDH</v>
      </c>
      <c r="J23" s="124" t="str">
        <f>IF(VLOOKUP(A23,'[3]Data -  Opération 15 000'!$C$6:$K$113,7,FALSE)=0," ",VLOOKUP(A23,'[3]Data -  Opération 15 000'!$C$6:$K$113,7,FALSE))</f>
        <v>X</v>
      </c>
      <c r="K23" s="125"/>
      <c r="L23" s="5"/>
      <c r="M23" s="50" t="str">
        <f>VLOOKUP($A23,'[3]Data -  Opération 15 000'!$C$6:$FU$499,14,FALSE)</f>
        <v>OC</v>
      </c>
    </row>
    <row r="24" spans="1:20" ht="15" customHeight="1" x14ac:dyDescent="0.2">
      <c r="A24" s="85" t="s">
        <v>618</v>
      </c>
      <c r="B24" s="58" t="s">
        <v>537</v>
      </c>
      <c r="D24" s="122" t="str">
        <f>VLOOKUP($A24,'[3]Data -  Opération 15 000'!$C$6:$FU$499,105,FALSE)</f>
        <v>Lachine</v>
      </c>
      <c r="E24" s="123" t="str">
        <f>VLOOKUP($A24,'[3]Data -  Opération 15 000'!$C$6:$FU$499,3,FALSE)</f>
        <v>HABITATION COMMUNAUTAIRE DE LACHINE</v>
      </c>
      <c r="F24" s="123" t="str">
        <f>VLOOKUP($A24,'[3]Data -  Opération 15 000'!$C$6:$FU$499,4,FALSE)</f>
        <v>(3091) Rue Sherbrooke (LCH)</v>
      </c>
      <c r="G24" s="124">
        <f>VLOOKUP($A24,'[3]Data -  Opération 15 000'!$C$6:$FU$499,5,FALSE)</f>
        <v>91</v>
      </c>
      <c r="H24" s="124" t="str">
        <f>VLOOKUP($A24,'[3]Data -  Opération 15 000'!$C$6:$FU$499,6,FALSE)</f>
        <v>2</v>
      </c>
      <c r="I24" s="124" t="str">
        <f>VLOOKUP($A24,'[3]Data -  Opération 15 000'!$C$6:$FU$499,10,FALSE)</f>
        <v>CDH</v>
      </c>
      <c r="J24" s="124" t="str">
        <f>IF(VLOOKUP(A24,'[3]Data -  Opération 15 000'!$C$6:$K$113,7,FALSE)=0," ",VLOOKUP(A24,'[3]Data -  Opération 15 000'!$C$6:$K$113,7,FALSE))</f>
        <v xml:space="preserve"> </v>
      </c>
      <c r="K24" s="125"/>
      <c r="M24" s="50" t="str">
        <f>VLOOKUP($A24,'[3]Data -  Opération 15 000'!$C$6:$FU$499,14,FALSE)</f>
        <v>OC</v>
      </c>
    </row>
    <row r="25" spans="1:20" ht="15" customHeight="1" x14ac:dyDescent="0.2">
      <c r="A25" s="28" t="s">
        <v>686</v>
      </c>
      <c r="B25" s="37"/>
      <c r="D25" s="122" t="str">
        <f>VLOOKUP($A25,'[3]Data -  Opération 15 000'!$C$6:$FU$499,105,FALSE)</f>
        <v>Lachine</v>
      </c>
      <c r="E25" s="123" t="str">
        <f>VLOOKUP($A25,'[3]Data -  Opération 15 000'!$C$6:$FU$499,3,FALSE)</f>
        <v>LOGEMENTS COMMUNAUTAIRES LASALLE (LCH)</v>
      </c>
      <c r="F25" s="123" t="str">
        <f>VLOOKUP($A25,'[3]Data -  Opération 15 000'!$C$6:$FU$499,4,FALSE)</f>
        <v>550 33e Avenue (LCH)</v>
      </c>
      <c r="G25" s="124">
        <f>VLOOKUP($A25,'[3]Data -  Opération 15 000'!$C$6:$FU$499,5,FALSE)</f>
        <v>36</v>
      </c>
      <c r="H25" s="124" t="str">
        <f>VLOOKUP($A25,'[3]Data -  Opération 15 000'!$C$6:$FU$499,6,FALSE)</f>
        <v>1</v>
      </c>
      <c r="I25" s="124" t="str">
        <f>VLOOKUP($A25,'[3]Data -  Opération 15 000'!$C$6:$FU$499,10,FALSE)</f>
        <v>ROMEL</v>
      </c>
      <c r="J25" s="124" t="str">
        <f>IF(VLOOKUP(A25,'[3]Data -  Opération 15 000'!$C$6:$K$113,7,FALSE)=0," ",VLOOKUP(A25,'[3]Data -  Opération 15 000'!$C$6:$K$113,7,FALSE))</f>
        <v xml:space="preserve"> </v>
      </c>
      <c r="K25" s="125" t="s">
        <v>747</v>
      </c>
      <c r="M25" s="50" t="str">
        <f>VLOOKUP($A25,'[3]Data -  Opération 15 000'!$C$6:$FU$499,14,FALSE)</f>
        <v>OC</v>
      </c>
      <c r="O25" s="43"/>
      <c r="P25" s="43"/>
      <c r="Q25" s="43"/>
      <c r="R25" s="66"/>
      <c r="S25" s="43"/>
      <c r="T25" s="43"/>
    </row>
    <row r="26" spans="1:20" ht="15" customHeight="1" x14ac:dyDescent="0.2">
      <c r="A26" t="s">
        <v>672</v>
      </c>
      <c r="B26" s="3"/>
      <c r="C26" s="29"/>
      <c r="D26" s="122" t="str">
        <f>VLOOKUP($A26,'[3]Data -  Opération 15 000'!$C$6:$FU$499,105,FALSE)</f>
        <v>Le Plateau-Mont-Royal</v>
      </c>
      <c r="E26" s="123" t="str">
        <f>VLOOKUP($A26,'[3]Data -  Opération 15 000'!$C$6:$FU$499,3,FALSE)</f>
        <v>C.H. FUNAMBULE</v>
      </c>
      <c r="F26" s="123" t="str">
        <f>VLOOKUP($A26,'[3]Data -  Opération 15 000'!$C$6:$FU$499,4,FALSE)</f>
        <v>4515 Rue Messier</v>
      </c>
      <c r="G26" s="124">
        <f>VLOOKUP($A26,'[3]Data -  Opération 15 000'!$C$6:$FU$499,5,FALSE)</f>
        <v>46</v>
      </c>
      <c r="H26" s="124" t="str">
        <f>VLOOKUP($A26,'[3]Data -  Opération 15 000'!$C$6:$FU$499,6,FALSE)</f>
        <v>1</v>
      </c>
      <c r="I26" s="124" t="str">
        <f>VLOOKUP($A26,'[3]Data -  Opération 15 000'!$C$6:$FU$499,10,FALSE)</f>
        <v>AHM</v>
      </c>
      <c r="J26" s="124" t="str">
        <f>IF(VLOOKUP(A26,'[3]Data -  Opération 15 000'!$C$6:$K$113,7,FALSE)=0," ",VLOOKUP(A26,'[3]Data -  Opération 15 000'!$C$6:$K$113,7,FALSE))</f>
        <v xml:space="preserve"> </v>
      </c>
      <c r="K26" s="125"/>
      <c r="M26" s="50" t="str">
        <f>VLOOKUP($A26,'[3]Data -  Opération 15 000'!$C$6:$FU$499,14,FALSE)</f>
        <v>OC</v>
      </c>
    </row>
    <row r="27" spans="1:20" ht="15" customHeight="1" x14ac:dyDescent="0.2">
      <c r="A27" t="s">
        <v>640</v>
      </c>
      <c r="B27" s="58" t="s">
        <v>634</v>
      </c>
      <c r="D27" s="122" t="str">
        <f>VLOOKUP($A27,'[3]Data -  Opération 15 000'!$C$6:$FU$499,105,FALSE)</f>
        <v>Le Plateau-Mont-Royal</v>
      </c>
      <c r="E27" s="123" t="str">
        <f>VLOOKUP($A27,'[3]Data -  Opération 15 000'!$C$6:$FU$499,3,FALSE)</f>
        <v>DÎNER RENCONTRES ST-LOUIS-DE-GONZAGUE</v>
      </c>
      <c r="F27" s="123" t="str">
        <f>VLOOKUP($A27,'[3]Data -  Opération 15 000'!$C$6:$FU$499,4,FALSE)</f>
        <v>1818-1820 Rue Gilford</v>
      </c>
      <c r="G27" s="124">
        <f>VLOOKUP($A27,'[3]Data -  Opération 15 000'!$C$6:$FU$499,5,FALSE)</f>
        <v>7</v>
      </c>
      <c r="H27" s="124" t="str">
        <f>VLOOKUP($A27,'[3]Data -  Opération 15 000'!$C$6:$FU$499,6,FALSE)</f>
        <v>3</v>
      </c>
      <c r="I27" s="124" t="str">
        <f>VLOOKUP($A27,'[3]Data -  Opération 15 000'!$C$6:$FU$499,10,FALSE)</f>
        <v>AHM</v>
      </c>
      <c r="J27" s="124" t="str">
        <f>IF(VLOOKUP(A27,'[3]Data -  Opération 15 000'!$C$6:$K$113,7,FALSE)=0," ",VLOOKUP(A27,'[3]Data -  Opération 15 000'!$C$6:$K$113,7,FALSE))</f>
        <v xml:space="preserve"> </v>
      </c>
      <c r="K27" s="125"/>
      <c r="M27" s="50" t="str">
        <f>VLOOKUP($A27,'[3]Data -  Opération 15 000'!$C$6:$FU$499,14,FALSE)</f>
        <v>OC</v>
      </c>
    </row>
    <row r="28" spans="1:20" ht="15" customHeight="1" x14ac:dyDescent="0.2">
      <c r="A28" s="59" t="s">
        <v>559</v>
      </c>
      <c r="B28" s="59" t="s">
        <v>550</v>
      </c>
      <c r="D28" s="122" t="str">
        <f>VLOOKUP($A28,'[3]Data -  Opération 15 000'!$C$6:$FU$499,105,FALSE)</f>
        <v>Le Plateau-Mont-Royal</v>
      </c>
      <c r="E28" s="123" t="str">
        <f>VLOOKUP($A28,'[3]Data -  Opération 15 000'!$C$6:$FU$499,3,FALSE)</f>
        <v>OMHM - RÉSIDENCE LE MILE-END</v>
      </c>
      <c r="F28" s="123" t="str">
        <f>VLOOKUP($A28,'[3]Data -  Opération 15 000'!$C$6:$FU$499,4,FALSE)</f>
        <v>225 Rue Maguire</v>
      </c>
      <c r="G28" s="124">
        <f>VLOOKUP($A28,'[3]Data -  Opération 15 000'!$C$6:$FU$499,5,FALSE)</f>
        <v>181</v>
      </c>
      <c r="H28" s="124" t="str">
        <f>VLOOKUP($A28,'[3]Data -  Opération 15 000'!$C$6:$FU$499,6,FALSE)</f>
        <v>2</v>
      </c>
      <c r="I28" s="124" t="str">
        <f>VLOOKUP($A28,'[3]Data -  Opération 15 000'!$C$6:$FU$499,10,FALSE)</f>
        <v>AHM</v>
      </c>
      <c r="J28" s="124" t="str">
        <f>IF(VLOOKUP(A28,'[3]Data -  Opération 15 000'!$C$6:$K$113,7,FALSE)=0," ",VLOOKUP(A28,'[3]Data -  Opération 15 000'!$C$6:$K$113,7,FALSE))</f>
        <v xml:space="preserve"> </v>
      </c>
      <c r="K28" s="125" t="s">
        <v>747</v>
      </c>
      <c r="M28" s="50" t="str">
        <f>VLOOKUP($A28,'[3]Data -  Opération 15 000'!$C$6:$FU$499,14,FALSE)</f>
        <v>OC</v>
      </c>
    </row>
    <row r="29" spans="1:20" ht="15" customHeight="1" x14ac:dyDescent="0.2">
      <c r="A29" t="s">
        <v>582</v>
      </c>
      <c r="B29" s="59" t="s">
        <v>514</v>
      </c>
      <c r="D29" s="122" t="str">
        <f>VLOOKUP($A29,'[3]Data -  Opération 15 000'!$C$6:$FU$499,105,FALSE)</f>
        <v>Le Plateau-Mont-Royal</v>
      </c>
      <c r="E29" s="123" t="str">
        <f>VLOOKUP($A29,'[3]Data -  Opération 15 000'!$C$6:$FU$499,3,FALSE)</f>
        <v>RESIDENCE DE L'ACADEMIE - PHASE V</v>
      </c>
      <c r="F29" s="123" t="str">
        <f>VLOOKUP($A29,'[3]Data -  Opération 15 000'!$C$6:$FU$499,4,FALSE)</f>
        <v>3732-3736 Av. Laval</v>
      </c>
      <c r="G29" s="124">
        <f>VLOOKUP($A29,'[3]Data -  Opération 15 000'!$C$6:$FU$499,5,FALSE)</f>
        <v>57</v>
      </c>
      <c r="H29" s="124" t="str">
        <f>VLOOKUP($A29,'[3]Data -  Opération 15 000'!$C$6:$FU$499,6,FALSE)</f>
        <v>3</v>
      </c>
      <c r="I29" s="124" t="str">
        <f>VLOOKUP($A29,'[3]Data -  Opération 15 000'!$C$6:$FU$499,10,FALSE)</f>
        <v>AHM</v>
      </c>
      <c r="J29" s="124" t="str">
        <f>IF(VLOOKUP(A29,'[3]Data -  Opération 15 000'!$C$6:$K$113,7,FALSE)=0," ",VLOOKUP(A29,'[3]Data -  Opération 15 000'!$C$6:$K$113,7,FALSE))</f>
        <v xml:space="preserve"> </v>
      </c>
      <c r="K29" s="125"/>
      <c r="M29" s="50" t="str">
        <f>VLOOKUP($A29,'[3]Data -  Opération 15 000'!$C$6:$FU$499,14,FALSE)</f>
        <v>OC</v>
      </c>
    </row>
    <row r="30" spans="1:20" ht="15" customHeight="1" x14ac:dyDescent="0.2">
      <c r="A30" s="63" t="s">
        <v>671</v>
      </c>
      <c r="B30" s="58"/>
      <c r="D30" s="122" t="str">
        <f>VLOOKUP($A30,'[3]Data -  Opération 15 000'!$C$6:$FU$499,105,FALSE)</f>
        <v>Le Plateau-Mont-Royal</v>
      </c>
      <c r="E30" s="123" t="str">
        <f>VLOOKUP($A30,'[3]Data -  Opération 15 000'!$C$6:$FU$499,3,FALSE)</f>
        <v>RESIDENCE DE L'ACADEMIE PHASE VI</v>
      </c>
      <c r="F30" s="123" t="str">
        <f>VLOOKUP($A30,'[3]Data -  Opération 15 000'!$C$6:$FU$499,4,FALSE)</f>
        <v>2414-2432 Av. du Mont-Royal Est</v>
      </c>
      <c r="G30" s="124">
        <f>VLOOKUP($A30,'[3]Data -  Opération 15 000'!$C$6:$FU$499,5,FALSE)</f>
        <v>24</v>
      </c>
      <c r="H30" s="124" t="str">
        <f>VLOOKUP($A30,'[3]Data -  Opération 15 000'!$C$6:$FU$499,6,FALSE)</f>
        <v>3</v>
      </c>
      <c r="I30" s="124" t="str">
        <f>VLOOKUP($A30,'[3]Data -  Opération 15 000'!$C$6:$FU$499,10,FALSE)</f>
        <v>AHM</v>
      </c>
      <c r="J30" s="124" t="str">
        <f>IF(VLOOKUP(A30,'[3]Data -  Opération 15 000'!$C$6:$K$113,7,FALSE)=0," ",VLOOKUP(A30,'[3]Data -  Opération 15 000'!$C$6:$K$113,7,FALSE))</f>
        <v xml:space="preserve"> </v>
      </c>
      <c r="K30" s="125"/>
      <c r="M30" s="50" t="str">
        <f>VLOOKUP($A30,'[3]Data -  Opération 15 000'!$C$6:$FU$499,14,FALSE)</f>
        <v>OC</v>
      </c>
    </row>
    <row r="31" spans="1:20" ht="15" customHeight="1" x14ac:dyDescent="0.2">
      <c r="A31" t="s">
        <v>583</v>
      </c>
      <c r="B31" s="37" t="s">
        <v>518</v>
      </c>
      <c r="D31" s="122" t="str">
        <f>VLOOKUP($A31,'[3]Data -  Opération 15 000'!$C$6:$FU$499,105,FALSE)</f>
        <v>Le Sud-Ouest</v>
      </c>
      <c r="E31" s="123" t="str">
        <f>VLOOKUP($A31,'[3]Data -  Opération 15 000'!$C$6:$FU$499,3,FALSE)</f>
        <v>AUBERGE COMM. DU SUD-OUEST / ENVOL PH. 2</v>
      </c>
      <c r="F31" s="123" t="str">
        <f>VLOOKUP($A31,'[3]Data -  Opération 15 000'!$C$6:$FU$499,4,FALSE)</f>
        <v>2532-2534 Rue du Centre</v>
      </c>
      <c r="G31" s="124">
        <f>VLOOKUP($A31,'[3]Data -  Opération 15 000'!$C$6:$FU$499,5,FALSE)</f>
        <v>8</v>
      </c>
      <c r="H31" s="124" t="str">
        <f>VLOOKUP($A31,'[3]Data -  Opération 15 000'!$C$6:$FU$499,6,FALSE)</f>
        <v>3</v>
      </c>
      <c r="I31" s="124" t="str">
        <f>VLOOKUP($A31,'[3]Data -  Opération 15 000'!$C$6:$FU$499,10,FALSE)</f>
        <v>CDH</v>
      </c>
      <c r="J31" s="124" t="str">
        <f>IF(VLOOKUP(A31,'[3]Data -  Opération 15 000'!$C$6:$K$113,7,FALSE)=0," ",VLOOKUP(A31,'[3]Data -  Opération 15 000'!$C$6:$K$113,7,FALSE))</f>
        <v>X</v>
      </c>
      <c r="K31" s="125"/>
      <c r="M31" s="50" t="str">
        <f>VLOOKUP($A31,'[3]Data -  Opération 15 000'!$C$6:$FU$499,14,FALSE)</f>
        <v>OC</v>
      </c>
    </row>
    <row r="32" spans="1:20" s="31" customFormat="1" ht="15" customHeight="1" x14ac:dyDescent="0.2">
      <c r="A32" s="97" t="s">
        <v>656</v>
      </c>
      <c r="B32" s="37"/>
      <c r="C32" s="5"/>
      <c r="D32" s="122" t="str">
        <f>VLOOKUP($A32,'[3]Data -  Opération 15 000'!$C$6:$FU$499,105,FALSE)</f>
        <v>Le Sud-Ouest</v>
      </c>
      <c r="E32" s="123" t="str">
        <f>VLOOKUP($A32,'[3]Data -  Opération 15 000'!$C$6:$FU$499,3,FALSE)</f>
        <v>AUBERGE COMMUNAUTAIRE SUD-OUEST</v>
      </c>
      <c r="F32" s="123" t="str">
        <f>VLOOKUP($A32,'[3]Data -  Opération 15 000'!$C$6:$FU$499,4,FALSE)</f>
        <v>6929-6933 Rue Hamilton</v>
      </c>
      <c r="G32" s="124">
        <f>VLOOKUP($A32,'[3]Data -  Opération 15 000'!$C$6:$FU$499,5,FALSE)</f>
        <v>8</v>
      </c>
      <c r="H32" s="124" t="str">
        <f>VLOOKUP($A32,'[3]Data -  Opération 15 000'!$C$6:$FU$499,6,FALSE)</f>
        <v>3</v>
      </c>
      <c r="I32" s="124" t="str">
        <f>VLOOKUP($A32,'[3]Data -  Opération 15 000'!$C$6:$FU$499,10,FALSE)</f>
        <v>CDH</v>
      </c>
      <c r="J32" s="124" t="str">
        <f>IF(VLOOKUP(A32,'[3]Data -  Opération 15 000'!$C$6:$K$113,7,FALSE)=0," ",VLOOKUP(A32,'[3]Data -  Opération 15 000'!$C$6:$K$113,7,FALSE))</f>
        <v xml:space="preserve"> </v>
      </c>
      <c r="K32" s="125"/>
      <c r="L32" s="5"/>
      <c r="M32" s="50" t="str">
        <f>VLOOKUP($A32,'[3]Data -  Opération 15 000'!$C$6:$FU$499,14,FALSE)</f>
        <v>OC</v>
      </c>
      <c r="N32"/>
      <c r="O32" s="37"/>
      <c r="P32" s="37"/>
      <c r="Q32" s="37"/>
      <c r="R32" s="55"/>
      <c r="S32" s="37"/>
      <c r="T32" s="37"/>
    </row>
    <row r="33" spans="1:20" s="31" customFormat="1" ht="15" customHeight="1" x14ac:dyDescent="0.2">
      <c r="A33" s="63" t="s">
        <v>619</v>
      </c>
      <c r="B33" s="37"/>
      <c r="C33" s="5"/>
      <c r="D33" s="122" t="str">
        <f>VLOOKUP($A33,'[3]Data -  Opération 15 000'!$C$6:$FU$499,105,FALSE)</f>
        <v>Le Sud-Ouest</v>
      </c>
      <c r="E33" s="123" t="str">
        <f>VLOOKUP($A33,'[3]Data -  Opération 15 000'!$C$6:$FU$499,3,FALSE)</f>
        <v>C.H. LES TOILES DE ST-HENRI</v>
      </c>
      <c r="F33" s="123" t="str">
        <f>VLOOKUP($A33,'[3]Data -  Opération 15 000'!$C$6:$FU$499,4,FALSE)</f>
        <v>522 Rue De Courcelle</v>
      </c>
      <c r="G33" s="124">
        <f>VLOOKUP($A33,'[3]Data -  Opération 15 000'!$C$6:$FU$499,5,FALSE)</f>
        <v>32</v>
      </c>
      <c r="H33" s="124" t="str">
        <f>VLOOKUP($A33,'[3]Data -  Opération 15 000'!$C$6:$FU$499,6,FALSE)</f>
        <v>1</v>
      </c>
      <c r="I33" s="124" t="str">
        <f>VLOOKUP($A33,'[3]Data -  Opération 15 000'!$C$6:$FU$499,10,FALSE)</f>
        <v>BSQ</v>
      </c>
      <c r="J33" s="124" t="str">
        <f>IF(VLOOKUP(A33,'[3]Data -  Opération 15 000'!$C$6:$K$113,7,FALSE)=0," ",VLOOKUP(A33,'[3]Data -  Opération 15 000'!$C$6:$K$113,7,FALSE))</f>
        <v xml:space="preserve"> </v>
      </c>
      <c r="K33" s="125"/>
      <c r="L33" s="5"/>
      <c r="M33" s="50" t="str">
        <f>VLOOKUP($A33,'[3]Data -  Opération 15 000'!$C$6:$FU$499,14,FALSE)</f>
        <v>OC</v>
      </c>
      <c r="O33" s="37"/>
      <c r="P33" s="37"/>
      <c r="Q33" s="37"/>
      <c r="R33" s="55"/>
      <c r="S33" s="37"/>
      <c r="T33" s="37"/>
    </row>
    <row r="34" spans="1:20" ht="15" customHeight="1" x14ac:dyDescent="0.2">
      <c r="A34" s="43" t="s">
        <v>560</v>
      </c>
      <c r="B34" s="59" t="s">
        <v>526</v>
      </c>
      <c r="D34" s="122" t="str">
        <f>VLOOKUP($A34,'[3]Data -  Opération 15 000'!$C$6:$FU$499,105,FALSE)</f>
        <v>Le Sud-Ouest</v>
      </c>
      <c r="E34" s="123" t="str">
        <f>VLOOKUP($A34,'[3]Data -  Opération 15 000'!$C$6:$FU$499,3,FALSE)</f>
        <v>C.H. MANOIR BOURGET</v>
      </c>
      <c r="F34" s="123" t="str">
        <f>VLOOKUP($A34,'[3]Data -  Opération 15 000'!$C$6:$FU$499,4,FALSE)</f>
        <v>711 Rue Bourget</v>
      </c>
      <c r="G34" s="124">
        <f>VLOOKUP($A34,'[3]Data -  Opération 15 000'!$C$6:$FU$499,5,FALSE)</f>
        <v>60</v>
      </c>
      <c r="H34" s="124" t="str">
        <f>VLOOKUP($A34,'[3]Data -  Opération 15 000'!$C$6:$FU$499,6,FALSE)</f>
        <v>1</v>
      </c>
      <c r="I34" s="124" t="str">
        <f>VLOOKUP($A34,'[3]Data -  Opération 15 000'!$C$6:$FU$499,10,FALSE)</f>
        <v>BSQ</v>
      </c>
      <c r="J34" s="124" t="str">
        <f>IF(VLOOKUP(A34,'[3]Data -  Opération 15 000'!$C$6:$K$113,7,FALSE)=0," ",VLOOKUP(A34,'[3]Data -  Opération 15 000'!$C$6:$K$113,7,FALSE))</f>
        <v xml:space="preserve"> </v>
      </c>
      <c r="K34" s="125" t="s">
        <v>747</v>
      </c>
      <c r="M34" s="50" t="str">
        <f>VLOOKUP($A34,'[3]Data -  Opération 15 000'!$C$6:$FU$499,14,FALSE)</f>
        <v>OC</v>
      </c>
      <c r="N34" s="31"/>
      <c r="O34" s="37"/>
      <c r="P34" s="37"/>
      <c r="Q34" s="37"/>
      <c r="R34" s="55"/>
      <c r="S34" s="37"/>
      <c r="T34" s="37"/>
    </row>
    <row r="35" spans="1:20" x14ac:dyDescent="0.2">
      <c r="A35" s="63" t="s">
        <v>575</v>
      </c>
      <c r="B35" s="37" t="s">
        <v>507</v>
      </c>
      <c r="D35" s="122" t="str">
        <f>VLOOKUP($A35,'[3]Data -  Opération 15 000'!$C$6:$FU$499,105,FALSE)</f>
        <v>Le Sud-Ouest</v>
      </c>
      <c r="E35" s="123" t="str">
        <f>VLOOKUP($A35,'[3]Data -  Opération 15 000'!$C$6:$FU$499,3,FALSE)</f>
        <v>HABITATIONS COMM. ST-PAUL/ÉMARD - PH. 2</v>
      </c>
      <c r="F35" s="123" t="str">
        <f>VLOOKUP($A35,'[3]Data -  Opération 15 000'!$C$6:$FU$499,4,FALSE)</f>
        <v>1736 Av. de l'Église</v>
      </c>
      <c r="G35" s="124">
        <f>VLOOKUP($A35,'[3]Data -  Opération 15 000'!$C$6:$FU$499,5,FALSE)</f>
        <v>12</v>
      </c>
      <c r="H35" s="124" t="str">
        <f>VLOOKUP($A35,'[3]Data -  Opération 15 000'!$C$6:$FU$499,6,FALSE)</f>
        <v>3</v>
      </c>
      <c r="I35" s="124" t="str">
        <f>VLOOKUP($A35,'[3]Data -  Opération 15 000'!$C$6:$FU$499,10,FALSE)</f>
        <v>BSQ</v>
      </c>
      <c r="J35" s="124" t="str">
        <f>IF(VLOOKUP(A35,'[3]Data -  Opération 15 000'!$C$6:$K$113,7,FALSE)=0," ",VLOOKUP(A35,'[3]Data -  Opération 15 000'!$C$6:$K$113,7,FALSE))</f>
        <v>X</v>
      </c>
      <c r="K35" s="125"/>
      <c r="M35" s="50" t="str">
        <f>VLOOKUP($A35,'[3]Data -  Opération 15 000'!$C$6:$FU$499,14,FALSE)</f>
        <v>OC</v>
      </c>
      <c r="N35" s="58"/>
      <c r="O35" s="37"/>
      <c r="P35" s="37"/>
      <c r="Q35" s="37"/>
      <c r="R35" s="55"/>
      <c r="S35" s="37"/>
      <c r="T35" s="37"/>
    </row>
    <row r="36" spans="1:20" ht="15" customHeight="1" x14ac:dyDescent="0.2">
      <c r="A36" t="s">
        <v>620</v>
      </c>
      <c r="B36" s="37"/>
      <c r="D36" s="122" t="str">
        <f>VLOOKUP($A36,'[3]Data -  Opération 15 000'!$C$6:$FU$499,105,FALSE)</f>
        <v>Le Sud-Ouest</v>
      </c>
      <c r="E36" s="123" t="str">
        <f>VLOOKUP($A36,'[3]Data -  Opération 15 000'!$C$6:$FU$499,3,FALSE)</f>
        <v>LES HAB. COM. PORTAGE</v>
      </c>
      <c r="F36" s="123" t="str">
        <f>VLOOKUP($A36,'[3]Data -  Opération 15 000'!$C$6:$FU$499,4,FALSE)</f>
        <v>4730 Rue Dagenais</v>
      </c>
      <c r="G36" s="124">
        <f>VLOOKUP($A36,'[3]Data -  Opération 15 000'!$C$6:$FU$499,5,FALSE)</f>
        <v>10</v>
      </c>
      <c r="H36" s="124" t="str">
        <f>VLOOKUP($A36,'[3]Data -  Opération 15 000'!$C$6:$FU$499,6,FALSE)</f>
        <v>3</v>
      </c>
      <c r="I36" s="124" t="str">
        <f>VLOOKUP($A36,'[3]Data -  Opération 15 000'!$C$6:$FU$499,10,FALSE)</f>
        <v>BSQ</v>
      </c>
      <c r="J36" s="124" t="str">
        <f>IF(VLOOKUP(A36,'[3]Data -  Opération 15 000'!$C$6:$K$113,7,FALSE)=0," ",VLOOKUP(A36,'[3]Data -  Opération 15 000'!$C$6:$K$113,7,FALSE))</f>
        <v xml:space="preserve"> </v>
      </c>
      <c r="K36" s="125"/>
      <c r="M36" s="50" t="str">
        <f>VLOOKUP($A36,'[3]Data -  Opération 15 000'!$C$6:$FU$499,14,FALSE)</f>
        <v>OC</v>
      </c>
      <c r="N36" s="59"/>
    </row>
    <row r="37" spans="1:20" ht="15" customHeight="1" x14ac:dyDescent="0.2">
      <c r="A37" s="43" t="s">
        <v>561</v>
      </c>
      <c r="B37" s="59" t="s">
        <v>525</v>
      </c>
      <c r="D37" s="122" t="str">
        <f>VLOOKUP($A37,'[3]Data -  Opération 15 000'!$C$6:$FU$499,105,FALSE)</f>
        <v>Le Sud-Ouest</v>
      </c>
      <c r="E37" s="123" t="str">
        <f>VLOOKUP($A37,'[3]Data -  Opération 15 000'!$C$6:$FU$499,3,FALSE)</f>
        <v>MAISON FLORA TRISTAN</v>
      </c>
      <c r="F37" s="123" t="str">
        <f>VLOOKUP($A37,'[3]Data -  Opération 15 000'!$C$6:$FU$499,4,FALSE)</f>
        <v>755 Rue Irène</v>
      </c>
      <c r="G37" s="124">
        <f>VLOOKUP($A37,'[3]Data -  Opération 15 000'!$C$6:$FU$499,5,FALSE)</f>
        <v>18</v>
      </c>
      <c r="H37" s="124" t="str">
        <f>VLOOKUP($A37,'[3]Data -  Opération 15 000'!$C$6:$FU$499,6,FALSE)</f>
        <v>3</v>
      </c>
      <c r="I37" s="124" t="str">
        <f>VLOOKUP($A37,'[3]Data -  Opération 15 000'!$C$6:$FU$499,10,FALSE)</f>
        <v>BSQ</v>
      </c>
      <c r="J37" s="124" t="str">
        <f>IF(VLOOKUP(A37,'[3]Data -  Opération 15 000'!$C$6:$K$113,7,FALSE)=0," ",VLOOKUP(A37,'[3]Data -  Opération 15 000'!$C$6:$K$113,7,FALSE))</f>
        <v xml:space="preserve"> </v>
      </c>
      <c r="K37" s="125" t="s">
        <v>747</v>
      </c>
      <c r="M37" s="50" t="str">
        <f>VLOOKUP($A37,'[3]Data -  Opération 15 000'!$C$6:$FU$499,14,FALSE)</f>
        <v>OC</v>
      </c>
      <c r="O37" s="37"/>
      <c r="P37" s="37"/>
      <c r="Q37" s="37"/>
      <c r="R37" s="55"/>
      <c r="S37" s="37"/>
      <c r="T37" s="37"/>
    </row>
    <row r="38" spans="1:20" ht="15" customHeight="1" x14ac:dyDescent="0.2">
      <c r="A38" t="s">
        <v>584</v>
      </c>
      <c r="B38" s="37" t="s">
        <v>541</v>
      </c>
      <c r="D38" s="122" t="str">
        <f>VLOOKUP($A38,'[3]Data -  Opération 15 000'!$C$6:$FU$499,105,FALSE)</f>
        <v>Le Sud-Ouest</v>
      </c>
      <c r="E38" s="123" t="str">
        <f>VLOOKUP($A38,'[3]Data -  Opération 15 000'!$C$6:$FU$499,3,FALSE)</f>
        <v>OMHM - CÔTE ST-PAUL</v>
      </c>
      <c r="F38" s="123" t="str">
        <f>VLOOKUP($A38,'[3]Data -  Opération 15 000'!$C$6:$FU$499,4,FALSE)</f>
        <v>5400 Ch. de la Côte-Saint-Paul</v>
      </c>
      <c r="G38" s="124">
        <f>VLOOKUP($A38,'[3]Data -  Opération 15 000'!$C$6:$FU$499,5,FALSE)</f>
        <v>138</v>
      </c>
      <c r="H38" s="124" t="str">
        <f>VLOOKUP($A38,'[3]Data -  Opération 15 000'!$C$6:$FU$499,6,FALSE)</f>
        <v>2</v>
      </c>
      <c r="I38" s="124" t="str">
        <f>VLOOKUP($A38,'[3]Data -  Opération 15 000'!$C$6:$FU$499,10,FALSE)</f>
        <v>OMHM</v>
      </c>
      <c r="J38" s="124" t="str">
        <f>IF(VLOOKUP(A38,'[3]Data -  Opération 15 000'!$C$6:$K$113,7,FALSE)=0," ",VLOOKUP(A38,'[3]Data -  Opération 15 000'!$C$6:$K$113,7,FALSE))</f>
        <v>X</v>
      </c>
      <c r="K38" s="125"/>
      <c r="M38" s="50" t="str">
        <f>VLOOKUP($A38,'[3]Data -  Opération 15 000'!$C$6:$FU$499,14,FALSE)</f>
        <v>OC</v>
      </c>
    </row>
    <row r="39" spans="1:20" ht="15" customHeight="1" x14ac:dyDescent="0.2">
      <c r="A39" t="s">
        <v>650</v>
      </c>
      <c r="B39" s="58"/>
      <c r="D39" s="122" t="str">
        <f>VLOOKUP($A39,'[3]Data -  Opération 15 000'!$C$6:$FU$499,105,FALSE)</f>
        <v>Le Sud-Ouest</v>
      </c>
      <c r="E39" s="123" t="str">
        <f>VLOOKUP($A39,'[3]Data -  Opération 15 000'!$C$6:$FU$499,3,FALSE)</f>
        <v>OMHM - PROJET DE COURCELLES PHASE-1</v>
      </c>
      <c r="F39" s="123" t="str">
        <f>VLOOKUP($A39,'[3]Data -  Opération 15 000'!$C$6:$FU$499,4,FALSE)</f>
        <v>4650-4664 Rue Saint-Jacques</v>
      </c>
      <c r="G39" s="124">
        <f>VLOOKUP($A39,'[3]Data -  Opération 15 000'!$C$6:$FU$499,5,FALSE)</f>
        <v>67</v>
      </c>
      <c r="H39" s="124" t="str">
        <f>VLOOKUP($A39,'[3]Data -  Opération 15 000'!$C$6:$FU$499,6,FALSE)</f>
        <v>1</v>
      </c>
      <c r="I39" s="124" t="str">
        <f>VLOOKUP($A39,'[3]Data -  Opération 15 000'!$C$6:$FU$499,10,FALSE)</f>
        <v>OMHM</v>
      </c>
      <c r="J39" s="124" t="str">
        <f>IF(VLOOKUP(A39,'[3]Data -  Opération 15 000'!$C$6:$K$113,7,FALSE)=0," ",VLOOKUP(A39,'[3]Data -  Opération 15 000'!$C$6:$K$113,7,FALSE))</f>
        <v xml:space="preserve"> </v>
      </c>
      <c r="K39" s="125"/>
      <c r="M39" s="50" t="str">
        <f>VLOOKUP($A39,'[3]Data -  Opération 15 000'!$C$6:$FU$499,14,FALSE)</f>
        <v>OC</v>
      </c>
    </row>
    <row r="40" spans="1:20" ht="15" customHeight="1" x14ac:dyDescent="0.2">
      <c r="A40" s="43" t="s">
        <v>665</v>
      </c>
      <c r="B40" s="37"/>
      <c r="D40" s="122" t="str">
        <f>VLOOKUP($A40,'[3]Data -  Opération 15 000'!$C$6:$FU$499,105,FALSE)</f>
        <v>Mercier — Hochelaga-Maisonneuve</v>
      </c>
      <c r="E40" s="123" t="str">
        <f>VLOOKUP($A40,'[3]Data -  Opération 15 000'!$C$6:$FU$499,3,FALSE)</f>
        <v>C.H. AU COEUR DU PARADIS</v>
      </c>
      <c r="F40" s="123" t="str">
        <f>VLOOKUP($A40,'[3]Data -  Opération 15 000'!$C$6:$FU$499,4,FALSE)</f>
        <v>5400-5410 Rue De Contrecoeur</v>
      </c>
      <c r="G40" s="124">
        <f>VLOOKUP($A40,'[3]Data -  Opération 15 000'!$C$6:$FU$499,5,FALSE)</f>
        <v>35</v>
      </c>
      <c r="H40" s="124" t="str">
        <f>VLOOKUP($A40,'[3]Data -  Opération 15 000'!$C$6:$FU$499,6,FALSE)</f>
        <v>1</v>
      </c>
      <c r="I40" s="124" t="str">
        <f>VLOOKUP($A40,'[3]Data -  Opération 15 000'!$C$6:$FU$499,10,FALSE)</f>
        <v>BSQ</v>
      </c>
      <c r="J40" s="124" t="str">
        <f>IF(VLOOKUP(A40,'[3]Data -  Opération 15 000'!$C$6:$K$113,7,FALSE)=0," ",VLOOKUP(A40,'[3]Data -  Opération 15 000'!$C$6:$K$113,7,FALSE))</f>
        <v xml:space="preserve"> </v>
      </c>
      <c r="K40" s="125" t="s">
        <v>747</v>
      </c>
      <c r="M40" s="50" t="str">
        <f>VLOOKUP($A40,'[3]Data -  Opération 15 000'!$C$6:$FU$499,14,FALSE)</f>
        <v>OC</v>
      </c>
      <c r="O40" s="37"/>
      <c r="P40" s="37"/>
      <c r="Q40" s="37"/>
      <c r="R40" s="55"/>
      <c r="S40" s="37"/>
      <c r="T40" s="37"/>
    </row>
    <row r="41" spans="1:20" ht="15" customHeight="1" x14ac:dyDescent="0.2">
      <c r="A41" s="48" t="s">
        <v>667</v>
      </c>
      <c r="B41" s="37"/>
      <c r="D41" s="122" t="str">
        <f>VLOOKUP($A41,'[3]Data -  Opération 15 000'!$C$6:$FU$499,105,FALSE)</f>
        <v>Mercier — Hochelaga-Maisonneuve</v>
      </c>
      <c r="E41" s="123" t="str">
        <f>VLOOKUP($A41,'[3]Data -  Opération 15 000'!$C$6:$FU$499,3,FALSE)</f>
        <v>C.H. COEURS VAILLANTS</v>
      </c>
      <c r="F41" s="123" t="str">
        <f>VLOOKUP($A41,'[3]Data -  Opération 15 000'!$C$6:$FU$499,4,FALSE)</f>
        <v>5255-5581 Rue Duchesneau</v>
      </c>
      <c r="G41" s="124">
        <f>VLOOKUP($A41,'[3]Data -  Opération 15 000'!$C$6:$FU$499,5,FALSE)</f>
        <v>50</v>
      </c>
      <c r="H41" s="124" t="str">
        <f>VLOOKUP($A41,'[3]Data -  Opération 15 000'!$C$6:$FU$499,6,FALSE)</f>
        <v>1</v>
      </c>
      <c r="I41" s="124" t="str">
        <f>VLOOKUP($A41,'[3]Data -  Opération 15 000'!$C$6:$FU$499,10,FALSE)</f>
        <v>BSQ</v>
      </c>
      <c r="J41" s="124" t="str">
        <f>IF(VLOOKUP(A41,'[3]Data -  Opération 15 000'!$C$6:$K$113,7,FALSE)=0," ",VLOOKUP(A41,'[3]Data -  Opération 15 000'!$C$6:$K$113,7,FALSE))</f>
        <v xml:space="preserve"> </v>
      </c>
      <c r="K41" s="125" t="s">
        <v>747</v>
      </c>
      <c r="M41" s="50" t="str">
        <f>VLOOKUP($A41,'[3]Data -  Opération 15 000'!$C$6:$FU$499,14,FALSE)</f>
        <v>OC</v>
      </c>
      <c r="O41" s="43"/>
      <c r="P41" s="43"/>
      <c r="Q41" s="43"/>
      <c r="R41" s="66"/>
      <c r="S41" s="43"/>
      <c r="T41" s="43"/>
    </row>
    <row r="42" spans="1:20" ht="15" customHeight="1" x14ac:dyDescent="0.2">
      <c r="A42" s="77" t="s">
        <v>624</v>
      </c>
      <c r="B42" s="37"/>
      <c r="D42" s="122" t="str">
        <f>VLOOKUP($A42,'[3]Data -  Opération 15 000'!$C$6:$FU$499,105,FALSE)</f>
        <v>Mercier — Hochelaga-Maisonneuve</v>
      </c>
      <c r="E42" s="123" t="str">
        <f>VLOOKUP($A42,'[3]Data -  Opération 15 000'!$C$6:$FU$499,3,FALSE)</f>
        <v>C.H. DU BON VOISINAGE</v>
      </c>
      <c r="F42" s="123" t="str">
        <f>VLOOKUP($A42,'[3]Data -  Opération 15 000'!$C$6:$FU$499,4,FALSE)</f>
        <v>8030 Rue A.-A.-Desroches</v>
      </c>
      <c r="G42" s="124">
        <f>VLOOKUP($A42,'[3]Data -  Opération 15 000'!$C$6:$FU$499,5,FALSE)</f>
        <v>71</v>
      </c>
      <c r="H42" s="124" t="str">
        <f>VLOOKUP($A42,'[3]Data -  Opération 15 000'!$C$6:$FU$499,6,FALSE)</f>
        <v>1</v>
      </c>
      <c r="I42" s="124" t="str">
        <f>VLOOKUP($A42,'[3]Data -  Opération 15 000'!$C$6:$FU$499,10,FALSE)</f>
        <v>AHM</v>
      </c>
      <c r="J42" s="124" t="str">
        <f>IF(VLOOKUP(A42,'[3]Data -  Opération 15 000'!$C$6:$K$113,7,FALSE)=0," ",VLOOKUP(A42,'[3]Data -  Opération 15 000'!$C$6:$K$113,7,FALSE))</f>
        <v xml:space="preserve"> </v>
      </c>
      <c r="K42" s="125"/>
      <c r="M42" s="50" t="str">
        <f>VLOOKUP($A42,'[3]Data -  Opération 15 000'!$C$6:$FU$499,14,FALSE)</f>
        <v>OC</v>
      </c>
    </row>
    <row r="43" spans="1:20" ht="15" customHeight="1" x14ac:dyDescent="0.2">
      <c r="A43" s="59" t="s">
        <v>557</v>
      </c>
      <c r="B43" s="37" t="s">
        <v>547</v>
      </c>
      <c r="D43" s="122" t="str">
        <f>VLOOKUP($A43,'[3]Data -  Opération 15 000'!$C$6:$FU$499,105,FALSE)</f>
        <v>Mercier — Hochelaga-Maisonneuve</v>
      </c>
      <c r="E43" s="123" t="str">
        <f>VLOOKUP($A43,'[3]Data -  Opération 15 000'!$C$6:$FU$499,3,FALSE)</f>
        <v>C.H. ÉMILE-NELLIGAN</v>
      </c>
      <c r="F43" s="123" t="str">
        <f>VLOOKUP($A43,'[3]Data -  Opération 15 000'!$C$6:$FU$499,4,FALSE)</f>
        <v>3101 Rue Paul-David</v>
      </c>
      <c r="G43" s="124">
        <f>VLOOKUP($A43,'[3]Data -  Opération 15 000'!$C$6:$FU$499,5,FALSE)</f>
        <v>142</v>
      </c>
      <c r="H43" s="124" t="str">
        <f>VLOOKUP($A43,'[3]Data -  Opération 15 000'!$C$6:$FU$499,6,FALSE)</f>
        <v>1</v>
      </c>
      <c r="I43" s="124" t="str">
        <f>VLOOKUP($A43,'[3]Data -  Opération 15 000'!$C$6:$FU$499,10,FALSE)</f>
        <v>BSQ</v>
      </c>
      <c r="J43" s="124" t="str">
        <f>IF(VLOOKUP(A43,'[3]Data -  Opération 15 000'!$C$6:$K$113,7,FALSE)=0," ",VLOOKUP(A43,'[3]Data -  Opération 15 000'!$C$6:$K$113,7,FALSE))</f>
        <v xml:space="preserve"> </v>
      </c>
      <c r="K43" s="125" t="s">
        <v>747</v>
      </c>
      <c r="M43" s="50" t="str">
        <f>VLOOKUP($A43,'[3]Data -  Opération 15 000'!$C$6:$FU$499,14,FALSE)</f>
        <v>OC</v>
      </c>
      <c r="O43" s="37"/>
      <c r="P43" s="37"/>
      <c r="Q43" s="37"/>
      <c r="R43" s="55"/>
      <c r="S43" s="37"/>
      <c r="T43" s="37"/>
    </row>
    <row r="44" spans="1:20" ht="15" customHeight="1" x14ac:dyDescent="0.2">
      <c r="A44" s="59" t="s">
        <v>666</v>
      </c>
      <c r="B44" s="59"/>
      <c r="D44" s="122" t="str">
        <f>VLOOKUP($A44,'[3]Data -  Opération 15 000'!$C$6:$FU$499,105,FALSE)</f>
        <v>Mercier — Hochelaga-Maisonneuve</v>
      </c>
      <c r="E44" s="123" t="str">
        <f>VLOOKUP($A44,'[3]Data -  Opération 15 000'!$C$6:$FU$499,3,FALSE)</f>
        <v>C.H. LA PROVIDENCE DE CONTRECOEUR</v>
      </c>
      <c r="F44" s="123" t="str">
        <f>VLOOKUP($A44,'[3]Data -  Opération 15 000'!$C$6:$FU$499,4,FALSE)</f>
        <v>5405-5415 Rue Duchesneau</v>
      </c>
      <c r="G44" s="124">
        <f>VLOOKUP($A44,'[3]Data -  Opération 15 000'!$C$6:$FU$499,5,FALSE)</f>
        <v>35</v>
      </c>
      <c r="H44" s="124" t="str">
        <f>VLOOKUP($A44,'[3]Data -  Opération 15 000'!$C$6:$FU$499,6,FALSE)</f>
        <v>1</v>
      </c>
      <c r="I44" s="124" t="str">
        <f>VLOOKUP($A44,'[3]Data -  Opération 15 000'!$C$6:$FU$499,10,FALSE)</f>
        <v>BSQ</v>
      </c>
      <c r="J44" s="124" t="str">
        <f>IF(VLOOKUP(A44,'[3]Data -  Opération 15 000'!$C$6:$K$113,7,FALSE)=0," ",VLOOKUP(A44,'[3]Data -  Opération 15 000'!$C$6:$K$113,7,FALSE))</f>
        <v xml:space="preserve"> </v>
      </c>
      <c r="K44" s="125" t="s">
        <v>747</v>
      </c>
      <c r="M44" s="50" t="str">
        <f>VLOOKUP($A44,'[3]Data -  Opération 15 000'!$C$6:$FU$499,14,FALSE)</f>
        <v>OC</v>
      </c>
    </row>
    <row r="45" spans="1:20" ht="15" customHeight="1" x14ac:dyDescent="0.2">
      <c r="A45" s="73" t="s">
        <v>676</v>
      </c>
      <c r="B45" s="59"/>
      <c r="D45" s="122" t="str">
        <f>VLOOKUP($A45,'[3]Data -  Opération 15 000'!$C$6:$FU$499,105,FALSE)</f>
        <v>Mercier — Hochelaga-Maisonneuve</v>
      </c>
      <c r="E45" s="123" t="str">
        <f>VLOOKUP($A45,'[3]Data -  Opération 15 000'!$C$6:$FU$499,3,FALSE)</f>
        <v>CAP ST-BARNABÉ PHASE II</v>
      </c>
      <c r="F45" s="123" t="str">
        <f>VLOOKUP($A45,'[3]Data -  Opération 15 000'!$C$6:$FU$499,4,FALSE)</f>
        <v>550 Rue Viau</v>
      </c>
      <c r="G45" s="124">
        <f>VLOOKUP($A45,'[3]Data -  Opération 15 000'!$C$6:$FU$499,5,FALSE)</f>
        <v>15</v>
      </c>
      <c r="H45" s="124" t="str">
        <f>VLOOKUP($A45,'[3]Data -  Opération 15 000'!$C$6:$FU$499,6,FALSE)</f>
        <v>3</v>
      </c>
      <c r="I45" s="124" t="str">
        <f>VLOOKUP($A45,'[3]Data -  Opération 15 000'!$C$6:$FU$499,10,FALSE)</f>
        <v>AHM</v>
      </c>
      <c r="J45" s="124" t="str">
        <f>IF(VLOOKUP(A45,'[3]Data -  Opération 15 000'!$C$6:$K$113,7,FALSE)=0," ",VLOOKUP(A45,'[3]Data -  Opération 15 000'!$C$6:$K$113,7,FALSE))</f>
        <v xml:space="preserve"> </v>
      </c>
      <c r="K45" s="125"/>
      <c r="M45" s="50" t="str">
        <f>VLOOKUP($A45,'[3]Data -  Opération 15 000'!$C$6:$FU$499,14,FALSE)</f>
        <v>OC</v>
      </c>
    </row>
    <row r="46" spans="1:20" ht="15" customHeight="1" x14ac:dyDescent="0.2">
      <c r="A46" t="s">
        <v>655</v>
      </c>
      <c r="B46" s="59"/>
      <c r="D46" s="122" t="str">
        <f>VLOOKUP($A46,'[3]Data -  Opération 15 000'!$C$6:$FU$499,105,FALSE)</f>
        <v>Mercier — Hochelaga-Maisonneuve</v>
      </c>
      <c r="E46" s="123" t="str">
        <f>VLOOKUP($A46,'[3]Data -  Opération 15 000'!$C$6:$FU$499,3,FALSE)</f>
        <v>COOPÉRATIVE D'HABITATION STATION NO 1</v>
      </c>
      <c r="F46" s="123" t="str">
        <f>VLOOKUP($A46,'[3]Data -  Opération 15 000'!$C$6:$FU$499,4,FALSE)</f>
        <v>2100 Av. Jeanne-d'Arc</v>
      </c>
      <c r="G46" s="124">
        <f>VLOOKUP($A46,'[3]Data -  Opération 15 000'!$C$6:$FU$499,5,FALSE)</f>
        <v>74</v>
      </c>
      <c r="H46" s="124" t="str">
        <f>VLOOKUP($A46,'[3]Data -  Opération 15 000'!$C$6:$FU$499,6,FALSE)</f>
        <v>1</v>
      </c>
      <c r="I46" s="124" t="str">
        <f>VLOOKUP($A46,'[3]Data -  Opération 15 000'!$C$6:$FU$499,10,FALSE)</f>
        <v>BSQ</v>
      </c>
      <c r="J46" s="124" t="str">
        <f>IF(VLOOKUP(A46,'[3]Data -  Opération 15 000'!$C$6:$K$113,7,FALSE)=0," ",VLOOKUP(A46,'[3]Data -  Opération 15 000'!$C$6:$K$113,7,FALSE))</f>
        <v xml:space="preserve"> </v>
      </c>
      <c r="K46" s="125" t="s">
        <v>747</v>
      </c>
      <c r="M46" s="50" t="str">
        <f>VLOOKUP($A46,'[3]Data -  Opération 15 000'!$C$6:$FU$499,14,FALSE)</f>
        <v>OC</v>
      </c>
    </row>
    <row r="47" spans="1:20" ht="15" customHeight="1" x14ac:dyDescent="0.2">
      <c r="A47" s="63" t="s">
        <v>585</v>
      </c>
      <c r="B47" s="37" t="s">
        <v>513</v>
      </c>
      <c r="D47" s="122" t="str">
        <f>VLOOKUP($A47,'[3]Data -  Opération 15 000'!$C$6:$FU$499,105,FALSE)</f>
        <v>Mercier — Hochelaga-Maisonneuve</v>
      </c>
      <c r="E47" s="123" t="str">
        <f>VLOOKUP($A47,'[3]Data -  Opération 15 000'!$C$6:$FU$499,3,FALSE)</f>
        <v>LA CORPORATION FELIX HUBERT D'HERELLE</v>
      </c>
      <c r="F47" s="123" t="str">
        <f>VLOOKUP($A47,'[3]Data -  Opération 15 000'!$C$6:$FU$499,4,FALSE)</f>
        <v>4582-4588 Rue Sainte-Catherine Est</v>
      </c>
      <c r="G47" s="124">
        <f>VLOOKUP($A47,'[3]Data -  Opération 15 000'!$C$6:$FU$499,5,FALSE)</f>
        <v>15</v>
      </c>
      <c r="H47" s="124" t="str">
        <f>VLOOKUP($A47,'[3]Data -  Opération 15 000'!$C$6:$FU$499,6,FALSE)</f>
        <v>3</v>
      </c>
      <c r="I47" s="124" t="str">
        <f>VLOOKUP($A47,'[3]Data -  Opération 15 000'!$C$6:$FU$499,10,FALSE)</f>
        <v>AHM</v>
      </c>
      <c r="J47" s="124" t="str">
        <f>IF(VLOOKUP(A47,'[3]Data -  Opération 15 000'!$C$6:$K$113,7,FALSE)=0," ",VLOOKUP(A47,'[3]Data -  Opération 15 000'!$C$6:$K$113,7,FALSE))</f>
        <v>X</v>
      </c>
      <c r="K47" s="125"/>
      <c r="M47" s="50" t="str">
        <f>VLOOKUP($A47,'[3]Data -  Opération 15 000'!$C$6:$FU$499,14,FALSE)</f>
        <v>OC</v>
      </c>
      <c r="O47" s="37"/>
      <c r="P47" s="37"/>
      <c r="Q47" s="37"/>
      <c r="R47" s="55"/>
      <c r="S47" s="37"/>
      <c r="T47" s="37"/>
    </row>
    <row r="48" spans="1:20" ht="15" customHeight="1" x14ac:dyDescent="0.2">
      <c r="A48" s="48" t="s">
        <v>627</v>
      </c>
      <c r="B48" s="37"/>
      <c r="C48" s="69"/>
      <c r="D48" s="122" t="str">
        <f>VLOOKUP($A48,'[3]Data -  Opération 15 000'!$C$6:$FU$499,105,FALSE)</f>
        <v>Mercier — Hochelaga-Maisonneuve</v>
      </c>
      <c r="E48" s="123" t="str">
        <f>VLOOKUP($A48,'[3]Data -  Opération 15 000'!$C$6:$FU$499,3,FALSE)</f>
        <v>L'AVENUE HÉBERGEMENT COMMUNAUTAIRE</v>
      </c>
      <c r="F48" s="123" t="str">
        <f>VLOOKUP($A48,'[3]Data -  Opération 15 000'!$C$6:$FU$499,4,FALSE)</f>
        <v>3941 Rue Ontario Est</v>
      </c>
      <c r="G48" s="124">
        <f>VLOOKUP($A48,'[3]Data -  Opération 15 000'!$C$6:$FU$499,5,FALSE)</f>
        <v>8</v>
      </c>
      <c r="H48" s="124" t="str">
        <f>VLOOKUP($A48,'[3]Data -  Opération 15 000'!$C$6:$FU$499,6,FALSE)</f>
        <v>3</v>
      </c>
      <c r="I48" s="124" t="str">
        <f>VLOOKUP($A48,'[3]Data -  Opération 15 000'!$C$6:$FU$499,10,FALSE)</f>
        <v>BSQ</v>
      </c>
      <c r="J48" s="124" t="str">
        <f>IF(VLOOKUP(A48,'[3]Data -  Opération 15 000'!$C$6:$K$113,7,FALSE)=0," ",VLOOKUP(A48,'[3]Data -  Opération 15 000'!$C$6:$K$113,7,FALSE))</f>
        <v xml:space="preserve"> </v>
      </c>
      <c r="K48" s="125"/>
      <c r="M48" s="50" t="str">
        <f>VLOOKUP($A48,'[3]Data -  Opération 15 000'!$C$6:$FU$499,14,FALSE)</f>
        <v>OC</v>
      </c>
    </row>
    <row r="49" spans="1:20" ht="15" customHeight="1" x14ac:dyDescent="0.2">
      <c r="A49" s="28" t="s">
        <v>562</v>
      </c>
      <c r="B49" s="37"/>
      <c r="D49" s="122" t="str">
        <f>VLOOKUP($A49,'[3]Data -  Opération 15 000'!$C$6:$FU$499,105,FALSE)</f>
        <v>Mercier — Hochelaga-Maisonneuve</v>
      </c>
      <c r="E49" s="123" t="str">
        <f>VLOOKUP($A49,'[3]Data -  Opération 15 000'!$C$6:$FU$499,3,FALSE)</f>
        <v>LES HABITATIONS LOGE-ACCÈS (PHASE 1)</v>
      </c>
      <c r="F49" s="123" t="str">
        <f>VLOOKUP($A49,'[3]Data -  Opération 15 000'!$C$6:$FU$499,4,FALSE)</f>
        <v>2100-2170 Rue Viau</v>
      </c>
      <c r="G49" s="124">
        <f>VLOOKUP($A49,'[3]Data -  Opération 15 000'!$C$6:$FU$499,5,FALSE)</f>
        <v>55</v>
      </c>
      <c r="H49" s="124" t="str">
        <f>VLOOKUP($A49,'[3]Data -  Opération 15 000'!$C$6:$FU$499,6,FALSE)</f>
        <v>1</v>
      </c>
      <c r="I49" s="124" t="str">
        <f>VLOOKUP($A49,'[3]Data -  Opération 15 000'!$C$6:$FU$499,10,FALSE)</f>
        <v>BSQ</v>
      </c>
      <c r="J49" s="124" t="str">
        <f>IF(VLOOKUP(A49,'[3]Data -  Opération 15 000'!$C$6:$K$113,7,FALSE)=0," ",VLOOKUP(A49,'[3]Data -  Opération 15 000'!$C$6:$K$113,7,FALSE))</f>
        <v xml:space="preserve"> </v>
      </c>
      <c r="K49" s="125" t="s">
        <v>747</v>
      </c>
      <c r="M49" s="50" t="str">
        <f>VLOOKUP($A49,'[3]Data -  Opération 15 000'!$C$6:$FU$499,14,FALSE)</f>
        <v>OC</v>
      </c>
    </row>
    <row r="50" spans="1:20" ht="15" customHeight="1" x14ac:dyDescent="0.2">
      <c r="A50" s="59" t="s">
        <v>615</v>
      </c>
      <c r="B50" s="43" t="s">
        <v>616</v>
      </c>
      <c r="D50" s="122" t="str">
        <f>VLOOKUP($A50,'[3]Data -  Opération 15 000'!$C$6:$FU$499,105,FALSE)</f>
        <v>Mercier — Hochelaga-Maisonneuve</v>
      </c>
      <c r="E50" s="123" t="str">
        <f>VLOOKUP($A50,'[3]Data -  Opération 15 000'!$C$6:$FU$499,3,FALSE)</f>
        <v>LES HABITATIONS LOGE-ACCÈS PH.II</v>
      </c>
      <c r="F50" s="123" t="str">
        <f>VLOOKUP($A50,'[3]Data -  Opération 15 000'!$C$6:$FU$499,4,FALSE)</f>
        <v>2015-2017 Rue Saint-Clément</v>
      </c>
      <c r="G50" s="124">
        <f>VLOOKUP($A50,'[3]Data -  Opération 15 000'!$C$6:$FU$499,5,FALSE)</f>
        <v>23</v>
      </c>
      <c r="H50" s="124" t="str">
        <f>VLOOKUP($A50,'[3]Data -  Opération 15 000'!$C$6:$FU$499,6,FALSE)</f>
        <v>1</v>
      </c>
      <c r="I50" s="124" t="str">
        <f>VLOOKUP($A50,'[3]Data -  Opération 15 000'!$C$6:$FU$499,10,FALSE)</f>
        <v>BSQ</v>
      </c>
      <c r="J50" s="124" t="str">
        <f>IF(VLOOKUP(A50,'[3]Data -  Opération 15 000'!$C$6:$K$113,7,FALSE)=0," ",VLOOKUP(A50,'[3]Data -  Opération 15 000'!$C$6:$K$113,7,FALSE))</f>
        <v xml:space="preserve"> </v>
      </c>
      <c r="K50" s="125" t="s">
        <v>747</v>
      </c>
      <c r="M50" s="50" t="str">
        <f>VLOOKUP($A50,'[3]Data -  Opération 15 000'!$C$6:$FU$499,14,FALSE)</f>
        <v>OC</v>
      </c>
    </row>
    <row r="51" spans="1:20" ht="15" customHeight="1" x14ac:dyDescent="0.2">
      <c r="A51" t="s">
        <v>602</v>
      </c>
      <c r="B51" s="59" t="s">
        <v>521</v>
      </c>
      <c r="D51" s="122" t="str">
        <f>VLOOKUP($A51,'[3]Data -  Opération 15 000'!$C$6:$FU$499,105,FALSE)</f>
        <v>Mercier — Hochelaga-Maisonneuve</v>
      </c>
      <c r="E51" s="123" t="str">
        <f>VLOOKUP($A51,'[3]Data -  Opération 15 000'!$C$6:$FU$499,3,FALSE)</f>
        <v>MISSION OLD BREWERY - PAVILLON DU MARCHÉ</v>
      </c>
      <c r="F51" s="123" t="str">
        <f>VLOOKUP($A51,'[3]Data -  Opération 15 000'!$C$6:$FU$499,4,FALSE)</f>
        <v>4450 Rue Ontario Est</v>
      </c>
      <c r="G51" s="124">
        <f>VLOOKUP($A51,'[3]Data -  Opération 15 000'!$C$6:$FU$499,5,FALSE)</f>
        <v>29</v>
      </c>
      <c r="H51" s="124" t="str">
        <f>VLOOKUP($A51,'[3]Data -  Opération 15 000'!$C$6:$FU$499,6,FALSE)</f>
        <v>3</v>
      </c>
      <c r="I51" s="124" t="str">
        <f>VLOOKUP($A51,'[3]Data -  Opération 15 000'!$C$6:$FU$499,10,FALSE)</f>
        <v>BSQ</v>
      </c>
      <c r="J51" s="124" t="str">
        <f>IF(VLOOKUP(A51,'[3]Data -  Opération 15 000'!$C$6:$K$113,7,FALSE)=0," ",VLOOKUP(A51,'[3]Data -  Opération 15 000'!$C$6:$K$113,7,FALSE))</f>
        <v xml:space="preserve"> </v>
      </c>
      <c r="K51" s="125"/>
      <c r="M51" s="50" t="str">
        <f>VLOOKUP($A51,'[3]Data -  Opération 15 000'!$C$6:$FU$499,14,FALSE)</f>
        <v>OC</v>
      </c>
    </row>
    <row r="52" spans="1:20" ht="15" customHeight="1" x14ac:dyDescent="0.2">
      <c r="A52" s="76" t="s">
        <v>632</v>
      </c>
      <c r="B52" s="37"/>
      <c r="D52" s="122" t="str">
        <f>VLOOKUP($A52,'[3]Data -  Opération 15 000'!$C$6:$FU$499,105,FALSE)</f>
        <v>Mercier — Hochelaga-Maisonneuve</v>
      </c>
      <c r="E52" s="123" t="str">
        <f>VLOOKUP($A52,'[3]Data -  Opération 15 000'!$C$6:$FU$499,3,FALSE)</f>
        <v>NOUVELLE APPROCHE HUMANITAIRE</v>
      </c>
      <c r="F52" s="123" t="str">
        <f>VLOOKUP($A52,'[3]Data -  Opération 15 000'!$C$6:$FU$499,4,FALSE)</f>
        <v>5987-5995 Rue Hochelaga</v>
      </c>
      <c r="G52" s="124">
        <f>VLOOKUP($A52,'[3]Data -  Opération 15 000'!$C$6:$FU$499,5,FALSE)</f>
        <v>20</v>
      </c>
      <c r="H52" s="124" t="str">
        <f>VLOOKUP($A52,'[3]Data -  Opération 15 000'!$C$6:$FU$499,6,FALSE)</f>
        <v>3</v>
      </c>
      <c r="I52" s="124" t="str">
        <f>VLOOKUP($A52,'[3]Data -  Opération 15 000'!$C$6:$FU$499,10,FALSE)</f>
        <v>BSQ</v>
      </c>
      <c r="J52" s="124" t="str">
        <f>IF(VLOOKUP(A52,'[3]Data -  Opération 15 000'!$C$6:$K$113,7,FALSE)=0," ",VLOOKUP(A52,'[3]Data -  Opération 15 000'!$C$6:$K$113,7,FALSE))</f>
        <v xml:space="preserve"> </v>
      </c>
      <c r="K52" s="125"/>
      <c r="M52" s="50" t="str">
        <f>VLOOKUP($A52,'[3]Data -  Opération 15 000'!$C$6:$FU$499,14,FALSE)</f>
        <v>OC</v>
      </c>
      <c r="O52" s="37"/>
      <c r="P52" s="37"/>
      <c r="Q52" s="37"/>
      <c r="R52" s="55"/>
      <c r="S52" s="37"/>
      <c r="T52" s="37"/>
    </row>
    <row r="53" spans="1:20" ht="15" customHeight="1" x14ac:dyDescent="0.2">
      <c r="A53" s="79" t="s">
        <v>643</v>
      </c>
      <c r="B53" s="59"/>
      <c r="D53" s="122" t="str">
        <f>VLOOKUP($A53,'[3]Data -  Opération 15 000'!$C$6:$FU$499,105,FALSE)</f>
        <v>Mercier — Hochelaga-Maisonneuve</v>
      </c>
      <c r="E53" s="123" t="str">
        <f>VLOOKUP($A53,'[3]Data -  Opération 15 000'!$C$6:$FU$499,3,FALSE)</f>
        <v>OMHM - HERSHEY</v>
      </c>
      <c r="F53" s="123" t="str">
        <f>VLOOKUP($A53,'[3]Data -  Opération 15 000'!$C$6:$FU$499,4,FALSE)</f>
        <v>2280 Av. De La Salle</v>
      </c>
      <c r="G53" s="124">
        <f>VLOOKUP($A53,'[3]Data -  Opération 15 000'!$C$6:$FU$499,5,FALSE)</f>
        <v>23</v>
      </c>
      <c r="H53" s="124" t="str">
        <f>VLOOKUP($A53,'[3]Data -  Opération 15 000'!$C$6:$FU$499,6,FALSE)</f>
        <v>1</v>
      </c>
      <c r="I53" s="124" t="str">
        <f>VLOOKUP($A53,'[3]Data -  Opération 15 000'!$C$6:$FU$499,10,FALSE)</f>
        <v>OMHM</v>
      </c>
      <c r="J53" s="124" t="str">
        <f>IF(VLOOKUP(A53,'[3]Data -  Opération 15 000'!$C$6:$K$113,7,FALSE)=0," ",VLOOKUP(A53,'[3]Data -  Opération 15 000'!$C$6:$K$113,7,FALSE))</f>
        <v xml:space="preserve"> </v>
      </c>
      <c r="K53" s="125"/>
      <c r="M53" s="50" t="str">
        <f>VLOOKUP($A53,'[3]Data -  Opération 15 000'!$C$6:$FU$499,14,FALSE)</f>
        <v>OC</v>
      </c>
    </row>
    <row r="54" spans="1:20" ht="15" customHeight="1" x14ac:dyDescent="0.2">
      <c r="A54" s="133" t="s">
        <v>601</v>
      </c>
      <c r="B54" s="43"/>
      <c r="D54" s="122" t="str">
        <f>VLOOKUP($A54,'[3]Data -  Opération 15 000'!$C$6:$FU$499,105,FALSE)</f>
        <v>Mercier — Hochelaga-Maisonneuve</v>
      </c>
      <c r="E54" s="123" t="str">
        <f>VLOOKUP($A54,'[3]Data -  Opération 15 000'!$C$6:$FU$499,3,FALSE)</f>
        <v>RÉSEAU HABITATION FEMMES DE MONTRÉAL</v>
      </c>
      <c r="F54" s="123" t="str">
        <f>VLOOKUP($A54,'[3]Data -  Opération 15 000'!$C$6:$FU$499,4,FALSE)</f>
        <v>4681-4685 Rue Sainte-Catherine Est</v>
      </c>
      <c r="G54" s="124">
        <f>VLOOKUP($A54,'[3]Data -  Opération 15 000'!$C$6:$FU$499,5,FALSE)</f>
        <v>22</v>
      </c>
      <c r="H54" s="124" t="str">
        <f>VLOOKUP($A54,'[3]Data -  Opération 15 000'!$C$6:$FU$499,6,FALSE)</f>
        <v>3</v>
      </c>
      <c r="I54" s="124" t="str">
        <f>VLOOKUP($A54,'[3]Data -  Opération 15 000'!$C$6:$FU$499,10,FALSE)</f>
        <v>AHM</v>
      </c>
      <c r="J54" s="124" t="str">
        <f>IF(VLOOKUP(A54,'[3]Data -  Opération 15 000'!$C$6:$K$113,7,FALSE)=0," ",VLOOKUP(A54,'[3]Data -  Opération 15 000'!$C$6:$K$113,7,FALSE))</f>
        <v>X</v>
      </c>
      <c r="K54" s="125"/>
      <c r="M54" s="50" t="str">
        <f>VLOOKUP($A54,'[3]Data -  Opération 15 000'!$C$6:$FU$499,14,FALSE)</f>
        <v>OC</v>
      </c>
    </row>
    <row r="55" spans="1:20" ht="15" customHeight="1" x14ac:dyDescent="0.2">
      <c r="A55" t="s">
        <v>604</v>
      </c>
      <c r="B55" s="43" t="s">
        <v>554</v>
      </c>
      <c r="D55" s="122" t="str">
        <f>VLOOKUP($A55,'[3]Data -  Opération 15 000'!$C$6:$FU$499,105,FALSE)</f>
        <v>Montréal-Nord</v>
      </c>
      <c r="E55" s="123" t="str">
        <f>VLOOKUP($A55,'[3]Data -  Opération 15 000'!$C$6:$FU$499,3,FALSE)</f>
        <v>BONSECOURS INC.</v>
      </c>
      <c r="F55" s="123" t="str">
        <f>VLOOKUP($A55,'[3]Data -  Opération 15 000'!$C$6:$FU$499,4,FALSE)</f>
        <v>11132 Boul. Pie-IX</v>
      </c>
      <c r="G55" s="124">
        <f>VLOOKUP($A55,'[3]Data -  Opération 15 000'!$C$6:$FU$499,5,FALSE)</f>
        <v>23</v>
      </c>
      <c r="H55" s="124" t="str">
        <f>VLOOKUP($A55,'[3]Data -  Opération 15 000'!$C$6:$FU$499,6,FALSE)</f>
        <v>3</v>
      </c>
      <c r="I55" s="124" t="str">
        <f>VLOOKUP($A55,'[3]Data -  Opération 15 000'!$C$6:$FU$499,10,FALSE)</f>
        <v>AHM</v>
      </c>
      <c r="J55" s="124" t="str">
        <f>IF(VLOOKUP(A55,'[3]Data -  Opération 15 000'!$C$6:$K$113,7,FALSE)=0," ",VLOOKUP(A55,'[3]Data -  Opération 15 000'!$C$6:$K$113,7,FALSE))</f>
        <v xml:space="preserve"> </v>
      </c>
      <c r="K55" s="125"/>
      <c r="M55" s="50" t="str">
        <f>VLOOKUP($A55,'[3]Data -  Opération 15 000'!$C$6:$FU$499,14,FALSE)</f>
        <v>OC</v>
      </c>
    </row>
    <row r="56" spans="1:20" x14ac:dyDescent="0.2">
      <c r="A56" s="3" t="s">
        <v>603</v>
      </c>
      <c r="B56" s="59" t="s">
        <v>553</v>
      </c>
      <c r="D56" s="122" t="str">
        <f>VLOOKUP($A56,'[3]Data -  Opération 15 000'!$C$6:$FU$499,105,FALSE)</f>
        <v>Montréal-Nord</v>
      </c>
      <c r="E56" s="123" t="str">
        <f>VLOOKUP($A56,'[3]Data -  Opération 15 000'!$C$6:$FU$499,3,FALSE)</f>
        <v>GERECOMM INC. - CITÉ DE L'ESPÉRANCE</v>
      </c>
      <c r="F56" s="123" t="str">
        <f>VLOOKUP($A56,'[3]Data -  Opération 15 000'!$C$6:$FU$499,4,FALSE)</f>
        <v>11327-11347 Av. Garon (MTN)</v>
      </c>
      <c r="G56" s="124">
        <f>VLOOKUP($A56,'[3]Data -  Opération 15 000'!$C$6:$FU$499,5,FALSE)</f>
        <v>32</v>
      </c>
      <c r="H56" s="124" t="str">
        <f>VLOOKUP($A56,'[3]Data -  Opération 15 000'!$C$6:$FU$499,6,FALSE)</f>
        <v>1</v>
      </c>
      <c r="I56" s="124" t="str">
        <f>VLOOKUP($A56,'[3]Data -  Opération 15 000'!$C$6:$FU$499,10,FALSE)</f>
        <v>CDH</v>
      </c>
      <c r="J56" s="124" t="str">
        <f>IF(VLOOKUP(A56,'[3]Data -  Opération 15 000'!$C$6:$K$113,7,FALSE)=0," ",VLOOKUP(A56,'[3]Data -  Opération 15 000'!$C$6:$K$113,7,FALSE))</f>
        <v xml:space="preserve"> </v>
      </c>
      <c r="K56" s="125"/>
      <c r="M56" s="50" t="str">
        <f>VLOOKUP($A56,'[3]Data -  Opération 15 000'!$C$6:$FU$499,14,FALSE)</f>
        <v>OC</v>
      </c>
    </row>
    <row r="57" spans="1:20" x14ac:dyDescent="0.2">
      <c r="A57" s="28" t="s">
        <v>758</v>
      </c>
      <c r="D57" s="122" t="str">
        <f>VLOOKUP($A57,'[3]Data -  Opération 15 000'!$C$6:$FU$499,105,FALSE)</f>
        <v>Montréal-Nord</v>
      </c>
      <c r="E57" s="123" t="str">
        <f>VLOOKUP($A57,'[3]Data -  Opération 15 000'!$C$6:$FU$499,3,FALSE)</f>
        <v>GÉRÉCOMM INC. PHASE-3</v>
      </c>
      <c r="F57" s="123" t="str">
        <f>VLOOKUP($A57,'[3]Data -  Opération 15 000'!$C$6:$FU$499,4,FALSE)</f>
        <v>6141 Rue Villeneuve (MTN)</v>
      </c>
      <c r="G57" s="124">
        <f>VLOOKUP($A57,'[3]Data -  Opération 15 000'!$C$6:$FU$499,5,FALSE)</f>
        <v>60</v>
      </c>
      <c r="H57" s="124" t="str">
        <f>VLOOKUP($A57,'[3]Data -  Opération 15 000'!$C$6:$FU$499,6,FALSE)</f>
        <v>1</v>
      </c>
      <c r="I57" s="124" t="str">
        <f>VLOOKUP($A57,'[3]Data -  Opération 15 000'!$C$6:$FU$499,10,FALSE)</f>
        <v>CDH</v>
      </c>
      <c r="J57" s="124" t="str">
        <f>IF(VLOOKUP(A57,'[3]Data -  Opération 15 000'!$C$6:$K$113,7,FALSE)=0," ",VLOOKUP(A57,'[3]Data -  Opération 15 000'!$C$6:$K$113,7,FALSE))</f>
        <v xml:space="preserve"> </v>
      </c>
      <c r="K57" s="125"/>
      <c r="M57" s="50" t="str">
        <f>VLOOKUP($A57,'[3]Data -  Opération 15 000'!$C$6:$FU$499,14,FALSE)</f>
        <v>OC</v>
      </c>
    </row>
    <row r="58" spans="1:20" x14ac:dyDescent="0.2">
      <c r="A58" s="31" t="s">
        <v>674</v>
      </c>
      <c r="B58" s="3"/>
      <c r="D58" s="122" t="str">
        <f>VLOOKUP($A58,'[3]Data -  Opération 15 000'!$C$6:$FU$499,105,FALSE)</f>
        <v>Montréal-Nord</v>
      </c>
      <c r="E58" s="123" t="str">
        <f>VLOOKUP($A58,'[3]Data -  Opération 15 000'!$C$6:$FU$499,3,FALSE)</f>
        <v>GERECOMM PHASE-2</v>
      </c>
      <c r="F58" s="123" t="str">
        <f>VLOOKUP($A58,'[3]Data -  Opération 15 000'!$C$6:$FU$499,4,FALSE)</f>
        <v>6351 Rue Villeneuve (MTN)</v>
      </c>
      <c r="G58" s="124">
        <f>VLOOKUP($A58,'[3]Data -  Opération 15 000'!$C$6:$FU$499,5,FALSE)</f>
        <v>27</v>
      </c>
      <c r="H58" s="124" t="str">
        <f>VLOOKUP($A58,'[3]Data -  Opération 15 000'!$C$6:$FU$499,6,FALSE)</f>
        <v>1</v>
      </c>
      <c r="I58" s="124" t="str">
        <f>VLOOKUP($A58,'[3]Data -  Opération 15 000'!$C$6:$FU$499,10,FALSE)</f>
        <v>CDH</v>
      </c>
      <c r="J58" s="124" t="str">
        <f>IF(VLOOKUP(A58,'[3]Data -  Opération 15 000'!$C$6:$K$113,7,FALSE)=0," ",VLOOKUP(A58,'[3]Data -  Opération 15 000'!$C$6:$K$113,7,FALSE))</f>
        <v xml:space="preserve"> </v>
      </c>
      <c r="K58" s="125"/>
      <c r="M58" s="50" t="str">
        <f>VLOOKUP($A58,'[3]Data -  Opération 15 000'!$C$6:$FU$499,14,FALSE)</f>
        <v>OC</v>
      </c>
    </row>
    <row r="59" spans="1:20" ht="15" customHeight="1" x14ac:dyDescent="0.2">
      <c r="A59" s="3" t="s">
        <v>586</v>
      </c>
      <c r="B59" s="37" t="s">
        <v>524</v>
      </c>
      <c r="D59" s="122" t="str">
        <f>VLOOKUP($A59,'[3]Data -  Opération 15 000'!$C$6:$FU$499,105,FALSE)</f>
        <v>Montréal-Nord</v>
      </c>
      <c r="E59" s="123" t="str">
        <f>VLOOKUP($A59,'[3]Data -  Opération 15 000'!$C$6:$FU$499,3,FALSE)</f>
        <v>LES HAB. COM. LA SHAPEM-PROJET PELLETIER</v>
      </c>
      <c r="F59" s="123" t="str">
        <f>VLOOKUP($A59,'[3]Data -  Opération 15 000'!$C$6:$FU$499,4,FALSE)</f>
        <v>11480-11500 Av. Pelletier (MTN)</v>
      </c>
      <c r="G59" s="124">
        <f>VLOOKUP($A59,'[3]Data -  Opération 15 000'!$C$6:$FU$499,5,FALSE)</f>
        <v>52</v>
      </c>
      <c r="H59" s="124" t="str">
        <f>VLOOKUP($A59,'[3]Data -  Opération 15 000'!$C$6:$FU$499,6,FALSE)</f>
        <v>1</v>
      </c>
      <c r="I59" s="124" t="str">
        <f>VLOOKUP($A59,'[3]Data -  Opération 15 000'!$C$6:$FU$499,10,FALSE)</f>
        <v>BSQ</v>
      </c>
      <c r="J59" s="124" t="str">
        <f>IF(VLOOKUP(A59,'[3]Data -  Opération 15 000'!$C$6:$K$113,7,FALSE)=0," ",VLOOKUP(A59,'[3]Data -  Opération 15 000'!$C$6:$K$113,7,FALSE))</f>
        <v xml:space="preserve"> </v>
      </c>
      <c r="K59" s="125"/>
      <c r="M59" s="50" t="str">
        <f>VLOOKUP($A59,'[3]Data -  Opération 15 000'!$C$6:$FU$499,14,FALSE)</f>
        <v>OC</v>
      </c>
    </row>
    <row r="60" spans="1:20" ht="15" customHeight="1" x14ac:dyDescent="0.25">
      <c r="A60" t="s">
        <v>681</v>
      </c>
      <c r="D60" s="122" t="str">
        <f>VLOOKUP($A60,'[3]Data -  Opération 15 000'!$C$6:$FU$499,105,FALSE)</f>
        <v>Montréal-Nord</v>
      </c>
      <c r="E60" s="123" t="str">
        <f>VLOOKUP($A60,'[3]Data -  Opération 15 000'!$C$6:$FU$499,3,FALSE)</f>
        <v>SHAPEM - LAPIERRE</v>
      </c>
      <c r="F60" s="123" t="str">
        <f>VLOOKUP($A60,'[3]Data -  Opération 15 000'!$C$6:$FU$499,4,FALSE)</f>
        <v>11952 Av. Lapierre (MTN)</v>
      </c>
      <c r="G60" s="124">
        <f>VLOOKUP($A60,'[3]Data -  Opération 15 000'!$C$6:$FU$499,5,FALSE)</f>
        <v>41</v>
      </c>
      <c r="H60" s="124" t="str">
        <f>VLOOKUP($A60,'[3]Data -  Opération 15 000'!$C$6:$FU$499,6,FALSE)</f>
        <v>1</v>
      </c>
      <c r="I60" s="124" t="str">
        <f>VLOOKUP($A60,'[3]Data -  Opération 15 000'!$C$6:$FU$499,10,FALSE)</f>
        <v>BSQ</v>
      </c>
      <c r="J60" s="124" t="str">
        <f>IF(VLOOKUP(A60,'[3]Data -  Opération 15 000'!$C$6:$K$113,7,FALSE)=0," ",VLOOKUP(A60,'[3]Data -  Opération 15 000'!$C$6:$K$113,7,FALSE))</f>
        <v xml:space="preserve"> </v>
      </c>
      <c r="K60" s="125"/>
      <c r="M60" s="93" t="str">
        <f>VLOOKUP($A60,'[3]Data -  Opération 15 000'!$C$6:$FU$499,14,FALSE)</f>
        <v>OC</v>
      </c>
      <c r="O60" s="62" t="s">
        <v>556</v>
      </c>
      <c r="P60" s="62" t="s">
        <v>1</v>
      </c>
      <c r="Q60" s="62" t="s">
        <v>556</v>
      </c>
      <c r="R60" s="62" t="s">
        <v>1</v>
      </c>
      <c r="S60" s="62" t="s">
        <v>556</v>
      </c>
      <c r="T60" s="62"/>
    </row>
    <row r="61" spans="1:20" ht="15" customHeight="1" x14ac:dyDescent="0.2">
      <c r="A61" t="s">
        <v>680</v>
      </c>
      <c r="B61" s="58"/>
      <c r="D61" s="122" t="str">
        <f>VLOOKUP($A61,'[3]Data -  Opération 15 000'!$C$6:$FU$499,105,FALSE)</f>
        <v>Montréal-Nord</v>
      </c>
      <c r="E61" s="123" t="str">
        <f>VLOOKUP($A61,'[3]Data -  Opération 15 000'!$C$6:$FU$499,3,FALSE)</f>
        <v>SHAPEM - PELLETIER PHASE 4</v>
      </c>
      <c r="F61" s="123" t="str">
        <f>VLOOKUP($A61,'[3]Data -  Opération 15 000'!$C$6:$FU$499,4,FALSE)</f>
        <v>11340 Av. Pelletier (MTN)</v>
      </c>
      <c r="G61" s="124">
        <f>VLOOKUP($A61,'[3]Data -  Opération 15 000'!$C$6:$FU$499,5,FALSE)</f>
        <v>24</v>
      </c>
      <c r="H61" s="124" t="str">
        <f>VLOOKUP($A61,'[3]Data -  Opération 15 000'!$C$6:$FU$499,6,FALSE)</f>
        <v>1</v>
      </c>
      <c r="I61" s="124" t="str">
        <f>VLOOKUP($A61,'[3]Data -  Opération 15 000'!$C$6:$FU$499,10,FALSE)</f>
        <v>BSQ</v>
      </c>
      <c r="J61" s="124" t="str">
        <f>IF(VLOOKUP(A61,'[3]Data -  Opération 15 000'!$C$6:$K$113,7,FALSE)=0," ",VLOOKUP(A61,'[3]Data -  Opération 15 000'!$C$6:$K$113,7,FALSE))</f>
        <v xml:space="preserve"> </v>
      </c>
      <c r="K61" s="125"/>
      <c r="M61" s="50" t="str">
        <f>VLOOKUP($A61,'[3]Data -  Opération 15 000'!$C$6:$FU$499,14,FALSE)</f>
        <v>OC</v>
      </c>
    </row>
    <row r="62" spans="1:20" x14ac:dyDescent="0.2">
      <c r="A62" s="3" t="s">
        <v>684</v>
      </c>
      <c r="B62" s="59"/>
      <c r="D62" s="122" t="str">
        <f>VLOOKUP($A62,'[3]Data -  Opération 15 000'!$C$6:$FU$499,105,FALSE)</f>
        <v>Montréal-Nord</v>
      </c>
      <c r="E62" s="123" t="str">
        <f>VLOOKUP($A62,'[3]Data -  Opération 15 000'!$C$6:$FU$499,3,FALSE)</f>
        <v>UN RAYON DE SOLEIL À MONTRÉAL-NORD</v>
      </c>
      <c r="F62" s="123" t="str">
        <f>VLOOKUP($A62,'[3]Data -  Opération 15 000'!$C$6:$FU$499,4,FALSE)</f>
        <v>12167 Boul. Rolland (MTN)</v>
      </c>
      <c r="G62" s="124">
        <f>VLOOKUP($A62,'[3]Data -  Opération 15 000'!$C$6:$FU$499,5,FALSE)</f>
        <v>30</v>
      </c>
      <c r="H62" s="124" t="str">
        <f>VLOOKUP($A62,'[3]Data -  Opération 15 000'!$C$6:$FU$499,6,FALSE)</f>
        <v>3</v>
      </c>
      <c r="I62" s="124" t="str">
        <f>VLOOKUP($A62,'[3]Data -  Opération 15 000'!$C$6:$FU$499,10,FALSE)</f>
        <v>BSQ</v>
      </c>
      <c r="J62" s="124" t="str">
        <f>IF(VLOOKUP(A62,'[3]Data -  Opération 15 000'!$C$6:$K$113,7,FALSE)=0," ",VLOOKUP(A62,'[3]Data -  Opération 15 000'!$C$6:$K$113,7,FALSE))</f>
        <v xml:space="preserve"> </v>
      </c>
      <c r="K62" s="125"/>
      <c r="M62" s="93" t="str">
        <f>VLOOKUP($A62,'[3]Data -  Opération 15 000'!$C$6:$FU$499,14,FALSE)</f>
        <v>OC</v>
      </c>
    </row>
    <row r="63" spans="1:20" ht="15" customHeight="1" x14ac:dyDescent="0.25">
      <c r="A63" s="58" t="s">
        <v>587</v>
      </c>
      <c r="B63" s="59" t="s">
        <v>516</v>
      </c>
      <c r="D63" s="122" t="str">
        <f>VLOOKUP($A63,'[3]Data -  Opération 15 000'!$C$6:$FU$499,105,FALSE)</f>
        <v>Pierrefonds — Roxboro</v>
      </c>
      <c r="E63" s="123" t="str">
        <f>VLOOKUP($A63,'[3]Data -  Opération 15 000'!$C$6:$FU$499,3,FALSE)</f>
        <v>ALTERNAT'ELLE</v>
      </c>
      <c r="F63" s="123" t="str">
        <f>VLOOKUP($A63,'[3]Data -  Opération 15 000'!$C$6:$FU$499,4,FALSE)</f>
        <v>4565 Rue Saint-Léon (PFD)</v>
      </c>
      <c r="G63" s="124">
        <f>VLOOKUP($A63,'[3]Data -  Opération 15 000'!$C$6:$FU$499,5,FALSE)</f>
        <v>14</v>
      </c>
      <c r="H63" s="124" t="str">
        <f>VLOOKUP($A63,'[3]Data -  Opération 15 000'!$C$6:$FU$499,6,FALSE)</f>
        <v>3</v>
      </c>
      <c r="I63" s="124" t="str">
        <f>VLOOKUP($A63,'[3]Data -  Opération 15 000'!$C$6:$FU$499,10,FALSE)</f>
        <v>CDH</v>
      </c>
      <c r="J63" s="124" t="str">
        <f>IF(VLOOKUP(A63,'[3]Data -  Opération 15 000'!$C$6:$K$113,7,FALSE)=0," ",VLOOKUP(A63,'[3]Data -  Opération 15 000'!$C$6:$K$113,7,FALSE))</f>
        <v>X</v>
      </c>
      <c r="K63" s="125"/>
      <c r="M63" s="50" t="str">
        <f>VLOOKUP($A63,'[3]Data -  Opération 15 000'!$C$6:$FU$499,14,FALSE)</f>
        <v>OC</v>
      </c>
      <c r="N63" s="62" t="s">
        <v>1</v>
      </c>
    </row>
    <row r="64" spans="1:20" ht="15" customHeight="1" x14ac:dyDescent="0.2">
      <c r="A64" s="76" t="s">
        <v>626</v>
      </c>
      <c r="B64" s="43"/>
      <c r="D64" s="122" t="str">
        <f>VLOOKUP($A64,'[3]Data -  Opération 15 000'!$C$6:$FU$499,105,FALSE)</f>
        <v>Pierrefonds — Roxboro</v>
      </c>
      <c r="E64" s="123" t="str">
        <f>VLOOKUP($A64,'[3]Data -  Opération 15 000'!$C$6:$FU$499,3,FALSE)</f>
        <v>C.H. CLOVERDALE - RÉNO II</v>
      </c>
      <c r="F64" s="123" t="str">
        <f>VLOOKUP($A64,'[3]Data -  Opération 15 000'!$C$6:$FU$499,4,FALSE)</f>
        <v>4559-4575 Rue de la Station (PFD)</v>
      </c>
      <c r="G64" s="124">
        <f>VLOOKUP($A64,'[3]Data -  Opération 15 000'!$C$6:$FU$499,5,FALSE)</f>
        <v>91</v>
      </c>
      <c r="H64" s="124" t="str">
        <f>VLOOKUP($A64,'[3]Data -  Opération 15 000'!$C$6:$FU$499,6,FALSE)</f>
        <v>1</v>
      </c>
      <c r="I64" s="124" t="str">
        <f>VLOOKUP($A64,'[3]Data -  Opération 15 000'!$C$6:$FU$499,10,FALSE)</f>
        <v>CDH</v>
      </c>
      <c r="J64" s="124" t="str">
        <f>IF(VLOOKUP(A64,'[3]Data -  Opération 15 000'!$C$6:$K$113,7,FALSE)=0," ",VLOOKUP(A64,'[3]Data -  Opération 15 000'!$C$6:$K$113,7,FALSE))</f>
        <v xml:space="preserve"> </v>
      </c>
      <c r="K64" s="125"/>
      <c r="M64" s="50" t="str">
        <f>VLOOKUP($A64,'[3]Data -  Opération 15 000'!$C$6:$FU$499,14,FALSE)</f>
        <v>OC</v>
      </c>
    </row>
    <row r="65" spans="1:20" ht="15" customHeight="1" x14ac:dyDescent="0.2">
      <c r="A65" s="3" t="s">
        <v>654</v>
      </c>
      <c r="B65" s="59"/>
      <c r="D65" s="122" t="str">
        <f>VLOOKUP($A65,'[3]Data -  Opération 15 000'!$C$6:$FU$499,105,FALSE)</f>
        <v>Pierrefonds — Roxboro</v>
      </c>
      <c r="E65" s="123" t="str">
        <f>VLOOKUP($A65,'[3]Data -  Opération 15 000'!$C$6:$FU$499,3,FALSE)</f>
        <v>C.H. VILLAGE CLOVERDALE (BASSWOOD)</v>
      </c>
      <c r="F65" s="123" t="str">
        <f>VLOOKUP($A65,'[3]Data -  Opération 15 000'!$C$6:$FU$499,4,FALSE)</f>
        <v>8600-8606 Rue Basswood (PFD)</v>
      </c>
      <c r="G65" s="124">
        <f>VLOOKUP($A65,'[3]Data -  Opération 15 000'!$C$6:$FU$499,5,FALSE)</f>
        <v>75</v>
      </c>
      <c r="H65" s="124" t="str">
        <f>VLOOKUP($A65,'[3]Data -  Opération 15 000'!$C$6:$FU$499,6,FALSE)</f>
        <v>1</v>
      </c>
      <c r="I65" s="124" t="str">
        <f>VLOOKUP($A65,'[3]Data -  Opération 15 000'!$C$6:$FU$499,10,FALSE)</f>
        <v>CDH</v>
      </c>
      <c r="J65" s="124" t="str">
        <f>IF(VLOOKUP(A65,'[3]Data -  Opération 15 000'!$C$6:$K$113,7,FALSE)=0," ",VLOOKUP(A65,'[3]Data -  Opération 15 000'!$C$6:$K$113,7,FALSE))</f>
        <v xml:space="preserve"> </v>
      </c>
      <c r="K65" s="125"/>
      <c r="M65" s="50" t="str">
        <f>VLOOKUP($A65,'[3]Data -  Opération 15 000'!$C$6:$FU$499,14,FALSE)</f>
        <v>OC</v>
      </c>
    </row>
    <row r="66" spans="1:20" ht="15" customHeight="1" x14ac:dyDescent="0.2">
      <c r="A66" t="s">
        <v>605</v>
      </c>
      <c r="B66" s="59" t="s">
        <v>536</v>
      </c>
      <c r="D66" s="122" t="str">
        <f>VLOOKUP($A66,'[3]Data -  Opération 15 000'!$C$6:$FU$499,105,FALSE)</f>
        <v>Pierrefonds — Roxboro</v>
      </c>
      <c r="E66" s="123" t="str">
        <f>VLOOKUP($A66,'[3]Data -  Opération 15 000'!$C$6:$FU$499,3,FALSE)</f>
        <v>C.H. VILLAGE CLOVERDALE- GODARD</v>
      </c>
      <c r="F66" s="123" t="str">
        <f>VLOOKUP($A66,'[3]Data -  Opération 15 000'!$C$6:$FU$499,4,FALSE)</f>
        <v>4597 Rue Godard (PFD)</v>
      </c>
      <c r="G66" s="124">
        <f>VLOOKUP($A66,'[3]Data -  Opération 15 000'!$C$6:$FU$499,5,FALSE)</f>
        <v>22</v>
      </c>
      <c r="H66" s="124" t="str">
        <f>VLOOKUP($A66,'[3]Data -  Opération 15 000'!$C$6:$FU$499,6,FALSE)</f>
        <v>2</v>
      </c>
      <c r="I66" s="124" t="str">
        <f>VLOOKUP($A66,'[3]Data -  Opération 15 000'!$C$6:$FU$499,10,FALSE)</f>
        <v>CDH</v>
      </c>
      <c r="J66" s="124" t="str">
        <f>IF(VLOOKUP(A66,'[3]Data -  Opération 15 000'!$C$6:$K$113,7,FALSE)=0," ",VLOOKUP(A66,'[3]Data -  Opération 15 000'!$C$6:$K$113,7,FALSE))</f>
        <v xml:space="preserve"> </v>
      </c>
      <c r="K66" s="125"/>
      <c r="M66" s="50" t="str">
        <f>VLOOKUP($A66,'[3]Data -  Opération 15 000'!$C$6:$FU$499,14,FALSE)</f>
        <v>OC</v>
      </c>
    </row>
    <row r="67" spans="1:20" s="31" customFormat="1" ht="15" customHeight="1" x14ac:dyDescent="0.2">
      <c r="A67" s="63" t="s">
        <v>588</v>
      </c>
      <c r="B67" s="37" t="s">
        <v>528</v>
      </c>
      <c r="C67" s="5"/>
      <c r="D67" s="122" t="str">
        <f>VLOOKUP($A67,'[3]Data -  Opération 15 000'!$C$6:$FU$499,105,FALSE)</f>
        <v>Pierrefonds — Roxboro</v>
      </c>
      <c r="E67" s="123" t="str">
        <f>VLOOKUP($A67,'[3]Data -  Opération 15 000'!$C$6:$FU$499,3,FALSE)</f>
        <v>C.H. VILLAGE CLOVERDALE-ALEXANDER</v>
      </c>
      <c r="F67" s="123" t="str">
        <f>VLOOKUP($A67,'[3]Data -  Opération 15 000'!$C$6:$FU$499,4,FALSE)</f>
        <v>4580 Rue Alexander (PFD)</v>
      </c>
      <c r="G67" s="124">
        <f>VLOOKUP($A67,'[3]Data -  Opération 15 000'!$C$6:$FU$499,5,FALSE)</f>
        <v>70</v>
      </c>
      <c r="H67" s="124" t="str">
        <f>VLOOKUP($A67,'[3]Data -  Opération 15 000'!$C$6:$FU$499,6,FALSE)</f>
        <v>1</v>
      </c>
      <c r="I67" s="124" t="str">
        <f>VLOOKUP($A67,'[3]Data -  Opération 15 000'!$C$6:$FU$499,10,FALSE)</f>
        <v>CDH</v>
      </c>
      <c r="J67" s="124" t="str">
        <f>IF(VLOOKUP(A67,'[3]Data -  Opération 15 000'!$C$6:$K$113,7,FALSE)=0," ",VLOOKUP(A67,'[3]Data -  Opération 15 000'!$C$6:$K$113,7,FALSE))</f>
        <v xml:space="preserve"> </v>
      </c>
      <c r="K67" s="125"/>
      <c r="L67" s="5"/>
      <c r="M67" s="50" t="str">
        <f>VLOOKUP($A67,'[3]Data -  Opération 15 000'!$C$6:$FU$499,14,FALSE)</f>
        <v>OC</v>
      </c>
      <c r="N67"/>
      <c r="O67" s="37"/>
      <c r="P67" s="37"/>
      <c r="Q67" s="37"/>
      <c r="R67" s="55"/>
      <c r="S67" s="37"/>
      <c r="T67" s="37"/>
    </row>
    <row r="68" spans="1:20" x14ac:dyDescent="0.2">
      <c r="A68" s="3" t="s">
        <v>606</v>
      </c>
      <c r="B68" s="59" t="s">
        <v>534</v>
      </c>
      <c r="D68" s="122" t="str">
        <f>VLOOKUP($A68,'[3]Data -  Opération 15 000'!$C$6:$FU$499,105,FALSE)</f>
        <v>Pierrefonds — Roxboro</v>
      </c>
      <c r="E68" s="123" t="str">
        <f>VLOOKUP($A68,'[3]Data -  Opération 15 000'!$C$6:$FU$499,3,FALSE)</f>
        <v>RÉSIDENCES OMEGA</v>
      </c>
      <c r="F68" s="123" t="str">
        <f>VLOOKUP($A68,'[3]Data -  Opération 15 000'!$C$6:$FU$499,4,FALSE)</f>
        <v>8607 Rue Basswood (PFD)</v>
      </c>
      <c r="G68" s="124">
        <f>VLOOKUP($A68,'[3]Data -  Opération 15 000'!$C$6:$FU$499,5,FALSE)</f>
        <v>28</v>
      </c>
      <c r="H68" s="124" t="str">
        <f>VLOOKUP($A68,'[3]Data -  Opération 15 000'!$C$6:$FU$499,6,FALSE)</f>
        <v>3</v>
      </c>
      <c r="I68" s="124" t="str">
        <f>VLOOKUP($A68,'[3]Data -  Opération 15 000'!$C$6:$FU$499,10,FALSE)</f>
        <v>CDH</v>
      </c>
      <c r="J68" s="124" t="str">
        <f>IF(VLOOKUP(A68,'[3]Data -  Opération 15 000'!$C$6:$K$113,7,FALSE)=0," ",VLOOKUP(A68,'[3]Data -  Opération 15 000'!$C$6:$K$113,7,FALSE))</f>
        <v xml:space="preserve"> </v>
      </c>
      <c r="K68" s="125"/>
      <c r="M68" s="50" t="str">
        <f>VLOOKUP($A68,'[3]Data -  Opération 15 000'!$C$6:$FU$499,14,FALSE)</f>
        <v>OC</v>
      </c>
    </row>
    <row r="69" spans="1:20" ht="15" customHeight="1" x14ac:dyDescent="0.2">
      <c r="A69" s="59" t="s">
        <v>563</v>
      </c>
      <c r="B69" s="37" t="s">
        <v>543</v>
      </c>
      <c r="C69" s="29"/>
      <c r="D69" s="122" t="str">
        <f>VLOOKUP($A69,'[3]Data -  Opération 15 000'!$C$6:$FU$499,105,FALSE)</f>
        <v>Rivière-des-Prairies — Pointe-aux-Trembles</v>
      </c>
      <c r="E69" s="123" t="str">
        <f>VLOOKUP($A69,'[3]Data -  Opération 15 000'!$C$6:$FU$499,3,FALSE)</f>
        <v>C.H. DES ROSEAUX</v>
      </c>
      <c r="F69" s="123" t="str">
        <f>VLOOKUP($A69,'[3]Data -  Opération 15 000'!$C$6:$FU$499,4,FALSE)</f>
        <v>13535 Rue Notre-Dame Est</v>
      </c>
      <c r="G69" s="124">
        <f>VLOOKUP($A69,'[3]Data -  Opération 15 000'!$C$6:$FU$499,5,FALSE)</f>
        <v>28</v>
      </c>
      <c r="H69" s="124" t="str">
        <f>VLOOKUP($A69,'[3]Data -  Opération 15 000'!$C$6:$FU$499,6,FALSE)</f>
        <v>1</v>
      </c>
      <c r="I69" s="124" t="str">
        <f>VLOOKUP($A69,'[3]Data -  Opération 15 000'!$C$6:$FU$499,10,FALSE)</f>
        <v>ROMEL</v>
      </c>
      <c r="J69" s="124" t="str">
        <f>IF(VLOOKUP(A69,'[3]Data -  Opération 15 000'!$C$6:$K$113,7,FALSE)=0," ",VLOOKUP(A69,'[3]Data -  Opération 15 000'!$C$6:$K$113,7,FALSE))</f>
        <v xml:space="preserve"> </v>
      </c>
      <c r="K69" s="125"/>
      <c r="L69" s="29"/>
      <c r="M69" s="50" t="str">
        <f>VLOOKUP($A69,'[3]Data -  Opération 15 000'!$C$6:$FU$499,14,FALSE)</f>
        <v>OC</v>
      </c>
    </row>
    <row r="70" spans="1:20" ht="15" customHeight="1" x14ac:dyDescent="0.2">
      <c r="A70" s="85" t="s">
        <v>589</v>
      </c>
      <c r="B70" s="59" t="s">
        <v>509</v>
      </c>
      <c r="C70" s="29"/>
      <c r="D70" s="122" t="str">
        <f>VLOOKUP($A70,'[3]Data -  Opération 15 000'!$C$6:$FU$499,105,FALSE)</f>
        <v>Rivière-des-Prairies — Pointe-aux-Trembles</v>
      </c>
      <c r="E70" s="123" t="str">
        <f>VLOOKUP($A70,'[3]Data -  Opération 15 000'!$C$6:$FU$499,3,FALSE)</f>
        <v>COOPÉRATIVE CLAIRÈRE DU MAINBOURG</v>
      </c>
      <c r="F70" s="123" t="str">
        <f>VLOOKUP($A70,'[3]Data -  Opération 15 000'!$C$6:$FU$499,4,FALSE)</f>
        <v>3700-3770 52e Avenue (PAT)</v>
      </c>
      <c r="G70" s="124">
        <f>VLOOKUP($A70,'[3]Data -  Opération 15 000'!$C$6:$FU$499,5,FALSE)</f>
        <v>64</v>
      </c>
      <c r="H70" s="124" t="str">
        <f>VLOOKUP($A70,'[3]Data -  Opération 15 000'!$C$6:$FU$499,6,FALSE)</f>
        <v>1</v>
      </c>
      <c r="I70" s="124" t="str">
        <f>VLOOKUP($A70,'[3]Data -  Opération 15 000'!$C$6:$FU$499,10,FALSE)</f>
        <v>BSQ</v>
      </c>
      <c r="J70" s="124" t="str">
        <f>IF(VLOOKUP(A70,'[3]Data -  Opération 15 000'!$C$6:$K$113,7,FALSE)=0," ",VLOOKUP(A70,'[3]Data -  Opération 15 000'!$C$6:$K$113,7,FALSE))</f>
        <v xml:space="preserve"> </v>
      </c>
      <c r="K70" s="125"/>
      <c r="L70" s="29"/>
      <c r="M70" s="50" t="str">
        <f>VLOOKUP($A70,'[3]Data -  Opération 15 000'!$C$6:$FU$499,14,FALSE)</f>
        <v>OC</v>
      </c>
      <c r="O70" s="37"/>
      <c r="P70" s="37"/>
      <c r="Q70" s="37"/>
      <c r="R70" s="55"/>
      <c r="S70" s="37"/>
      <c r="T70" s="37"/>
    </row>
    <row r="71" spans="1:20" ht="15" customHeight="1" x14ac:dyDescent="0.2">
      <c r="A71" s="28" t="s">
        <v>591</v>
      </c>
      <c r="B71" s="37" t="s">
        <v>512</v>
      </c>
      <c r="C71" s="29"/>
      <c r="D71" s="122" t="str">
        <f>VLOOKUP($A71,'[3]Data -  Opération 15 000'!$C$6:$FU$499,105,FALSE)</f>
        <v>Rivière-des-Prairies — Pointe-aux-Trembles</v>
      </c>
      <c r="E71" s="123" t="str">
        <f>VLOOKUP($A71,'[3]Data -  Opération 15 000'!$C$6:$FU$499,3,FALSE)</f>
        <v>HAB. COM. MAINBOURG VOLET 2</v>
      </c>
      <c r="F71" s="123" t="str">
        <f>VLOOKUP($A71,'[3]Data -  Opération 15 000'!$C$6:$FU$499,4,FALSE)</f>
        <v>3650 52e Avenue (PAT)</v>
      </c>
      <c r="G71" s="124">
        <f>VLOOKUP($A71,'[3]Data -  Opération 15 000'!$C$6:$FU$499,5,FALSE)</f>
        <v>79</v>
      </c>
      <c r="H71" s="124" t="str">
        <f>VLOOKUP($A71,'[3]Data -  Opération 15 000'!$C$6:$FU$499,6,FALSE)</f>
        <v>2</v>
      </c>
      <c r="I71" s="124" t="str">
        <f>VLOOKUP($A71,'[3]Data -  Opération 15 000'!$C$6:$FU$499,10,FALSE)</f>
        <v>BSQ</v>
      </c>
      <c r="J71" s="124" t="str">
        <f>IF(VLOOKUP(A71,'[3]Data -  Opération 15 000'!$C$6:$K$113,7,FALSE)=0," ",VLOOKUP(A71,'[3]Data -  Opération 15 000'!$C$6:$K$113,7,FALSE))</f>
        <v xml:space="preserve"> </v>
      </c>
      <c r="K71" s="125"/>
      <c r="L71" s="29"/>
      <c r="M71" s="50" t="str">
        <f>VLOOKUP($A71,'[3]Data -  Opération 15 000'!$C$6:$FU$499,14,FALSE)</f>
        <v>OC</v>
      </c>
    </row>
    <row r="72" spans="1:20" x14ac:dyDescent="0.2">
      <c r="A72" s="73" t="s">
        <v>564</v>
      </c>
      <c r="B72" s="73" t="s">
        <v>532</v>
      </c>
      <c r="D72" s="122" t="str">
        <f>VLOOKUP($A72,'[3]Data -  Opération 15 000'!$C$6:$FU$499,105,FALSE)</f>
        <v>Rivière-des-Prairies — Pointe-aux-Trembles</v>
      </c>
      <c r="E72" s="123" t="str">
        <f>VLOOKUP($A72,'[3]Data -  Opération 15 000'!$C$6:$FU$499,3,FALSE)</f>
        <v>HAB. LES DEUX ÂGES-JARDIN TRICENTENAIRE</v>
      </c>
      <c r="F72" s="123" t="str">
        <f>VLOOKUP($A72,'[3]Data -  Opération 15 000'!$C$6:$FU$499,4,FALSE)</f>
        <v>1595 Boul. du Tricentenaire</v>
      </c>
      <c r="G72" s="124">
        <f>VLOOKUP($A72,'[3]Data -  Opération 15 000'!$C$6:$FU$499,5,FALSE)</f>
        <v>35</v>
      </c>
      <c r="H72" s="124" t="str">
        <f>VLOOKUP($A72,'[3]Data -  Opération 15 000'!$C$6:$FU$499,6,FALSE)</f>
        <v>2</v>
      </c>
      <c r="I72" s="124" t="str">
        <f>VLOOKUP($A72,'[3]Data -  Opération 15 000'!$C$6:$FU$499,10,FALSE)</f>
        <v>AHM</v>
      </c>
      <c r="J72" s="124" t="str">
        <f>IF(VLOOKUP(A72,'[3]Data -  Opération 15 000'!$C$6:$K$113,7,FALSE)=0," ",VLOOKUP(A72,'[3]Data -  Opération 15 000'!$C$6:$K$113,7,FALSE))</f>
        <v xml:space="preserve"> </v>
      </c>
      <c r="K72" s="125"/>
      <c r="L72" s="81"/>
      <c r="M72" s="50" t="str">
        <f>VLOOKUP($A72,'[3]Data -  Opération 15 000'!$C$6:$FU$499,14,FALSE)</f>
        <v>OC</v>
      </c>
    </row>
    <row r="73" spans="1:20" x14ac:dyDescent="0.2">
      <c r="A73" s="28" t="s">
        <v>590</v>
      </c>
      <c r="B73" s="37" t="s">
        <v>510</v>
      </c>
      <c r="C73" s="29"/>
      <c r="D73" s="122" t="str">
        <f>VLOOKUP($A73,'[3]Data -  Opération 15 000'!$C$6:$FU$499,105,FALSE)</f>
        <v>Rivière-des-Prairies — Pointe-aux-Trembles</v>
      </c>
      <c r="E73" s="123" t="str">
        <f>VLOOKUP($A73,'[3]Data -  Opération 15 000'!$C$6:$FU$499,3,FALSE)</f>
        <v>LES HABITATIONS COMMUNAUTAIRES MAINBOURG</v>
      </c>
      <c r="F73" s="123" t="str">
        <f>VLOOKUP($A73,'[3]Data -  Opération 15 000'!$C$6:$FU$499,4,FALSE)</f>
        <v>3660-3690 52e Avenue (PAT)</v>
      </c>
      <c r="G73" s="124">
        <f>VLOOKUP($A73,'[3]Data -  Opération 15 000'!$C$6:$FU$499,5,FALSE)</f>
        <v>32</v>
      </c>
      <c r="H73" s="124" t="str">
        <f>VLOOKUP($A73,'[3]Data -  Opération 15 000'!$C$6:$FU$499,6,FALSE)</f>
        <v>1</v>
      </c>
      <c r="I73" s="124" t="str">
        <f>VLOOKUP($A73,'[3]Data -  Opération 15 000'!$C$6:$FU$499,10,FALSE)</f>
        <v>BSQ</v>
      </c>
      <c r="J73" s="124" t="str">
        <f>IF(VLOOKUP(A73,'[3]Data -  Opération 15 000'!$C$6:$K$113,7,FALSE)=0," ",VLOOKUP(A73,'[3]Data -  Opération 15 000'!$C$6:$K$113,7,FALSE))</f>
        <v xml:space="preserve"> </v>
      </c>
      <c r="K73" s="125"/>
      <c r="L73" s="29"/>
      <c r="M73" s="50" t="str">
        <f>VLOOKUP($A73,'[3]Data -  Opération 15 000'!$C$6:$FU$499,14,FALSE)</f>
        <v>OC</v>
      </c>
    </row>
    <row r="74" spans="1:20" x14ac:dyDescent="0.2">
      <c r="A74" s="63" t="s">
        <v>607</v>
      </c>
      <c r="B74" s="43"/>
      <c r="D74" s="122" t="str">
        <f>VLOOKUP($A74,'[3]Data -  Opération 15 000'!$C$6:$FU$499,105,FALSE)</f>
        <v>Rosemont — La Petite-Patrie</v>
      </c>
      <c r="E74" s="123" t="str">
        <f>VLOOKUP($A74,'[3]Data -  Opération 15 000'!$C$6:$FU$499,3,FALSE)</f>
        <v>C.H. LE COTEAU VERT</v>
      </c>
      <c r="F74" s="123" t="str">
        <f>VLOOKUP($A74,'[3]Data -  Opération 15 000'!$C$6:$FU$499,4,FALSE)</f>
        <v>5611-5671 Rue De Saint-Vallier</v>
      </c>
      <c r="G74" s="124">
        <f>VLOOKUP($A74,'[3]Data -  Opération 15 000'!$C$6:$FU$499,5,FALSE)</f>
        <v>95</v>
      </c>
      <c r="H74" s="124" t="str">
        <f>VLOOKUP($A74,'[3]Data -  Opération 15 000'!$C$6:$FU$499,6,FALSE)</f>
        <v>1</v>
      </c>
      <c r="I74" s="124" t="str">
        <f>VLOOKUP($A74,'[3]Data -  Opération 15 000'!$C$6:$FU$499,10,FALSE)</f>
        <v>BSQ</v>
      </c>
      <c r="J74" s="124" t="str">
        <f>IF(VLOOKUP(A74,'[3]Data -  Opération 15 000'!$C$6:$K$113,7,FALSE)=0," ",VLOOKUP(A74,'[3]Data -  Opération 15 000'!$C$6:$K$113,7,FALSE))</f>
        <v>X</v>
      </c>
      <c r="K74" s="125" t="s">
        <v>747</v>
      </c>
      <c r="M74" s="50" t="str">
        <f>VLOOKUP($A74,'[3]Data -  Opération 15 000'!$C$6:$FU$499,14,FALSE)</f>
        <v>OC</v>
      </c>
    </row>
    <row r="75" spans="1:20" x14ac:dyDescent="0.2">
      <c r="A75" s="73" t="s">
        <v>679</v>
      </c>
      <c r="B75" s="59"/>
      <c r="D75" s="122" t="str">
        <f>VLOOKUP($A75,'[3]Data -  Opération 15 000'!$C$6:$FU$499,105,FALSE)</f>
        <v>Rosemont — La Petite-Patrie</v>
      </c>
      <c r="E75" s="123" t="str">
        <f>VLOOKUP($A75,'[3]Data -  Opération 15 000'!$C$6:$FU$499,3,FALSE)</f>
        <v>CARREFOUR COMM. DE ROSEMONT ENTRE-GENS</v>
      </c>
      <c r="F75" s="123" t="str">
        <f>VLOOKUP($A75,'[3]Data -  Opération 15 000'!$C$6:$FU$499,4,FALSE)</f>
        <v>6525 21e Avenue</v>
      </c>
      <c r="G75" s="124">
        <f>VLOOKUP($A75,'[3]Data -  Opération 15 000'!$C$6:$FU$499,5,FALSE)</f>
        <v>5</v>
      </c>
      <c r="H75" s="124" t="str">
        <f>VLOOKUP($A75,'[3]Data -  Opération 15 000'!$C$6:$FU$499,6,FALSE)</f>
        <v>3</v>
      </c>
      <c r="I75" s="124" t="str">
        <f>VLOOKUP($A75,'[3]Data -  Opération 15 000'!$C$6:$FU$499,10,FALSE)</f>
        <v>BSQ</v>
      </c>
      <c r="J75" s="124" t="str">
        <f>IF(VLOOKUP(A75,'[3]Data -  Opération 15 000'!$C$6:$K$113,7,FALSE)=0," ",VLOOKUP(A75,'[3]Data -  Opération 15 000'!$C$6:$K$113,7,FALSE))</f>
        <v xml:space="preserve"> </v>
      </c>
      <c r="K75" s="125"/>
      <c r="M75" s="50" t="str">
        <f>VLOOKUP($A75,'[3]Data -  Opération 15 000'!$C$6:$FU$499,14,FALSE)</f>
        <v>OC</v>
      </c>
    </row>
    <row r="76" spans="1:20" ht="15" customHeight="1" x14ac:dyDescent="0.2">
      <c r="A76" s="28" t="s">
        <v>593</v>
      </c>
      <c r="B76" s="59" t="s">
        <v>542</v>
      </c>
      <c r="C76" s="29"/>
      <c r="D76" s="122" t="str">
        <f>VLOOKUP($A76,'[3]Data -  Opération 15 000'!$C$6:$FU$499,105,FALSE)</f>
        <v>Rosemont — La Petite-Patrie</v>
      </c>
      <c r="E76" s="123" t="str">
        <f>VLOOKUP($A76,'[3]Data -  Opération 15 000'!$C$6:$FU$499,3,FALSE)</f>
        <v>HAB. COM. LOGGIA PHASE 1</v>
      </c>
      <c r="F76" s="123" t="str">
        <f>VLOOKUP($A76,'[3]Data -  Opération 15 000'!$C$6:$FU$499,4,FALSE)</f>
        <v>3150 Rue Rachel Est</v>
      </c>
      <c r="G76" s="124">
        <f>VLOOKUP($A76,'[3]Data -  Opération 15 000'!$C$6:$FU$499,5,FALSE)</f>
        <v>70</v>
      </c>
      <c r="H76" s="124" t="str">
        <f>VLOOKUP($A76,'[3]Data -  Opération 15 000'!$C$6:$FU$499,6,FALSE)</f>
        <v>1</v>
      </c>
      <c r="I76" s="124" t="str">
        <f>VLOOKUP($A76,'[3]Data -  Opération 15 000'!$C$6:$FU$499,10,FALSE)</f>
        <v>BSQ</v>
      </c>
      <c r="J76" s="124" t="str">
        <f>IF(VLOOKUP(A76,'[3]Data -  Opération 15 000'!$C$6:$K$113,7,FALSE)=0," ",VLOOKUP(A76,'[3]Data -  Opération 15 000'!$C$6:$K$113,7,FALSE))</f>
        <v>X</v>
      </c>
      <c r="K76" s="125"/>
      <c r="L76" s="29"/>
      <c r="M76" s="50" t="str">
        <f>VLOOKUP($A76,'[3]Data -  Opération 15 000'!$C$6:$FU$499,14,FALSE)</f>
        <v>OC</v>
      </c>
    </row>
    <row r="77" spans="1:20" x14ac:dyDescent="0.2">
      <c r="A77" s="43" t="s">
        <v>565</v>
      </c>
      <c r="B77" s="37" t="s">
        <v>520</v>
      </c>
      <c r="D77" s="122" t="str">
        <f>VLOOKUP($A77,'[3]Data -  Opération 15 000'!$C$6:$FU$499,105,FALSE)</f>
        <v>Rosemont — La Petite-Patrie</v>
      </c>
      <c r="E77" s="123" t="str">
        <f>VLOOKUP($A77,'[3]Data -  Opération 15 000'!$C$6:$FU$499,3,FALSE)</f>
        <v>HAB. COMM. LOGGIA(HÔPITAL BELLECHASSE 2)</v>
      </c>
      <c r="F77" s="123" t="str">
        <f>VLOOKUP($A77,'[3]Data -  Opération 15 000'!$C$6:$FU$499,4,FALSE)</f>
        <v>6079 20e Avenue</v>
      </c>
      <c r="G77" s="124">
        <f>VLOOKUP($A77,'[3]Data -  Opération 15 000'!$C$6:$FU$499,5,FALSE)</f>
        <v>23</v>
      </c>
      <c r="H77" s="124" t="str">
        <f>VLOOKUP($A77,'[3]Data -  Opération 15 000'!$C$6:$FU$499,6,FALSE)</f>
        <v>1</v>
      </c>
      <c r="I77" s="124" t="str">
        <f>VLOOKUP($A77,'[3]Data -  Opération 15 000'!$C$6:$FU$499,10,FALSE)</f>
        <v>BSQ</v>
      </c>
      <c r="J77" s="124" t="str">
        <f>IF(VLOOKUP(A77,'[3]Data -  Opération 15 000'!$C$6:$K$113,7,FALSE)=0," ",VLOOKUP(A77,'[3]Data -  Opération 15 000'!$C$6:$K$113,7,FALSE))</f>
        <v xml:space="preserve"> </v>
      </c>
      <c r="K77" s="125"/>
      <c r="M77" s="50" t="str">
        <f>VLOOKUP($A77,'[3]Data -  Opération 15 000'!$C$6:$FU$499,14,FALSE)</f>
        <v>OC</v>
      </c>
    </row>
    <row r="78" spans="1:20" ht="15" customHeight="1" x14ac:dyDescent="0.2">
      <c r="A78" t="s">
        <v>592</v>
      </c>
      <c r="B78" s="59" t="s">
        <v>517</v>
      </c>
      <c r="D78" s="122" t="str">
        <f>VLOOKUP($A78,'[3]Data -  Opération 15 000'!$C$6:$FU$499,105,FALSE)</f>
        <v>Rosemont — La Petite-Patrie</v>
      </c>
      <c r="E78" s="123" t="str">
        <f>VLOOKUP($A78,'[3]Data -  Opération 15 000'!$C$6:$FU$499,3,FALSE)</f>
        <v>HABITATION LA TRAVERSÉE PHASE II</v>
      </c>
      <c r="F78" s="123" t="str">
        <f>VLOOKUP($A78,'[3]Data -  Opération 15 000'!$C$6:$FU$499,4,FALSE)</f>
        <v>6180 16e Avenue</v>
      </c>
      <c r="G78" s="124">
        <f>VLOOKUP($A78,'[3]Data -  Opération 15 000'!$C$6:$FU$499,5,FALSE)</f>
        <v>14</v>
      </c>
      <c r="H78" s="124" t="str">
        <f>VLOOKUP($A78,'[3]Data -  Opération 15 000'!$C$6:$FU$499,6,FALSE)</f>
        <v>3</v>
      </c>
      <c r="I78" s="124" t="str">
        <f>VLOOKUP($A78,'[3]Data -  Opération 15 000'!$C$6:$FU$499,10,FALSE)</f>
        <v>BSQ</v>
      </c>
      <c r="J78" s="124" t="str">
        <f>IF(VLOOKUP(A78,'[3]Data -  Opération 15 000'!$C$6:$K$113,7,FALSE)=0," ",VLOOKUP(A78,'[3]Data -  Opération 15 000'!$C$6:$K$113,7,FALSE))</f>
        <v xml:space="preserve"> </v>
      </c>
      <c r="K78" s="125"/>
      <c r="M78" s="50" t="str">
        <f>VLOOKUP($A78,'[3]Data -  Opération 15 000'!$C$6:$FU$499,14,FALSE)</f>
        <v>OC</v>
      </c>
      <c r="O78" s="37"/>
      <c r="P78" s="37"/>
      <c r="Q78" s="37"/>
      <c r="R78" s="55"/>
      <c r="S78" s="37"/>
      <c r="T78" s="37"/>
    </row>
    <row r="79" spans="1:20" ht="15" customHeight="1" x14ac:dyDescent="0.2">
      <c r="A79" s="98" t="s">
        <v>566</v>
      </c>
      <c r="B79" s="59" t="s">
        <v>548</v>
      </c>
      <c r="D79" s="122" t="str">
        <f>VLOOKUP($A79,'[3]Data -  Opération 15 000'!$C$6:$FU$499,105,FALSE)</f>
        <v>Rosemont — La Petite-Patrie</v>
      </c>
      <c r="E79" s="123" t="str">
        <f>VLOOKUP($A79,'[3]Data -  Opération 15 000'!$C$6:$FU$499,3,FALSE)</f>
        <v>HABITATIONS COMMUNAUTAIRES LOGGIA</v>
      </c>
      <c r="F79" s="123" t="str">
        <f>VLOOKUP($A79,'[3]Data -  Opération 15 000'!$C$6:$FU$499,4,FALSE)</f>
        <v>3950 Rue de Bellechasse</v>
      </c>
      <c r="G79" s="124">
        <f>VLOOKUP($A79,'[3]Data -  Opération 15 000'!$C$6:$FU$499,5,FALSE)</f>
        <v>68</v>
      </c>
      <c r="H79" s="124" t="str">
        <f>VLOOKUP($A79,'[3]Data -  Opération 15 000'!$C$6:$FU$499,6,FALSE)</f>
        <v>1</v>
      </c>
      <c r="I79" s="124" t="str">
        <f>VLOOKUP($A79,'[3]Data -  Opération 15 000'!$C$6:$FU$499,10,FALSE)</f>
        <v>BSQ</v>
      </c>
      <c r="J79" s="124" t="str">
        <f>IF(VLOOKUP(A79,'[3]Data -  Opération 15 000'!$C$6:$K$113,7,FALSE)=0," ",VLOOKUP(A79,'[3]Data -  Opération 15 000'!$C$6:$K$113,7,FALSE))</f>
        <v xml:space="preserve"> </v>
      </c>
      <c r="K79" s="125"/>
      <c r="M79" s="50" t="str">
        <f>VLOOKUP($A79,'[3]Data -  Opération 15 000'!$C$6:$FU$499,14,FALSE)</f>
        <v>OC</v>
      </c>
    </row>
    <row r="80" spans="1:20" x14ac:dyDescent="0.2">
      <c r="A80" s="3" t="s">
        <v>576</v>
      </c>
      <c r="B80" s="43" t="s">
        <v>511</v>
      </c>
      <c r="D80" s="122" t="str">
        <f>VLOOKUP($A80,'[3]Data -  Opération 15 000'!$C$6:$FU$499,105,FALSE)</f>
        <v>Rosemont — La Petite-Patrie</v>
      </c>
      <c r="E80" s="123" t="str">
        <f>VLOOKUP($A80,'[3]Data -  Opération 15 000'!$C$6:$FU$499,3,FALSE)</f>
        <v>LA MAISON MARGUERITE DE MONTREAL INC.</v>
      </c>
      <c r="F80" s="123" t="str">
        <f>VLOOKUP($A80,'[3]Data -  Opération 15 000'!$C$6:$FU$499,4,FALSE)</f>
        <v>6240 Rue De Lanaudière</v>
      </c>
      <c r="G80" s="124">
        <f>VLOOKUP($A80,'[3]Data -  Opération 15 000'!$C$6:$FU$499,5,FALSE)</f>
        <v>36</v>
      </c>
      <c r="H80" s="124" t="str">
        <f>VLOOKUP($A80,'[3]Data -  Opération 15 000'!$C$6:$FU$499,6,FALSE)</f>
        <v>3</v>
      </c>
      <c r="I80" s="124" t="str">
        <f>VLOOKUP($A80,'[3]Data -  Opération 15 000'!$C$6:$FU$499,10,FALSE)</f>
        <v>BSQ</v>
      </c>
      <c r="J80" s="124" t="str">
        <f>IF(VLOOKUP(A80,'[3]Data -  Opération 15 000'!$C$6:$K$113,7,FALSE)=0," ",VLOOKUP(A80,'[3]Data -  Opération 15 000'!$C$6:$K$113,7,FALSE))</f>
        <v xml:space="preserve"> </v>
      </c>
      <c r="K80" s="125"/>
      <c r="M80" s="50" t="str">
        <f>VLOOKUP($A80,'[3]Data -  Opération 15 000'!$C$6:$FU$499,14,FALSE)</f>
        <v>OC</v>
      </c>
    </row>
    <row r="81" spans="1:20" ht="15" customHeight="1" x14ac:dyDescent="0.2">
      <c r="A81" s="59" t="s">
        <v>567</v>
      </c>
      <c r="B81" s="59" t="s">
        <v>530</v>
      </c>
      <c r="D81" s="122" t="str">
        <f>VLOOKUP($A81,'[3]Data -  Opération 15 000'!$C$6:$FU$499,105,FALSE)</f>
        <v>Rosemont — La Petite-Patrie</v>
      </c>
      <c r="E81" s="123" t="str">
        <f>VLOOKUP($A81,'[3]Data -  Opération 15 000'!$C$6:$FU$499,3,FALSE)</f>
        <v>LES LOGIS ROSE-VIRGINIE</v>
      </c>
      <c r="F81" s="123" t="str">
        <f>VLOOKUP($A81,'[3]Data -  Opération 15 000'!$C$6:$FU$499,4,FALSE)</f>
        <v>3480 Boul. Rosemont</v>
      </c>
      <c r="G81" s="124">
        <f>VLOOKUP($A81,'[3]Data -  Opération 15 000'!$C$6:$FU$499,5,FALSE)</f>
        <v>21</v>
      </c>
      <c r="H81" s="124" t="str">
        <f>VLOOKUP($A81,'[3]Data -  Opération 15 000'!$C$6:$FU$499,6,FALSE)</f>
        <v>3</v>
      </c>
      <c r="I81" s="124" t="str">
        <f>VLOOKUP($A81,'[3]Data -  Opération 15 000'!$C$6:$FU$499,10,FALSE)</f>
        <v>BSQ</v>
      </c>
      <c r="J81" s="124" t="str">
        <f>IF(VLOOKUP(A81,'[3]Data -  Opération 15 000'!$C$6:$K$113,7,FALSE)=0," ",VLOOKUP(A81,'[3]Data -  Opération 15 000'!$C$6:$K$113,7,FALSE))</f>
        <v xml:space="preserve"> </v>
      </c>
      <c r="K81" s="125"/>
      <c r="M81" s="50" t="str">
        <f>VLOOKUP($A81,'[3]Data -  Opération 15 000'!$C$6:$FU$499,14,FALSE)</f>
        <v>OC</v>
      </c>
      <c r="O81" s="59"/>
      <c r="P81" s="59"/>
      <c r="Q81" s="59"/>
      <c r="R81" s="132"/>
      <c r="S81" s="59"/>
      <c r="T81" s="59"/>
    </row>
    <row r="82" spans="1:20" x14ac:dyDescent="0.2">
      <c r="A82" s="59" t="s">
        <v>568</v>
      </c>
      <c r="B82" s="59" t="s">
        <v>538</v>
      </c>
      <c r="D82" s="122" t="str">
        <f>VLOOKUP($A82,'[3]Data -  Opération 15 000'!$C$6:$FU$499,105,FALSE)</f>
        <v>Rosemont — La Petite-Patrie</v>
      </c>
      <c r="E82" s="123" t="str">
        <f>VLOOKUP($A82,'[3]Data -  Opération 15 000'!$C$6:$FU$499,3,FALSE)</f>
        <v>OMHM-LÉA-ROBACK (MADELEINE D'AILLEBOUST)</v>
      </c>
      <c r="F82" s="123" t="str">
        <f>VLOOKUP($A82,'[3]Data -  Opération 15 000'!$C$6:$FU$499,4,FALSE)</f>
        <v>5520-5530 Av. Jeanne-d'Arc</v>
      </c>
      <c r="G82" s="124">
        <f>VLOOKUP($A82,'[3]Data -  Opération 15 000'!$C$6:$FU$499,5,FALSE)</f>
        <v>24</v>
      </c>
      <c r="H82" s="124" t="str">
        <f>VLOOKUP($A82,'[3]Data -  Opération 15 000'!$C$6:$FU$499,6,FALSE)</f>
        <v>1</v>
      </c>
      <c r="I82" s="124" t="str">
        <f>VLOOKUP($A82,'[3]Data -  Opération 15 000'!$C$6:$FU$499,10,FALSE)</f>
        <v>OMHM</v>
      </c>
      <c r="J82" s="124" t="str">
        <f>IF(VLOOKUP(A82,'[3]Data -  Opération 15 000'!$C$6:$K$113,7,FALSE)=0," ",VLOOKUP(A82,'[3]Data -  Opération 15 000'!$C$6:$K$113,7,FALSE))</f>
        <v xml:space="preserve"> </v>
      </c>
      <c r="K82" s="125"/>
      <c r="M82" s="50" t="str">
        <f>VLOOKUP($A82,'[3]Data -  Opération 15 000'!$C$6:$FU$499,14,FALSE)</f>
        <v>OC</v>
      </c>
    </row>
    <row r="83" spans="1:20" x14ac:dyDescent="0.2">
      <c r="A83" s="3" t="s">
        <v>608</v>
      </c>
      <c r="B83" s="59"/>
      <c r="D83" s="122" t="str">
        <f>VLOOKUP($A83,'[3]Data -  Opération 15 000'!$C$6:$FU$499,105,FALSE)</f>
        <v>Rosemont — La Petite-Patrie</v>
      </c>
      <c r="E83" s="123" t="str">
        <f>VLOOKUP($A83,'[3]Data -  Opération 15 000'!$C$6:$FU$499,3,FALSE)</f>
        <v>UN TOIT POUR TOUS</v>
      </c>
      <c r="F83" s="123" t="str">
        <f>VLOOKUP($A83,'[3]Data -  Opération 15 000'!$C$6:$FU$499,4,FALSE)</f>
        <v>500 Rue des Ateliers</v>
      </c>
      <c r="G83" s="124">
        <f>VLOOKUP($A83,'[3]Data -  Opération 15 000'!$C$6:$FU$499,5,FALSE)</f>
        <v>60</v>
      </c>
      <c r="H83" s="124" t="str">
        <f>VLOOKUP($A83,'[3]Data -  Opération 15 000'!$C$6:$FU$499,6,FALSE)</f>
        <v>1</v>
      </c>
      <c r="I83" s="124" t="str">
        <f>VLOOKUP($A83,'[3]Data -  Opération 15 000'!$C$6:$FU$499,10,FALSE)</f>
        <v>BSQ</v>
      </c>
      <c r="J83" s="124" t="str">
        <f>IF(VLOOKUP(A83,'[3]Data -  Opération 15 000'!$C$6:$K$113,7,FALSE)=0," ",VLOOKUP(A83,'[3]Data -  Opération 15 000'!$C$6:$K$113,7,FALSE))</f>
        <v>X</v>
      </c>
      <c r="K83" s="125" t="s">
        <v>747</v>
      </c>
      <c r="M83" s="50" t="str">
        <f>VLOOKUP($A83,'[3]Data -  Opération 15 000'!$C$6:$FU$499,14,FALSE)</f>
        <v>OC</v>
      </c>
      <c r="O83" s="59"/>
      <c r="P83" s="59"/>
      <c r="Q83" s="59"/>
      <c r="R83" s="132"/>
      <c r="S83" s="59"/>
      <c r="T83" s="59"/>
    </row>
    <row r="84" spans="1:20" x14ac:dyDescent="0.2">
      <c r="A84" s="59" t="s">
        <v>569</v>
      </c>
      <c r="B84" s="59" t="s">
        <v>551</v>
      </c>
      <c r="D84" s="122" t="str">
        <f>VLOOKUP($A84,'[3]Data -  Opération 15 000'!$C$6:$FU$499,105,FALSE)</f>
        <v>Saint-Laurent</v>
      </c>
      <c r="E84" s="123" t="str">
        <f>VLOOKUP($A84,'[3]Data -  Opération 15 000'!$C$6:$FU$499,3,FALSE)</f>
        <v>C.H. CONCORDE</v>
      </c>
      <c r="F84" s="123" t="str">
        <f>VLOOKUP($A84,'[3]Data -  Opération 15 000'!$C$6:$FU$499,4,FALSE)</f>
        <v>230-255 Car. Benoit (SLR)</v>
      </c>
      <c r="G84" s="124">
        <f>VLOOKUP($A84,'[3]Data -  Opération 15 000'!$C$6:$FU$499,5,FALSE)</f>
        <v>48</v>
      </c>
      <c r="H84" s="124" t="str">
        <f>VLOOKUP($A84,'[3]Data -  Opération 15 000'!$C$6:$FU$499,6,FALSE)</f>
        <v>1</v>
      </c>
      <c r="I84" s="124" t="str">
        <f>VLOOKUP($A84,'[3]Data -  Opération 15 000'!$C$6:$FU$499,10,FALSE)</f>
        <v>ROMEL</v>
      </c>
      <c r="J84" s="124" t="str">
        <f>IF(VLOOKUP(A84,'[3]Data -  Opération 15 000'!$C$6:$K$113,7,FALSE)=0," ",VLOOKUP(A84,'[3]Data -  Opération 15 000'!$C$6:$K$113,7,FALSE))</f>
        <v xml:space="preserve"> </v>
      </c>
      <c r="K84" s="125"/>
      <c r="M84" s="50" t="str">
        <f>VLOOKUP($A84,'[3]Data -  Opération 15 000'!$C$6:$FU$499,14,FALSE)</f>
        <v>OC</v>
      </c>
      <c r="O84" s="59"/>
      <c r="P84" s="59"/>
      <c r="Q84" s="59"/>
      <c r="R84" s="132"/>
      <c r="S84" s="59"/>
      <c r="T84" s="59"/>
    </row>
    <row r="85" spans="1:20" ht="15" customHeight="1" x14ac:dyDescent="0.2">
      <c r="A85" t="s">
        <v>594</v>
      </c>
      <c r="B85" s="37" t="s">
        <v>549</v>
      </c>
      <c r="D85" s="122" t="str">
        <f>VLOOKUP($A85,'[3]Data -  Opération 15 000'!$C$6:$FU$499,105,FALSE)</f>
        <v>Saint-Laurent</v>
      </c>
      <c r="E85" s="123" t="str">
        <f>VLOOKUP($A85,'[3]Data -  Opération 15 000'!$C$6:$FU$499,3,FALSE)</f>
        <v>C.H. DES NATIONS</v>
      </c>
      <c r="F85" s="123" t="str">
        <f>VLOOKUP($A85,'[3]Data -  Opération 15 000'!$C$6:$FU$499,4,FALSE)</f>
        <v>401 Boul. Décarie (SLR)</v>
      </c>
      <c r="G85" s="124">
        <f>VLOOKUP($A85,'[3]Data -  Opération 15 000'!$C$6:$FU$499,5,FALSE)</f>
        <v>82</v>
      </c>
      <c r="H85" s="124" t="str">
        <f>VLOOKUP($A85,'[3]Data -  Opération 15 000'!$C$6:$FU$499,6,FALSE)</f>
        <v>1</v>
      </c>
      <c r="I85" s="124" t="str">
        <f>VLOOKUP($A85,'[3]Data -  Opération 15 000'!$C$6:$FU$499,10,FALSE)</f>
        <v>CDH</v>
      </c>
      <c r="J85" s="124" t="str">
        <f>IF(VLOOKUP(A85,'[3]Data -  Opération 15 000'!$C$6:$K$113,7,FALSE)=0," ",VLOOKUP(A85,'[3]Data -  Opération 15 000'!$C$6:$K$113,7,FALSE))</f>
        <v>X</v>
      </c>
      <c r="K85" s="125"/>
      <c r="M85" s="50" t="str">
        <f>VLOOKUP($A85,'[3]Data -  Opération 15 000'!$C$6:$FU$499,14,FALSE)</f>
        <v>OC</v>
      </c>
    </row>
    <row r="86" spans="1:20" x14ac:dyDescent="0.2">
      <c r="A86" t="s">
        <v>595</v>
      </c>
      <c r="B86" s="37" t="s">
        <v>544</v>
      </c>
      <c r="D86" s="122" t="str">
        <f>VLOOKUP($A86,'[3]Data -  Opération 15 000'!$C$6:$FU$499,105,FALSE)</f>
        <v>Saint-Laurent</v>
      </c>
      <c r="E86" s="123" t="str">
        <f>VLOOKUP($A86,'[3]Data -  Opération 15 000'!$C$6:$FU$499,3,FALSE)</f>
        <v>HAB. ROLAND-BOUCHARD (PROJET ST-LOUIS)</v>
      </c>
      <c r="F86" s="123" t="str">
        <f>VLOOKUP($A86,'[3]Data -  Opération 15 000'!$C$6:$FU$499,4,FALSE)</f>
        <v>350-400 Rue Crevier (SLR)</v>
      </c>
      <c r="G86" s="124">
        <f>VLOOKUP($A86,'[3]Data -  Opération 15 000'!$C$6:$FU$499,5,FALSE)</f>
        <v>83</v>
      </c>
      <c r="H86" s="124" t="str">
        <f>VLOOKUP($A86,'[3]Data -  Opération 15 000'!$C$6:$FU$499,6,FALSE)</f>
        <v>1</v>
      </c>
      <c r="I86" s="124" t="str">
        <f>VLOOKUP($A86,'[3]Data -  Opération 15 000'!$C$6:$FU$499,10,FALSE)</f>
        <v>OMHM</v>
      </c>
      <c r="J86" s="124" t="str">
        <f>IF(VLOOKUP(A86,'[3]Data -  Opération 15 000'!$C$6:$K$113,7,FALSE)=0," ",VLOOKUP(A86,'[3]Data -  Opération 15 000'!$C$6:$K$113,7,FALSE))</f>
        <v xml:space="preserve"> </v>
      </c>
      <c r="K86" s="125"/>
      <c r="M86" s="50" t="str">
        <f>VLOOKUP($A86,'[3]Data -  Opération 15 000'!$C$6:$FU$499,14,FALSE)</f>
        <v>OC</v>
      </c>
    </row>
    <row r="87" spans="1:20" x14ac:dyDescent="0.2">
      <c r="A87" t="s">
        <v>641</v>
      </c>
      <c r="D87" s="122" t="str">
        <f>VLOOKUP($A87,'[3]Data -  Opération 15 000'!$C$6:$FU$499,105,FALSE)</f>
        <v>Saint-Léonard</v>
      </c>
      <c r="E87" s="123" t="str">
        <f>VLOOKUP($A87,'[3]Data -  Opération 15 000'!$C$6:$FU$499,3,FALSE)</f>
        <v>C.H. CHÂTEAU VANNES</v>
      </c>
      <c r="F87" s="123" t="str">
        <f>VLOOKUP($A87,'[3]Data -  Opération 15 000'!$C$6:$FU$499,4,FALSE)</f>
        <v>7055-7065 Rue de Vannes (SLN)</v>
      </c>
      <c r="G87" s="124">
        <f>VLOOKUP($A87,'[3]Data -  Opération 15 000'!$C$6:$FU$499,5,FALSE)</f>
        <v>36</v>
      </c>
      <c r="H87" s="124" t="str">
        <f>VLOOKUP($A87,'[3]Data -  Opération 15 000'!$C$6:$FU$499,6,FALSE)</f>
        <v>1</v>
      </c>
      <c r="I87" s="124" t="str">
        <f>VLOOKUP($A87,'[3]Data -  Opération 15 000'!$C$6:$FU$499,10,FALSE)</f>
        <v>CDH</v>
      </c>
      <c r="J87" s="124" t="str">
        <f>IF(VLOOKUP(A87,'[3]Data -  Opération 15 000'!$C$6:$K$113,7,FALSE)=0," ",VLOOKUP(A87,'[3]Data -  Opération 15 000'!$C$6:$K$113,7,FALSE))</f>
        <v xml:space="preserve"> </v>
      </c>
      <c r="K87" s="125"/>
      <c r="M87" s="50" t="str">
        <f>VLOOKUP($A87,'[3]Data -  Opération 15 000'!$C$6:$FU$499,14,FALSE)</f>
        <v>OC</v>
      </c>
    </row>
    <row r="88" spans="1:20" x14ac:dyDescent="0.2">
      <c r="A88" s="28" t="s">
        <v>683</v>
      </c>
      <c r="B88" s="43"/>
      <c r="D88" s="122" t="str">
        <f>VLOOKUP($A88,'[3]Data -  Opération 15 000'!$C$6:$FU$499,105,FALSE)</f>
        <v>Verdun</v>
      </c>
      <c r="E88" s="123" t="str">
        <f>VLOOKUP($A88,'[3]Data -  Opération 15 000'!$C$6:$FU$499,3,FALSE)</f>
        <v>SOUS LE TOIT DE P.A.L.</v>
      </c>
      <c r="F88" s="123" t="str">
        <f>VLOOKUP($A88,'[3]Data -  Opération 15 000'!$C$6:$FU$499,4,FALSE)</f>
        <v>4075-4087 Rue de Verdun (VRD)</v>
      </c>
      <c r="G88" s="124">
        <f>VLOOKUP($A88,'[3]Data -  Opération 15 000'!$C$6:$FU$499,5,FALSE)</f>
        <v>28</v>
      </c>
      <c r="H88" s="124" t="str">
        <f>VLOOKUP($A88,'[3]Data -  Opération 15 000'!$C$6:$FU$499,6,FALSE)</f>
        <v>3</v>
      </c>
      <c r="I88" s="124" t="str">
        <f>VLOOKUP($A88,'[3]Data -  Opération 15 000'!$C$6:$FU$499,10,FALSE)</f>
        <v>BSQ</v>
      </c>
      <c r="J88" s="124" t="str">
        <f>IF(VLOOKUP(A88,'[3]Data -  Opération 15 000'!$C$6:$K$113,7,FALSE)=0," ",VLOOKUP(A88,'[3]Data -  Opération 15 000'!$C$6:$K$113,7,FALSE))</f>
        <v xml:space="preserve"> </v>
      </c>
      <c r="K88" s="125"/>
      <c r="M88" s="50" t="str">
        <f>VLOOKUP($A88,'[3]Data -  Opération 15 000'!$C$6:$FU$499,14,FALSE)</f>
        <v>OC</v>
      </c>
    </row>
    <row r="89" spans="1:20" ht="15" customHeight="1" x14ac:dyDescent="0.2">
      <c r="A89" s="59" t="s">
        <v>570</v>
      </c>
      <c r="B89" s="37" t="s">
        <v>545</v>
      </c>
      <c r="D89" s="122" t="str">
        <f>VLOOKUP($A89,'[3]Data -  Opération 15 000'!$C$6:$FU$499,105,FALSE)</f>
        <v>Ville-Marie</v>
      </c>
      <c r="E89" s="123" t="str">
        <f>VLOOKUP($A89,'[3]Data -  Opération 15 000'!$C$6:$FU$499,3,FALSE)</f>
        <v>C.H. CERCLE CARRÉ</v>
      </c>
      <c r="F89" s="123" t="str">
        <f>VLOOKUP($A89,'[3]Data -  Opération 15 000'!$C$6:$FU$499,4,FALSE)</f>
        <v>36 Rue Queen</v>
      </c>
      <c r="G89" s="124">
        <f>VLOOKUP($A89,'[3]Data -  Opération 15 000'!$C$6:$FU$499,5,FALSE)</f>
        <v>49</v>
      </c>
      <c r="H89" s="124" t="str">
        <f>VLOOKUP($A89,'[3]Data -  Opération 15 000'!$C$6:$FU$499,6,FALSE)</f>
        <v>1</v>
      </c>
      <c r="I89" s="124" t="str">
        <f>VLOOKUP($A89,'[3]Data -  Opération 15 000'!$C$6:$FU$499,10,FALSE)</f>
        <v>CDH</v>
      </c>
      <c r="J89" s="124" t="str">
        <f>IF(VLOOKUP(A89,'[3]Data -  Opération 15 000'!$C$6:$K$113,7,FALSE)=0," ",VLOOKUP(A89,'[3]Data -  Opération 15 000'!$C$6:$K$113,7,FALSE))</f>
        <v xml:space="preserve"> </v>
      </c>
      <c r="K89" s="125"/>
      <c r="M89" s="50" t="str">
        <f>VLOOKUP($A89,'[3]Data -  Opération 15 000'!$C$6:$FU$499,14,FALSE)</f>
        <v>OC</v>
      </c>
    </row>
    <row r="90" spans="1:20" x14ac:dyDescent="0.2">
      <c r="A90" s="3" t="s">
        <v>649</v>
      </c>
      <c r="D90" s="122" t="str">
        <f>VLOOKUP($A90,'[3]Data -  Opération 15 000'!$C$6:$FU$499,105,FALSE)</f>
        <v>Ville-Marie</v>
      </c>
      <c r="E90" s="123" t="str">
        <f>VLOOKUP($A90,'[3]Data -  Opération 15 000'!$C$6:$FU$499,3,FALSE)</f>
        <v>CHAMBREVILLE MONTRÉAL - PHASE 3</v>
      </c>
      <c r="F90" s="123" t="str">
        <f>VLOOKUP($A90,'[3]Data -  Opération 15 000'!$C$6:$FU$499,4,FALSE)</f>
        <v>1320 Rue de la Visitation</v>
      </c>
      <c r="G90" s="124">
        <f>VLOOKUP($A90,'[3]Data -  Opération 15 000'!$C$6:$FU$499,5,FALSE)</f>
        <v>10</v>
      </c>
      <c r="H90" s="124" t="str">
        <f>VLOOKUP($A90,'[3]Data -  Opération 15 000'!$C$6:$FU$499,6,FALSE)</f>
        <v>3</v>
      </c>
      <c r="I90" s="124" t="str">
        <f>VLOOKUP($A90,'[3]Data -  Opération 15 000'!$C$6:$FU$499,10,FALSE)</f>
        <v>CDH</v>
      </c>
      <c r="J90" s="124" t="str">
        <f>IF(VLOOKUP(A90,'[3]Data -  Opération 15 000'!$C$6:$K$113,7,FALSE)=0," ",VLOOKUP(A90,'[3]Data -  Opération 15 000'!$C$6:$K$113,7,FALSE))</f>
        <v xml:space="preserve"> </v>
      </c>
      <c r="K90" s="125"/>
      <c r="M90" s="50" t="str">
        <f>VLOOKUP($A90,'[3]Data -  Opération 15 000'!$C$6:$FU$499,14,FALSE)</f>
        <v>OC</v>
      </c>
      <c r="N90" s="31"/>
    </row>
    <row r="91" spans="1:20" ht="15" customHeight="1" x14ac:dyDescent="0.2">
      <c r="A91" s="79" t="s">
        <v>647</v>
      </c>
      <c r="B91" s="37"/>
      <c r="D91" s="122" t="str">
        <f>VLOOKUP($A91,'[3]Data -  Opération 15 000'!$C$6:$FU$499,105,FALSE)</f>
        <v>Ville-Marie</v>
      </c>
      <c r="E91" s="123" t="str">
        <f>VLOOKUP($A91,'[3]Data -  Opération 15 000'!$C$6:$FU$499,3,FALSE)</f>
        <v>COOPÉRATIVE D'HABITATION RADAR</v>
      </c>
      <c r="F91" s="123" t="str">
        <f>VLOOKUP($A91,'[3]Data -  Opération 15 000'!$C$6:$FU$499,4,FALSE)</f>
        <v>(1172) Rue De Champlain</v>
      </c>
      <c r="G91" s="124">
        <f>VLOOKUP($A91,'[3]Data -  Opération 15 000'!$C$6:$FU$499,5,FALSE)</f>
        <v>47</v>
      </c>
      <c r="H91" s="124" t="str">
        <f>VLOOKUP($A91,'[3]Data -  Opération 15 000'!$C$6:$FU$499,6,FALSE)</f>
        <v>1</v>
      </c>
      <c r="I91" s="124" t="str">
        <f>VLOOKUP($A91,'[3]Data -  Opération 15 000'!$C$6:$FU$499,10,FALSE)</f>
        <v>CDH</v>
      </c>
      <c r="J91" s="124" t="str">
        <f>IF(VLOOKUP(A91,'[3]Data -  Opération 15 000'!$C$6:$K$113,7,FALSE)=0," ",VLOOKUP(A91,'[3]Data -  Opération 15 000'!$C$6:$K$113,7,FALSE))</f>
        <v xml:space="preserve"> </v>
      </c>
      <c r="K91" s="125"/>
      <c r="M91" s="50" t="str">
        <f>VLOOKUP($A91,'[3]Data -  Opération 15 000'!$C$6:$FU$499,14,FALSE)</f>
        <v>OC</v>
      </c>
    </row>
    <row r="92" spans="1:20" x14ac:dyDescent="0.2">
      <c r="A92" s="3" t="s">
        <v>639</v>
      </c>
      <c r="B92" s="43"/>
      <c r="D92" s="122" t="str">
        <f>VLOOKUP($A92,'[3]Data -  Opération 15 000'!$C$6:$FU$499,105,FALSE)</f>
        <v>Ville-Marie</v>
      </c>
      <c r="E92" s="123" t="str">
        <f>VLOOKUP($A92,'[3]Data -  Opération 15 000'!$C$6:$FU$499,3,FALSE)</f>
        <v>DIANOVA QUEBEC</v>
      </c>
      <c r="F92" s="123" t="str">
        <f>VLOOKUP($A92,'[3]Data -  Opération 15 000'!$C$6:$FU$499,4,FALSE)</f>
        <v>1271-1275 Rue Saint-André</v>
      </c>
      <c r="G92" s="124">
        <f>VLOOKUP($A92,'[3]Data -  Opération 15 000'!$C$6:$FU$499,5,FALSE)</f>
        <v>20</v>
      </c>
      <c r="H92" s="124" t="str">
        <f>VLOOKUP($A92,'[3]Data -  Opération 15 000'!$C$6:$FU$499,6,FALSE)</f>
        <v>3</v>
      </c>
      <c r="I92" s="124" t="str">
        <f>VLOOKUP($A92,'[3]Data -  Opération 15 000'!$C$6:$FU$499,10,FALSE)</f>
        <v>AHM</v>
      </c>
      <c r="J92" s="124" t="str">
        <f>IF(VLOOKUP(A92,'[3]Data -  Opération 15 000'!$C$6:$K$113,7,FALSE)=0," ",VLOOKUP(A92,'[3]Data -  Opération 15 000'!$C$6:$K$113,7,FALSE))</f>
        <v xml:space="preserve"> </v>
      </c>
      <c r="K92" s="125"/>
      <c r="M92" s="50" t="str">
        <f>VLOOKUP($A92,'[3]Data -  Opération 15 000'!$C$6:$FU$499,14,FALSE)</f>
        <v>OC</v>
      </c>
      <c r="N92" s="31"/>
    </row>
    <row r="93" spans="1:20" x14ac:dyDescent="0.2">
      <c r="A93" t="s">
        <v>577</v>
      </c>
      <c r="B93" s="59" t="s">
        <v>508</v>
      </c>
      <c r="D93" s="122" t="str">
        <f>VLOOKUP($A93,'[3]Data -  Opération 15 000'!$C$6:$FU$499,105,FALSE)</f>
        <v>Ville-Marie</v>
      </c>
      <c r="E93" s="123" t="str">
        <f>VLOOKUP($A93,'[3]Data -  Opération 15 000'!$C$6:$FU$499,3,FALSE)</f>
        <v>LA RUE DES FEMMES DE MONTREAL - PHASE 2</v>
      </c>
      <c r="F93" s="123" t="str">
        <f>VLOOKUP($A93,'[3]Data -  Opération 15 000'!$C$6:$FU$499,4,FALSE)</f>
        <v>1087-1089 Rue Anderson</v>
      </c>
      <c r="G93" s="124">
        <f>VLOOKUP($A93,'[3]Data -  Opération 15 000'!$C$6:$FU$499,5,FALSE)</f>
        <v>13</v>
      </c>
      <c r="H93" s="124" t="str">
        <f>VLOOKUP($A93,'[3]Data -  Opération 15 000'!$C$6:$FU$499,6,FALSE)</f>
        <v>3</v>
      </c>
      <c r="I93" s="124" t="str">
        <f>VLOOKUP($A93,'[3]Data -  Opération 15 000'!$C$6:$FU$499,10,FALSE)</f>
        <v>AHM</v>
      </c>
      <c r="J93" s="124" t="str">
        <f>IF(VLOOKUP(A93,'[3]Data -  Opération 15 000'!$C$6:$K$113,7,FALSE)=0," ",VLOOKUP(A93,'[3]Data -  Opération 15 000'!$C$6:$K$113,7,FALSE))</f>
        <v>X</v>
      </c>
      <c r="K93" s="125"/>
      <c r="M93" s="50" t="str">
        <f>VLOOKUP($A93,'[3]Data -  Opération 15 000'!$C$6:$FU$499,14,FALSE)</f>
        <v>OC</v>
      </c>
    </row>
    <row r="94" spans="1:20" x14ac:dyDescent="0.2">
      <c r="A94" s="3" t="s">
        <v>609</v>
      </c>
      <c r="B94" s="59" t="s">
        <v>533</v>
      </c>
      <c r="D94" s="122" t="str">
        <f>VLOOKUP($A94,'[3]Data -  Opération 15 000'!$C$6:$FU$499,105,FALSE)</f>
        <v>Ville-Marie</v>
      </c>
      <c r="E94" s="123" t="str">
        <f>VLOOKUP($A94,'[3]Data -  Opération 15 000'!$C$6:$FU$499,3,FALSE)</f>
        <v>LE CENTRE UNI DE LA COMMUNAUTE CHINOISE</v>
      </c>
      <c r="F94" s="123" t="str">
        <f>VLOOKUP($A94,'[3]Data -  Opération 15 000'!$C$6:$FU$499,4,FALSE)</f>
        <v>211 Rue De La Gauchetière Ouest</v>
      </c>
      <c r="G94" s="124">
        <f>VLOOKUP($A94,'[3]Data -  Opération 15 000'!$C$6:$FU$499,5,FALSE)</f>
        <v>32</v>
      </c>
      <c r="H94" s="124" t="str">
        <f>VLOOKUP($A94,'[3]Data -  Opération 15 000'!$C$6:$FU$499,6,FALSE)</f>
        <v>1</v>
      </c>
      <c r="I94" s="124" t="str">
        <f>VLOOKUP($A94,'[3]Data -  Opération 15 000'!$C$6:$FU$499,10,FALSE)</f>
        <v>CDH</v>
      </c>
      <c r="J94" s="124" t="str">
        <f>IF(VLOOKUP(A94,'[3]Data -  Opération 15 000'!$C$6:$K$113,7,FALSE)=0," ",VLOOKUP(A94,'[3]Data -  Opération 15 000'!$C$6:$K$113,7,FALSE))</f>
        <v xml:space="preserve"> </v>
      </c>
      <c r="K94" s="125"/>
      <c r="M94" s="50" t="str">
        <f>VLOOKUP($A94,'[3]Data -  Opération 15 000'!$C$6:$FU$499,14,FALSE)</f>
        <v>OC</v>
      </c>
    </row>
    <row r="95" spans="1:20" ht="15" customHeight="1" x14ac:dyDescent="0.2">
      <c r="A95" s="3" t="s">
        <v>623</v>
      </c>
      <c r="B95" s="58"/>
      <c r="D95" s="122" t="str">
        <f>VLOOKUP($A95,'[3]Data -  Opération 15 000'!$C$6:$FU$499,105,FALSE)</f>
        <v>Ville-Marie</v>
      </c>
      <c r="E95" s="123" t="str">
        <f>VLOOKUP($A95,'[3]Data -  Opération 15 000'!$C$6:$FU$499,3,FALSE)</f>
        <v>LES STUDIOS VILLE-MARIE</v>
      </c>
      <c r="F95" s="123" t="str">
        <f>VLOOKUP($A95,'[3]Data -  Opération 15 000'!$C$6:$FU$499,4,FALSE)</f>
        <v>1757-1761 Rue Saint-Hubert</v>
      </c>
      <c r="G95" s="124">
        <f>VLOOKUP($A95,'[3]Data -  Opération 15 000'!$C$6:$FU$499,5,FALSE)</f>
        <v>16</v>
      </c>
      <c r="H95" s="124" t="str">
        <f>VLOOKUP($A95,'[3]Data -  Opération 15 000'!$C$6:$FU$499,6,FALSE)</f>
        <v>3</v>
      </c>
      <c r="I95" s="124" t="str">
        <f>VLOOKUP($A95,'[3]Data -  Opération 15 000'!$C$6:$FU$499,10,FALSE)</f>
        <v>AHM</v>
      </c>
      <c r="J95" s="124" t="str">
        <f>IF(VLOOKUP(A95,'[3]Data -  Opération 15 000'!$C$6:$K$113,7,FALSE)=0," ",VLOOKUP(A95,'[3]Data -  Opération 15 000'!$C$6:$K$113,7,FALSE))</f>
        <v xml:space="preserve"> </v>
      </c>
      <c r="K95" s="125"/>
      <c r="M95" s="50" t="str">
        <f>VLOOKUP($A95,'[3]Data -  Opération 15 000'!$C$6:$FU$499,14,FALSE)</f>
        <v>OC</v>
      </c>
      <c r="O95" s="37"/>
      <c r="P95" s="37"/>
      <c r="Q95" s="37"/>
      <c r="R95" s="55"/>
      <c r="S95" s="37"/>
      <c r="T95" s="37"/>
    </row>
    <row r="96" spans="1:20" ht="15" customHeight="1" x14ac:dyDescent="0.2">
      <c r="A96" t="s">
        <v>610</v>
      </c>
      <c r="B96" s="43" t="s">
        <v>535</v>
      </c>
      <c r="C96" s="69"/>
      <c r="D96" s="122" t="str">
        <f>VLOOKUP($A96,'[3]Data -  Opération 15 000'!$C$6:$FU$499,105,FALSE)</f>
        <v>Ville-Marie</v>
      </c>
      <c r="E96" s="123" t="str">
        <f>VLOOKUP($A96,'[3]Data -  Opération 15 000'!$C$6:$FU$499,3,FALSE)</f>
        <v>MÉTA D'ÂME - PROMÉTHÉUS</v>
      </c>
      <c r="F96" s="123" t="str">
        <f>VLOOKUP($A96,'[3]Data -  Opération 15 000'!$C$6:$FU$499,4,FALSE)</f>
        <v>2893 Rue de Rouen</v>
      </c>
      <c r="G96" s="124">
        <f>VLOOKUP($A96,'[3]Data -  Opération 15 000'!$C$6:$FU$499,5,FALSE)</f>
        <v>22</v>
      </c>
      <c r="H96" s="124" t="str">
        <f>VLOOKUP($A96,'[3]Data -  Opération 15 000'!$C$6:$FU$499,6,FALSE)</f>
        <v>3</v>
      </c>
      <c r="I96" s="124" t="str">
        <f>VLOOKUP($A96,'[3]Data -  Opération 15 000'!$C$6:$FU$499,10,FALSE)</f>
        <v>CDH</v>
      </c>
      <c r="J96" s="124" t="str">
        <f>IF(VLOOKUP(A96,'[3]Data -  Opération 15 000'!$C$6:$K$113,7,FALSE)=0," ",VLOOKUP(A96,'[3]Data -  Opération 15 000'!$C$6:$K$113,7,FALSE))</f>
        <v>X</v>
      </c>
      <c r="K96" s="125"/>
      <c r="M96" s="50" t="str">
        <f>VLOOKUP($A96,'[3]Data -  Opération 15 000'!$C$6:$FU$499,14,FALSE)</f>
        <v>OC</v>
      </c>
      <c r="O96" s="37"/>
      <c r="P96" s="37"/>
      <c r="Q96" s="37"/>
      <c r="R96" s="55"/>
      <c r="S96" s="37"/>
      <c r="T96" s="37"/>
    </row>
    <row r="97" spans="1:20" x14ac:dyDescent="0.2">
      <c r="A97" s="63" t="s">
        <v>661</v>
      </c>
      <c r="B97" s="58"/>
      <c r="D97" s="122" t="str">
        <f>VLOOKUP($A97,'[3]Data -  Opération 15 000'!$C$6:$FU$499,105,FALSE)</f>
        <v>Villeray — Saint-Michel — Parc-Extension</v>
      </c>
      <c r="E97" s="123" t="str">
        <f>VLOOKUP($A97,'[3]Data -  Opération 15 000'!$C$6:$FU$499,3,FALSE)</f>
        <v>C. H. TRILOGIS - PHASE II</v>
      </c>
      <c r="F97" s="123" t="str">
        <f>VLOOKUP($A97,'[3]Data -  Opération 15 000'!$C$6:$FU$499,4,FALSE)</f>
        <v>8170 Av. Christophe-Colomb</v>
      </c>
      <c r="G97" s="124">
        <f>VLOOKUP($A97,'[3]Data -  Opération 15 000'!$C$6:$FU$499,5,FALSE)</f>
        <v>21</v>
      </c>
      <c r="H97" s="124" t="str">
        <f>VLOOKUP($A97,'[3]Data -  Opération 15 000'!$C$6:$FU$499,6,FALSE)</f>
        <v>1</v>
      </c>
      <c r="I97" s="124" t="str">
        <f>VLOOKUP($A97,'[3]Data -  Opération 15 000'!$C$6:$FU$499,10,FALSE)</f>
        <v>BSQ</v>
      </c>
      <c r="J97" s="124" t="str">
        <f>IF(VLOOKUP(A97,'[3]Data -  Opération 15 000'!$C$6:$K$113,7,FALSE)=0," ",VLOOKUP(A97,'[3]Data -  Opération 15 000'!$C$6:$K$113,7,FALSE))</f>
        <v xml:space="preserve"> </v>
      </c>
      <c r="K97" s="125"/>
      <c r="M97" s="50" t="str">
        <f>VLOOKUP($A97,'[3]Data -  Opération 15 000'!$C$6:$FU$499,14,FALSE)</f>
        <v>OC</v>
      </c>
    </row>
    <row r="98" spans="1:20" x14ac:dyDescent="0.2">
      <c r="A98" s="3" t="s">
        <v>662</v>
      </c>
      <c r="B98" s="58"/>
      <c r="D98" s="122" t="str">
        <f>VLOOKUP($A98,'[3]Data -  Opération 15 000'!$C$6:$FU$499,105,FALSE)</f>
        <v>Villeray — Saint-Michel — Parc-Extension</v>
      </c>
      <c r="E98" s="123" t="str">
        <f>VLOOKUP($A98,'[3]Data -  Opération 15 000'!$C$6:$FU$499,3,FALSE)</f>
        <v>C. H. TRILOGIS PHASE III</v>
      </c>
      <c r="F98" s="123" t="str">
        <f>VLOOKUP($A98,'[3]Data -  Opération 15 000'!$C$6:$FU$499,4,FALSE)</f>
        <v>8180 Av. Christophe-Colomb</v>
      </c>
      <c r="G98" s="124">
        <f>VLOOKUP($A98,'[3]Data -  Opération 15 000'!$C$6:$FU$499,5,FALSE)</f>
        <v>21</v>
      </c>
      <c r="H98" s="124" t="str">
        <f>VLOOKUP($A98,'[3]Data -  Opération 15 000'!$C$6:$FU$499,6,FALSE)</f>
        <v>1</v>
      </c>
      <c r="I98" s="124" t="str">
        <f>VLOOKUP($A98,'[3]Data -  Opération 15 000'!$C$6:$FU$499,10,FALSE)</f>
        <v>BSQ</v>
      </c>
      <c r="J98" s="124" t="str">
        <f>IF(VLOOKUP(A98,'[3]Data -  Opération 15 000'!$C$6:$K$113,7,FALSE)=0," ",VLOOKUP(A98,'[3]Data -  Opération 15 000'!$C$6:$K$113,7,FALSE))</f>
        <v xml:space="preserve"> </v>
      </c>
      <c r="K98" s="125"/>
      <c r="M98" s="50" t="str">
        <f>VLOOKUP($A98,'[3]Data -  Opération 15 000'!$C$6:$FU$499,14,FALSE)</f>
        <v>OC</v>
      </c>
      <c r="O98" s="58"/>
      <c r="P98" s="58"/>
      <c r="Q98" s="58"/>
      <c r="R98" s="58"/>
      <c r="S98" s="58"/>
      <c r="T98" s="58"/>
    </row>
    <row r="99" spans="1:20" x14ac:dyDescent="0.2">
      <c r="A99" s="43" t="s">
        <v>571</v>
      </c>
      <c r="B99" s="43" t="s">
        <v>546</v>
      </c>
      <c r="D99" s="122" t="str">
        <f>VLOOKUP($A99,'[3]Data -  Opération 15 000'!$C$6:$FU$499,105,FALSE)</f>
        <v>Villeray — Saint-Michel — Parc-Extension</v>
      </c>
      <c r="E99" s="123" t="str">
        <f>VLOOKUP($A99,'[3]Data -  Opération 15 000'!$C$6:$FU$499,3,FALSE)</f>
        <v>C.H. BÉTHEL</v>
      </c>
      <c r="F99" s="123" t="str">
        <f>VLOOKUP($A99,'[3]Data -  Opération 15 000'!$C$6:$FU$499,4,FALSE)</f>
        <v>7951 Av. Shelley</v>
      </c>
      <c r="G99" s="124">
        <f>VLOOKUP($A99,'[3]Data -  Opération 15 000'!$C$6:$FU$499,5,FALSE)</f>
        <v>22</v>
      </c>
      <c r="H99" s="124" t="str">
        <f>VLOOKUP($A99,'[3]Data -  Opération 15 000'!$C$6:$FU$499,6,FALSE)</f>
        <v>1</v>
      </c>
      <c r="I99" s="124" t="str">
        <f>VLOOKUP($A99,'[3]Data -  Opération 15 000'!$C$6:$FU$499,10,FALSE)</f>
        <v>CDH</v>
      </c>
      <c r="J99" s="124" t="str">
        <f>IF(VLOOKUP(A99,'[3]Data -  Opération 15 000'!$C$6:$K$113,7,FALSE)=0," ",VLOOKUP(A99,'[3]Data -  Opération 15 000'!$C$6:$K$113,7,FALSE))</f>
        <v xml:space="preserve"> </v>
      </c>
      <c r="K99" s="125"/>
      <c r="M99" s="50" t="str">
        <f>VLOOKUP($A99,'[3]Data -  Opération 15 000'!$C$6:$FU$499,14,FALSE)</f>
        <v>OC</v>
      </c>
      <c r="O99" s="59"/>
      <c r="P99" s="59"/>
      <c r="Q99" s="59"/>
      <c r="R99" s="132"/>
      <c r="S99" s="59"/>
      <c r="T99" s="59"/>
    </row>
    <row r="100" spans="1:20" x14ac:dyDescent="0.2">
      <c r="A100" s="59" t="s">
        <v>572</v>
      </c>
      <c r="B100" s="59" t="s">
        <v>515</v>
      </c>
      <c r="D100" s="122" t="str">
        <f>VLOOKUP($A100,'[3]Data -  Opération 15 000'!$C$6:$FU$499,105,FALSE)</f>
        <v>Villeray — Saint-Michel — Parc-Extension</v>
      </c>
      <c r="E100" s="123" t="str">
        <f>VLOOKUP($A100,'[3]Data -  Opération 15 000'!$C$6:$FU$499,3,FALSE)</f>
        <v>C.H. COTÉ SOLEIL</v>
      </c>
      <c r="F100" s="123" t="str">
        <f>VLOOKUP($A100,'[3]Data -  Opération 15 000'!$C$6:$FU$499,4,FALSE)</f>
        <v>7991 1re Avenue</v>
      </c>
      <c r="G100" s="124">
        <f>VLOOKUP($A100,'[3]Data -  Opération 15 000'!$C$6:$FU$499,5,FALSE)</f>
        <v>72</v>
      </c>
      <c r="H100" s="124" t="str">
        <f>VLOOKUP($A100,'[3]Data -  Opération 15 000'!$C$6:$FU$499,6,FALSE)</f>
        <v>1</v>
      </c>
      <c r="I100" s="124" t="str">
        <f>VLOOKUP($A100,'[3]Data -  Opération 15 000'!$C$6:$FU$499,10,FALSE)</f>
        <v>CDH</v>
      </c>
      <c r="J100" s="124" t="str">
        <f>IF(VLOOKUP(A100,'[3]Data -  Opération 15 000'!$C$6:$K$113,7,FALSE)=0," ",VLOOKUP(A100,'[3]Data -  Opération 15 000'!$C$6:$K$113,7,FALSE))</f>
        <v xml:space="preserve"> </v>
      </c>
      <c r="K100" s="125"/>
      <c r="M100" s="50" t="str">
        <f>VLOOKUP($A100,'[3]Data -  Opération 15 000'!$C$6:$FU$499,14,FALSE)</f>
        <v>OC</v>
      </c>
    </row>
    <row r="101" spans="1:20" x14ac:dyDescent="0.2">
      <c r="A101" s="77" t="s">
        <v>628</v>
      </c>
      <c r="B101" s="59"/>
      <c r="D101" s="122" t="str">
        <f>VLOOKUP($A101,'[3]Data -  Opération 15 000'!$C$6:$FU$499,105,FALSE)</f>
        <v>Villeray — Saint-Michel — Parc-Extension</v>
      </c>
      <c r="E101" s="123" t="str">
        <f>VLOOKUP($A101,'[3]Data -  Opération 15 000'!$C$6:$FU$499,3,FALSE)</f>
        <v>C.H. LES AMBASSADEURS</v>
      </c>
      <c r="F101" s="123" t="str">
        <f>VLOOKUP($A101,'[3]Data -  Opération 15 000'!$C$6:$FU$499,4,FALSE)</f>
        <v>8665 Boul. Pie-IX</v>
      </c>
      <c r="G101" s="124">
        <f>VLOOKUP($A101,'[3]Data -  Opération 15 000'!$C$6:$FU$499,5,FALSE)</f>
        <v>24</v>
      </c>
      <c r="H101" s="124" t="str">
        <f>VLOOKUP($A101,'[3]Data -  Opération 15 000'!$C$6:$FU$499,6,FALSE)</f>
        <v>1</v>
      </c>
      <c r="I101" s="124" t="str">
        <f>VLOOKUP($A101,'[3]Data -  Opération 15 000'!$C$6:$FU$499,10,FALSE)</f>
        <v>CDH</v>
      </c>
      <c r="J101" s="124" t="str">
        <f>IF(VLOOKUP(A101,'[3]Data -  Opération 15 000'!$C$6:$K$113,7,FALSE)=0," ",VLOOKUP(A101,'[3]Data -  Opération 15 000'!$C$6:$K$113,7,FALSE))</f>
        <v xml:space="preserve"> </v>
      </c>
      <c r="K101" s="125"/>
      <c r="M101" s="50" t="str">
        <f>VLOOKUP($A101,'[3]Data -  Opération 15 000'!$C$6:$FU$499,14,FALSE)</f>
        <v>OC</v>
      </c>
    </row>
    <row r="102" spans="1:20" ht="15" customHeight="1" x14ac:dyDescent="0.2">
      <c r="A102" t="s">
        <v>625</v>
      </c>
      <c r="B102" s="37"/>
      <c r="D102" s="122" t="str">
        <f>VLOOKUP($A102,'[3]Data -  Opération 15 000'!$C$6:$FU$499,105,FALSE)</f>
        <v>Villeray — Saint-Michel — Parc-Extension</v>
      </c>
      <c r="E102" s="123" t="str">
        <f>VLOOKUP($A102,'[3]Data -  Opération 15 000'!$C$6:$FU$499,3,FALSE)</f>
        <v>C.H. ROUSSELOT</v>
      </c>
      <c r="F102" s="123" t="str">
        <f>VLOOKUP($A102,'[3]Data -  Opération 15 000'!$C$6:$FU$499,4,FALSE)</f>
        <v>8189-8199 Rue Rousselot</v>
      </c>
      <c r="G102" s="124">
        <f>VLOOKUP($A102,'[3]Data -  Opération 15 000'!$C$6:$FU$499,5,FALSE)</f>
        <v>86</v>
      </c>
      <c r="H102" s="124" t="str">
        <f>VLOOKUP($A102,'[3]Data -  Opération 15 000'!$C$6:$FU$499,6,FALSE)</f>
        <v>1</v>
      </c>
      <c r="I102" s="124" t="str">
        <f>VLOOKUP($A102,'[3]Data -  Opération 15 000'!$C$6:$FU$499,10,FALSE)</f>
        <v>BSQ</v>
      </c>
      <c r="J102" s="124" t="str">
        <f>IF(VLOOKUP(A102,'[3]Data -  Opération 15 000'!$C$6:$K$113,7,FALSE)=0," ",VLOOKUP(A102,'[3]Data -  Opération 15 000'!$C$6:$K$113,7,FALSE))</f>
        <v xml:space="preserve"> </v>
      </c>
      <c r="K102" s="125"/>
      <c r="M102" s="50" t="str">
        <f>VLOOKUP($A102,'[3]Data -  Opération 15 000'!$C$6:$FU$499,14,FALSE)</f>
        <v>OC</v>
      </c>
      <c r="O102" s="58"/>
      <c r="P102" s="58"/>
      <c r="Q102" s="58"/>
      <c r="R102" s="58"/>
      <c r="S102" s="58"/>
      <c r="T102" s="58"/>
    </row>
    <row r="103" spans="1:20" ht="15" customHeight="1" x14ac:dyDescent="0.2">
      <c r="A103" s="63" t="s">
        <v>648</v>
      </c>
      <c r="B103" s="58"/>
      <c r="D103" s="122" t="str">
        <f>VLOOKUP($A103,'[3]Data -  Opération 15 000'!$C$6:$FU$499,105,FALSE)</f>
        <v>Villeray — Saint-Michel — Parc-Extension</v>
      </c>
      <c r="E103" s="123" t="str">
        <f>VLOOKUP($A103,'[3]Data -  Opération 15 000'!$C$6:$FU$499,3,FALSE)</f>
        <v>C.H. TRILOGIS PHASE 1</v>
      </c>
      <c r="F103" s="123" t="str">
        <f>VLOOKUP($A103,'[3]Data -  Opération 15 000'!$C$6:$FU$499,4,FALSE)</f>
        <v>8160 Av. Christophe-Colomb</v>
      </c>
      <c r="G103" s="124">
        <f>VLOOKUP($A103,'[3]Data -  Opération 15 000'!$C$6:$FU$499,5,FALSE)</f>
        <v>21</v>
      </c>
      <c r="H103" s="124" t="str">
        <f>VLOOKUP($A103,'[3]Data -  Opération 15 000'!$C$6:$FU$499,6,FALSE)</f>
        <v>1</v>
      </c>
      <c r="I103" s="124" t="str">
        <f>VLOOKUP($A103,'[3]Data -  Opération 15 000'!$C$6:$FU$499,10,FALSE)</f>
        <v>BSQ</v>
      </c>
      <c r="J103" s="124" t="str">
        <f>IF(VLOOKUP(A103,'[3]Data -  Opération 15 000'!$C$6:$K$113,7,FALSE)=0," ",VLOOKUP(A103,'[3]Data -  Opération 15 000'!$C$6:$K$113,7,FALSE))</f>
        <v xml:space="preserve"> </v>
      </c>
      <c r="K103" s="125"/>
      <c r="M103" s="50" t="str">
        <f>VLOOKUP($A103,'[3]Data -  Opération 15 000'!$C$6:$FU$499,14,FALSE)</f>
        <v>OC</v>
      </c>
      <c r="O103" s="58"/>
      <c r="P103" s="58"/>
      <c r="Q103" s="58"/>
      <c r="R103" s="58"/>
      <c r="S103" s="58"/>
      <c r="T103" s="58"/>
    </row>
    <row r="104" spans="1:20" x14ac:dyDescent="0.2">
      <c r="A104" s="77" t="s">
        <v>573</v>
      </c>
      <c r="B104" s="59" t="s">
        <v>522</v>
      </c>
      <c r="D104" s="122" t="str">
        <f>VLOOKUP($A104,'[3]Data -  Opération 15 000'!$C$6:$FU$499,105,FALSE)</f>
        <v>Villeray — Saint-Michel — Parc-Extension</v>
      </c>
      <c r="E104" s="123" t="str">
        <f>VLOOKUP($A104,'[3]Data -  Opération 15 000'!$C$6:$FU$499,3,FALSE)</f>
        <v>FONDS DEDIE A L'HABITATION COMMUN.-PH. 2</v>
      </c>
      <c r="F104" s="123" t="str">
        <f>VLOOKUP($A104,'[3]Data -  Opération 15 000'!$C$6:$FU$499,4,FALSE)</f>
        <v>7001-7003 Boul. Saint-Michel</v>
      </c>
      <c r="G104" s="124">
        <f>VLOOKUP($A104,'[3]Data -  Opération 15 000'!$C$6:$FU$499,5,FALSE)</f>
        <v>13</v>
      </c>
      <c r="H104" s="124" t="str">
        <f>VLOOKUP($A104,'[3]Data -  Opération 15 000'!$C$6:$FU$499,6,FALSE)</f>
        <v>3</v>
      </c>
      <c r="I104" s="124" t="str">
        <f>VLOOKUP($A104,'[3]Data -  Opération 15 000'!$C$6:$FU$499,10,FALSE)</f>
        <v>AHM</v>
      </c>
      <c r="J104" s="124" t="str">
        <f>IF(VLOOKUP(A104,'[3]Data -  Opération 15 000'!$C$6:$K$113,7,FALSE)=0," ",VLOOKUP(A104,'[3]Data -  Opération 15 000'!$C$6:$K$113,7,FALSE))</f>
        <v xml:space="preserve"> </v>
      </c>
      <c r="K104" s="125"/>
      <c r="M104" s="50" t="str">
        <f>VLOOKUP($A104,'[3]Data -  Opération 15 000'!$C$6:$FU$499,14,FALSE)</f>
        <v>OC</v>
      </c>
    </row>
    <row r="105" spans="1:20" ht="15" customHeight="1" x14ac:dyDescent="0.2">
      <c r="A105" t="s">
        <v>612</v>
      </c>
      <c r="B105" s="37"/>
      <c r="D105" s="122" t="str">
        <f>VLOOKUP($A105,'[3]Data -  Opération 15 000'!$C$6:$FU$499,105,FALSE)</f>
        <v>Villeray — Saint-Michel — Parc-Extension</v>
      </c>
      <c r="E105" s="123" t="str">
        <f>VLOOKUP($A105,'[3]Data -  Opération 15 000'!$C$6:$FU$499,3,FALSE)</f>
        <v>HAB. LA TRAVERSÉE-HABITAT EULALIE-PERRIN</v>
      </c>
      <c r="F105" s="123" t="str">
        <f>VLOOKUP($A105,'[3]Data -  Opération 15 000'!$C$6:$FU$499,4,FALSE)</f>
        <v>1460 Boul. Crémazie Est</v>
      </c>
      <c r="G105" s="124">
        <f>VLOOKUP($A105,'[3]Data -  Opération 15 000'!$C$6:$FU$499,5,FALSE)</f>
        <v>72</v>
      </c>
      <c r="H105" s="124" t="str">
        <f>VLOOKUP($A105,'[3]Data -  Opération 15 000'!$C$6:$FU$499,6,FALSE)</f>
        <v>2</v>
      </c>
      <c r="I105" s="124" t="str">
        <f>VLOOKUP($A105,'[3]Data -  Opération 15 000'!$C$6:$FU$499,10,FALSE)</f>
        <v>BSQ</v>
      </c>
      <c r="J105" s="124" t="str">
        <f>IF(VLOOKUP(A105,'[3]Data -  Opération 15 000'!$C$6:$K$113,7,FALSE)=0," ",VLOOKUP(A105,'[3]Data -  Opération 15 000'!$C$6:$K$113,7,FALSE))</f>
        <v xml:space="preserve"> </v>
      </c>
      <c r="K105" s="125"/>
      <c r="M105" s="50" t="str">
        <f>VLOOKUP($A105,'[3]Data -  Opération 15 000'!$C$6:$FU$499,14,FALSE)</f>
        <v>OC</v>
      </c>
      <c r="O105" s="58"/>
      <c r="P105" s="58"/>
      <c r="Q105" s="58"/>
      <c r="R105" s="58"/>
      <c r="S105" s="58"/>
      <c r="T105" s="58"/>
    </row>
    <row r="106" spans="1:20" x14ac:dyDescent="0.2">
      <c r="A106" s="63" t="s">
        <v>611</v>
      </c>
      <c r="B106" s="37" t="s">
        <v>555</v>
      </c>
      <c r="D106" s="122" t="str">
        <f>VLOOKUP($A106,'[3]Data -  Opération 15 000'!$C$6:$FU$499,105,FALSE)</f>
        <v>Villeray — Saint-Michel — Parc-Extension</v>
      </c>
      <c r="E106" s="123" t="str">
        <f>VLOOKUP($A106,'[3]Data -  Opération 15 000'!$C$6:$FU$499,3,FALSE)</f>
        <v>HABITATION TERRASSE ST-MICHEL LTÉE</v>
      </c>
      <c r="F106" s="123" t="str">
        <f>VLOOKUP($A106,'[3]Data -  Opération 15 000'!$C$6:$FU$499,4,FALSE)</f>
        <v>8645 Boul. Pie-IX</v>
      </c>
      <c r="G106" s="124">
        <f>VLOOKUP($A106,'[3]Data -  Opération 15 000'!$C$6:$FU$499,5,FALSE)</f>
        <v>28</v>
      </c>
      <c r="H106" s="124" t="str">
        <f>VLOOKUP($A106,'[3]Data -  Opération 15 000'!$C$6:$FU$499,6,FALSE)</f>
        <v>1</v>
      </c>
      <c r="I106" s="124" t="str">
        <f>VLOOKUP($A106,'[3]Data -  Opération 15 000'!$C$6:$FU$499,10,FALSE)</f>
        <v>CDH</v>
      </c>
      <c r="J106" s="124" t="str">
        <f>IF(VLOOKUP(A106,'[3]Data -  Opération 15 000'!$C$6:$K$113,7,FALSE)=0," ",VLOOKUP(A106,'[3]Data -  Opération 15 000'!$C$6:$K$113,7,FALSE))</f>
        <v xml:space="preserve"> </v>
      </c>
      <c r="K106" s="125"/>
      <c r="M106" s="50" t="str">
        <f>VLOOKUP($A106,'[3]Data -  Opération 15 000'!$C$6:$FU$499,14,FALSE)</f>
        <v>OC</v>
      </c>
      <c r="O106" s="58"/>
      <c r="P106" s="58"/>
      <c r="Q106" s="58"/>
      <c r="R106" s="58"/>
      <c r="S106" s="58"/>
      <c r="T106" s="58"/>
    </row>
    <row r="107" spans="1:20" ht="15" customHeight="1" x14ac:dyDescent="0.2">
      <c r="A107" s="133" t="s">
        <v>642</v>
      </c>
      <c r="D107" s="122" t="str">
        <f>VLOOKUP($A107,'[3]Data -  Opération 15 000'!$C$6:$FU$499,105,FALSE)</f>
        <v>Villeray — Saint-Michel — Parc-Extension</v>
      </c>
      <c r="E107" s="123" t="str">
        <f>VLOOKUP($A107,'[3]Data -  Opération 15 000'!$C$6:$FU$499,3,FALSE)</f>
        <v>HAPOPEX (BLOOMFIELD)</v>
      </c>
      <c r="F107" s="123" t="str">
        <f>VLOOKUP($A107,'[3]Data -  Opération 15 000'!$C$6:$FU$499,4,FALSE)</f>
        <v>8035 Av. Bloomfield</v>
      </c>
      <c r="G107" s="124">
        <f>VLOOKUP($A107,'[3]Data -  Opération 15 000'!$C$6:$FU$499,5,FALSE)</f>
        <v>15</v>
      </c>
      <c r="H107" s="124" t="str">
        <f>VLOOKUP($A107,'[3]Data -  Opération 15 000'!$C$6:$FU$499,6,FALSE)</f>
        <v>3</v>
      </c>
      <c r="I107" s="124" t="str">
        <f>VLOOKUP($A107,'[3]Data -  Opération 15 000'!$C$6:$FU$499,10,FALSE)</f>
        <v>CDH</v>
      </c>
      <c r="J107" s="124" t="str">
        <f>IF(VLOOKUP(A107,'[3]Data -  Opération 15 000'!$C$6:$K$113,7,FALSE)=0," ",VLOOKUP(A107,'[3]Data -  Opération 15 000'!$C$6:$K$113,7,FALSE))</f>
        <v xml:space="preserve"> </v>
      </c>
      <c r="K107" s="125"/>
      <c r="M107" s="50" t="str">
        <f>VLOOKUP($A107,'[3]Data -  Opération 15 000'!$C$6:$FU$499,14,FALSE)</f>
        <v>OC</v>
      </c>
      <c r="O107" s="43"/>
      <c r="P107" s="43"/>
      <c r="Q107" s="43"/>
      <c r="R107" s="66"/>
      <c r="S107" s="43"/>
      <c r="T107" s="43"/>
    </row>
    <row r="108" spans="1:20" x14ac:dyDescent="0.2">
      <c r="A108" t="s">
        <v>636</v>
      </c>
      <c r="B108" s="58"/>
      <c r="D108" s="122" t="str">
        <f>VLOOKUP($A108,'[3]Data -  Opération 15 000'!$C$6:$FU$499,105,FALSE)</f>
        <v>Villeray — Saint-Michel — Parc-Extension</v>
      </c>
      <c r="E108" s="123" t="str">
        <f>VLOOKUP($A108,'[3]Data -  Opération 15 000'!$C$6:$FU$499,3,FALSE)</f>
        <v>MAISON DES SOURDS</v>
      </c>
      <c r="F108" s="123" t="str">
        <f>VLOOKUP($A108,'[3]Data -  Opération 15 000'!$C$6:$FU$499,4,FALSE)</f>
        <v>2101 Rue Jarry Est</v>
      </c>
      <c r="G108" s="124">
        <f>VLOOKUP($A108,'[3]Data -  Opération 15 000'!$C$6:$FU$499,5,FALSE)</f>
        <v>26</v>
      </c>
      <c r="H108" s="124" t="str">
        <f>VLOOKUP($A108,'[3]Data -  Opération 15 000'!$C$6:$FU$499,6,FALSE)</f>
        <v>1</v>
      </c>
      <c r="I108" s="124" t="str">
        <f>VLOOKUP($A108,'[3]Data -  Opération 15 000'!$C$6:$FU$499,10,FALSE)</f>
        <v>CDH</v>
      </c>
      <c r="J108" s="124" t="str">
        <f>IF(VLOOKUP(A108,'[3]Data -  Opération 15 000'!$C$6:$K$113,7,FALSE)=0," ",VLOOKUP(A108,'[3]Data -  Opération 15 000'!$C$6:$K$113,7,FALSE))</f>
        <v xml:space="preserve"> </v>
      </c>
      <c r="K108" s="125"/>
      <c r="M108" s="50" t="str">
        <f>VLOOKUP($A108,'[3]Data -  Opération 15 000'!$C$6:$FU$499,14,FALSE)</f>
        <v>OC</v>
      </c>
    </row>
    <row r="109" spans="1:20" x14ac:dyDescent="0.2">
      <c r="A109" s="3" t="s">
        <v>637</v>
      </c>
      <c r="D109" s="122" t="str">
        <f>VLOOKUP($A109,'[3]Data -  Opération 15 000'!$C$6:$FU$499,105,FALSE)</f>
        <v>Villeray — Saint-Michel — Parc-Extension</v>
      </c>
      <c r="E109" s="123" t="str">
        <f>VLOOKUP($A109,'[3]Data -  Opération 15 000'!$C$6:$FU$499,3,FALSE)</f>
        <v>MAISON DES SOURDS - VOLET 3</v>
      </c>
      <c r="F109" s="123" t="str">
        <f>VLOOKUP($A109,'[3]Data -  Opération 15 000'!$C$6:$FU$499,4,FALSE)</f>
        <v>8106-8108 Av. De Lorimier</v>
      </c>
      <c r="G109" s="124">
        <f>VLOOKUP($A109,'[3]Data -  Opération 15 000'!$C$6:$FU$499,5,FALSE)</f>
        <v>34</v>
      </c>
      <c r="H109" s="124" t="str">
        <f>VLOOKUP($A109,'[3]Data -  Opération 15 000'!$C$6:$FU$499,6,FALSE)</f>
        <v>3</v>
      </c>
      <c r="I109" s="124" t="str">
        <f>VLOOKUP($A109,'[3]Data -  Opération 15 000'!$C$6:$FU$499,10,FALSE)</f>
        <v>CDH</v>
      </c>
      <c r="J109" s="124" t="str">
        <f>IF(VLOOKUP(A109,'[3]Data -  Opération 15 000'!$C$6:$K$113,7,FALSE)=0," ",VLOOKUP(A109,'[3]Data -  Opération 15 000'!$C$6:$K$113,7,FALSE))</f>
        <v xml:space="preserve"> </v>
      </c>
      <c r="K109" s="125"/>
      <c r="M109" s="50" t="str">
        <f>VLOOKUP($A109,'[3]Data -  Opération 15 000'!$C$6:$FU$499,14,FALSE)</f>
        <v>OC</v>
      </c>
    </row>
    <row r="110" spans="1:20" ht="15" customHeight="1" x14ac:dyDescent="0.2">
      <c r="A110" t="s">
        <v>596</v>
      </c>
      <c r="B110" s="59" t="s">
        <v>539</v>
      </c>
      <c r="D110" s="122" t="str">
        <f>VLOOKUP($A110,'[3]Data -  Opération 15 000'!$C$6:$FU$499,105,FALSE)</f>
        <v>Villeray — Saint-Michel — Parc-Extension</v>
      </c>
      <c r="E110" s="123" t="str">
        <f>VLOOKUP($A110,'[3]Data -  Opération 15 000'!$C$6:$FU$499,3,FALSE)</f>
        <v>OMHM - RÉSIDENCE ALFREDO-GAGLIARDI</v>
      </c>
      <c r="F110" s="123" t="str">
        <f>VLOOKUP($A110,'[3]Data -  Opération 15 000'!$C$6:$FU$499,4,FALSE)</f>
        <v>7170-7182 Rue Berri</v>
      </c>
      <c r="G110" s="124">
        <f>VLOOKUP($A110,'[3]Data -  Opération 15 000'!$C$6:$FU$499,5,FALSE)</f>
        <v>95</v>
      </c>
      <c r="H110" s="124" t="str">
        <f>VLOOKUP($A110,'[3]Data -  Opération 15 000'!$C$6:$FU$499,6,FALSE)</f>
        <v>2</v>
      </c>
      <c r="I110" s="124" t="str">
        <f>VLOOKUP($A110,'[3]Data -  Opération 15 000'!$C$6:$FU$499,10,FALSE)</f>
        <v>OMHM</v>
      </c>
      <c r="J110" s="124" t="str">
        <f>IF(VLOOKUP(A110,'[3]Data -  Opération 15 000'!$C$6:$K$113,7,FALSE)=0," ",VLOOKUP(A110,'[3]Data -  Opération 15 000'!$C$6:$K$113,7,FALSE))</f>
        <v>X</v>
      </c>
      <c r="K110" s="125"/>
      <c r="M110" s="50" t="str">
        <f>VLOOKUP($A110,'[3]Data -  Opération 15 000'!$C$6:$FU$499,14,FALSE)</f>
        <v>OC</v>
      </c>
      <c r="O110" s="43"/>
      <c r="P110" s="43"/>
      <c r="Q110" s="43"/>
      <c r="R110" s="66"/>
      <c r="S110" s="43"/>
      <c r="T110" s="43"/>
    </row>
    <row r="111" spans="1:20" s="84" customFormat="1" ht="15" customHeight="1" x14ac:dyDescent="0.25">
      <c r="A111" s="28" t="s">
        <v>663</v>
      </c>
      <c r="B111" s="58"/>
      <c r="C111" s="5"/>
      <c r="D111" s="122" t="str">
        <f>VLOOKUP($A111,'[3]Data -  Opération 15 000'!$C$6:$FU$499,105,FALSE)</f>
        <v>Villeray — Saint-Michel — Parc-Extension</v>
      </c>
      <c r="E111" s="123" t="str">
        <f>VLOOKUP($A111,'[3]Data -  Opération 15 000'!$C$6:$FU$499,3,FALSE)</f>
        <v>SOCAM - CHRISTOPHE-COLOMB PHASE I</v>
      </c>
      <c r="F111" s="123" t="str">
        <f>VLOOKUP($A111,'[3]Data -  Opération 15 000'!$C$6:$FU$499,4,FALSE)</f>
        <v>8190 Av. Christophe-Colomb</v>
      </c>
      <c r="G111" s="124">
        <f>VLOOKUP($A111,'[3]Data -  Opération 15 000'!$C$6:$FU$499,5,FALSE)</f>
        <v>28</v>
      </c>
      <c r="H111" s="124" t="str">
        <f>VLOOKUP($A111,'[3]Data -  Opération 15 000'!$C$6:$FU$499,6,FALSE)</f>
        <v>1</v>
      </c>
      <c r="I111" s="124" t="str">
        <f>VLOOKUP($A111,'[3]Data -  Opération 15 000'!$C$6:$FU$499,10,FALSE)</f>
        <v>BSQ</v>
      </c>
      <c r="J111" s="124" t="str">
        <f>IF(VLOOKUP(A111,'[3]Data -  Opération 15 000'!$C$6:$K$113,7,FALSE)=0," ",VLOOKUP(A111,'[3]Data -  Opération 15 000'!$C$6:$K$113,7,FALSE))</f>
        <v xml:space="preserve"> </v>
      </c>
      <c r="K111" s="125"/>
      <c r="L111" s="5"/>
      <c r="M111" s="50" t="str">
        <f>VLOOKUP($A111,'[3]Data -  Opération 15 000'!$C$6:$FU$499,14,FALSE)</f>
        <v>OC</v>
      </c>
      <c r="N111" s="82"/>
      <c r="O111" s="80">
        <f>SUMIF($M$5:$M$106,"t",$G$5:$G$106)</f>
        <v>0</v>
      </c>
      <c r="P111" s="80">
        <f>COUNTIF($M$17:$M102,"t")</f>
        <v>0</v>
      </c>
      <c r="Q111" s="80">
        <f>SUMIF($M$17:$M102,"t",$G$17:$G$102)</f>
        <v>0</v>
      </c>
      <c r="R111" s="80">
        <f>COUNTIF($M$33:$M106,"t")</f>
        <v>0</v>
      </c>
      <c r="S111" s="80">
        <f>SUMIF($M$33:$M106,"t",$G$33:$G$106)</f>
        <v>0</v>
      </c>
      <c r="T111" s="83"/>
    </row>
    <row r="112" spans="1:20" ht="15" customHeight="1" x14ac:dyDescent="0.2">
      <c r="A112" s="28" t="s">
        <v>664</v>
      </c>
      <c r="B112" s="58"/>
      <c r="D112" s="126" t="str">
        <f>VLOOKUP($A112,'[3]Data -  Opération 15 000'!$C$6:$FU$499,105,FALSE)</f>
        <v>Villeray — Saint-Michel — Parc-Extension</v>
      </c>
      <c r="E112" s="127" t="str">
        <f>VLOOKUP($A112,'[3]Data -  Opération 15 000'!$C$6:$FU$499,3,FALSE)</f>
        <v>SOCAM - CHRISTOPHE-COLOMB PHASE II</v>
      </c>
      <c r="F112" s="127" t="str">
        <f>VLOOKUP($A112,'[3]Data -  Opération 15 000'!$C$6:$FU$499,4,FALSE)</f>
        <v>8200 Av. Christophe-Colomb</v>
      </c>
      <c r="G112" s="128">
        <f>VLOOKUP($A112,'[3]Data -  Opération 15 000'!$C$6:$FU$499,5,FALSE)</f>
        <v>24</v>
      </c>
      <c r="H112" s="128" t="str">
        <f>VLOOKUP($A112,'[3]Data -  Opération 15 000'!$C$6:$FU$499,6,FALSE)</f>
        <v>1</v>
      </c>
      <c r="I112" s="128" t="str">
        <f>VLOOKUP($A112,'[3]Data -  Opération 15 000'!$C$6:$FU$499,10,FALSE)</f>
        <v>BSQ</v>
      </c>
      <c r="J112" s="128" t="str">
        <f>IF(VLOOKUP(A112,'[3]Data -  Opération 15 000'!$C$6:$K$113,7,FALSE)=0," ",VLOOKUP(A112,'[3]Data -  Opération 15 000'!$C$6:$K$113,7,FALSE))</f>
        <v xml:space="preserve"> </v>
      </c>
      <c r="K112" s="129"/>
      <c r="M112" s="50" t="str">
        <f>VLOOKUP($A112,'[3]Data -  Opération 15 000'!$C$6:$FU$499,14,FALSE)</f>
        <v>OC</v>
      </c>
      <c r="O112" s="37"/>
      <c r="P112" s="37"/>
      <c r="Q112" s="37"/>
      <c r="R112" s="55"/>
      <c r="S112" s="37"/>
      <c r="T112" s="37"/>
    </row>
    <row r="113" spans="3:13" ht="30" customHeight="1" x14ac:dyDescent="0.2">
      <c r="D113" s="11">
        <f>COUNTIF(M1:M113,"oc")</f>
        <v>108</v>
      </c>
      <c r="E113" s="12" t="s">
        <v>10</v>
      </c>
      <c r="F113" s="12"/>
      <c r="G113" s="26">
        <f>SUBTOTAL(9,G5:G112)</f>
        <v>4700</v>
      </c>
      <c r="H113" s="26"/>
      <c r="I113" s="26"/>
      <c r="J113" s="26">
        <f>SUMIF(J5:J112,"X",G5:G112)</f>
        <v>699</v>
      </c>
      <c r="K113" s="13">
        <f>SUMIF(K5:K112,"X",G5:G112)</f>
        <v>1102</v>
      </c>
      <c r="L113" s="92" t="s">
        <v>682</v>
      </c>
      <c r="M113" s="91">
        <f>+'[3]EALS-O15L'!$J$7</f>
        <v>4700</v>
      </c>
    </row>
    <row r="114" spans="3:13" ht="13.5" customHeight="1" x14ac:dyDescent="0.2">
      <c r="D114" s="23"/>
      <c r="E114" s="24"/>
      <c r="F114" s="3"/>
      <c r="G114" s="23"/>
      <c r="H114" s="23"/>
      <c r="I114" s="23"/>
      <c r="J114" s="23"/>
      <c r="K114" s="23"/>
      <c r="L114" s="23"/>
      <c r="M114" s="23"/>
    </row>
    <row r="115" spans="3:13" ht="30" customHeight="1" x14ac:dyDescent="0.3">
      <c r="D115" s="14" t="s">
        <v>696</v>
      </c>
      <c r="E115" s="4"/>
      <c r="F115" s="4"/>
      <c r="G115" s="27"/>
      <c r="H115" s="15"/>
      <c r="I115" s="15"/>
      <c r="J115" s="15"/>
      <c r="K115" s="15"/>
      <c r="L115" s="23"/>
      <c r="M115" s="23"/>
    </row>
    <row r="116" spans="3:13" ht="13.5" customHeight="1" x14ac:dyDescent="0.2">
      <c r="D116" s="118" t="s">
        <v>361</v>
      </c>
      <c r="E116" s="119" t="s">
        <v>705</v>
      </c>
      <c r="F116" s="119" t="s">
        <v>723</v>
      </c>
      <c r="G116" s="120">
        <v>237</v>
      </c>
      <c r="H116" s="150" t="s">
        <v>698</v>
      </c>
      <c r="I116" s="120"/>
      <c r="J116" s="120"/>
      <c r="K116" s="121"/>
      <c r="L116" s="23"/>
      <c r="M116" s="23"/>
    </row>
    <row r="117" spans="3:13" ht="22.5" customHeight="1" x14ac:dyDescent="0.2">
      <c r="D117" s="151" t="s">
        <v>18</v>
      </c>
      <c r="E117" s="152" t="s">
        <v>704</v>
      </c>
      <c r="F117" s="152" t="s">
        <v>700</v>
      </c>
      <c r="G117" s="153">
        <v>58</v>
      </c>
      <c r="H117" s="154" t="s">
        <v>697</v>
      </c>
      <c r="I117" s="153"/>
      <c r="J117" s="153"/>
      <c r="K117" s="155"/>
      <c r="L117" s="23"/>
      <c r="M117" s="23"/>
    </row>
    <row r="118" spans="3:13" ht="13.5" customHeight="1" x14ac:dyDescent="0.2">
      <c r="D118" s="147" t="s">
        <v>702</v>
      </c>
      <c r="E118" s="127" t="s">
        <v>703</v>
      </c>
      <c r="F118" s="156" t="s">
        <v>701</v>
      </c>
      <c r="G118" s="128">
        <v>13</v>
      </c>
      <c r="H118" s="157" t="s">
        <v>697</v>
      </c>
      <c r="I118" s="158"/>
      <c r="J118" s="158"/>
      <c r="K118" s="159"/>
      <c r="L118" s="23"/>
      <c r="M118" s="23"/>
    </row>
    <row r="119" spans="3:13" ht="30" customHeight="1" x14ac:dyDescent="0.2">
      <c r="D119" s="16">
        <v>3</v>
      </c>
      <c r="E119" s="17" t="s">
        <v>699</v>
      </c>
      <c r="F119" s="17"/>
      <c r="G119" s="25">
        <f>SUM(G116:G118)</f>
        <v>308</v>
      </c>
      <c r="H119" s="25"/>
      <c r="I119" s="25"/>
      <c r="J119" s="25"/>
      <c r="K119" s="22"/>
      <c r="L119" s="23"/>
      <c r="M119" s="23"/>
    </row>
    <row r="120" spans="3:13" s="31" customFormat="1" ht="11.25" customHeight="1" x14ac:dyDescent="0.2">
      <c r="C120" s="29"/>
      <c r="D120" s="23"/>
      <c r="E120" s="24"/>
      <c r="F120" s="24"/>
      <c r="G120" s="23"/>
      <c r="H120" s="23"/>
      <c r="I120" s="23"/>
      <c r="J120" s="23"/>
      <c r="K120" s="23"/>
      <c r="L120" s="23"/>
      <c r="M120" s="23"/>
    </row>
    <row r="121" spans="3:13" ht="13.5" customHeight="1" x14ac:dyDescent="0.2">
      <c r="D121" s="23"/>
      <c r="E121" s="24"/>
      <c r="F121" s="3"/>
      <c r="G121" s="23"/>
      <c r="H121" s="23"/>
      <c r="I121" s="23"/>
      <c r="J121" s="23"/>
      <c r="K121" s="23"/>
      <c r="L121" s="23"/>
      <c r="M121" s="23"/>
    </row>
    <row r="122" spans="3:13" ht="30" customHeight="1" x14ac:dyDescent="0.2">
      <c r="D122" s="16">
        <f>+D119+D113</f>
        <v>111</v>
      </c>
      <c r="E122" s="17" t="s">
        <v>613</v>
      </c>
      <c r="F122" s="54"/>
      <c r="G122" s="25">
        <f>+G119++G113</f>
        <v>5008</v>
      </c>
      <c r="H122" s="25"/>
      <c r="I122" s="25"/>
      <c r="J122" s="25">
        <f>+J119+J113</f>
        <v>699</v>
      </c>
      <c r="K122" s="22">
        <f>+K119+K113</f>
        <v>1102</v>
      </c>
      <c r="L122" s="23"/>
      <c r="M122" s="23"/>
    </row>
    <row r="123" spans="3:13" ht="13.5" customHeight="1" x14ac:dyDescent="0.2">
      <c r="D123" s="23"/>
      <c r="E123" s="24"/>
      <c r="F123" s="3"/>
      <c r="G123" s="23"/>
      <c r="H123" s="23"/>
      <c r="I123" s="23"/>
      <c r="J123" s="23"/>
      <c r="K123" s="23"/>
      <c r="L123" s="23"/>
      <c r="M123" s="23"/>
    </row>
    <row r="124" spans="3:13" ht="18.75" customHeight="1" x14ac:dyDescent="0.2">
      <c r="D124" s="71" t="s">
        <v>622</v>
      </c>
      <c r="E124" s="24"/>
      <c r="F124" s="3"/>
      <c r="G124" s="23"/>
      <c r="H124" s="23"/>
      <c r="I124" s="23"/>
      <c r="J124" s="23"/>
      <c r="K124" s="23"/>
      <c r="L124" s="23"/>
      <c r="M124" s="23"/>
    </row>
    <row r="125" spans="3:13" ht="7.5" customHeight="1" x14ac:dyDescent="0.2"/>
    <row r="126" spans="3:13" x14ac:dyDescent="0.2">
      <c r="D126" s="72" t="s">
        <v>621</v>
      </c>
    </row>
    <row r="127" spans="3:13" ht="20.100000000000001" customHeight="1" x14ac:dyDescent="0.2">
      <c r="D127" s="96"/>
    </row>
    <row r="128" spans="3:13" ht="20.100000000000001" customHeight="1" x14ac:dyDescent="0.2">
      <c r="D128" s="94"/>
    </row>
    <row r="129" spans="4:14" ht="20.100000000000001" customHeight="1" x14ac:dyDescent="0.2">
      <c r="D129" s="94"/>
    </row>
    <row r="130" spans="4:14" ht="20.100000000000001" customHeight="1" x14ac:dyDescent="0.2">
      <c r="D130" s="96"/>
    </row>
    <row r="131" spans="4:14" ht="20.100000000000001" customHeight="1" x14ac:dyDescent="0.2">
      <c r="E131" s="64"/>
      <c r="F131" s="64"/>
      <c r="G131" s="65"/>
      <c r="H131" s="65"/>
      <c r="I131" s="65"/>
      <c r="J131" s="65"/>
      <c r="K131" s="65"/>
    </row>
    <row r="132" spans="4:14" ht="20.100000000000001" customHeight="1" x14ac:dyDescent="0.2">
      <c r="E132" s="64"/>
      <c r="F132" s="64"/>
      <c r="G132" s="65"/>
      <c r="H132" s="65"/>
      <c r="I132" s="65"/>
      <c r="J132" s="65"/>
      <c r="K132" s="65"/>
    </row>
    <row r="133" spans="4:14" ht="20.100000000000001" customHeight="1" x14ac:dyDescent="0.2">
      <c r="D133" s="94"/>
      <c r="E133" s="64"/>
      <c r="F133" s="64"/>
      <c r="G133" s="65"/>
      <c r="H133" s="65"/>
      <c r="I133" s="65"/>
      <c r="J133" s="65"/>
      <c r="K133" s="65"/>
    </row>
    <row r="134" spans="4:14" ht="20.100000000000001" customHeight="1" x14ac:dyDescent="0.2">
      <c r="D134" s="94"/>
      <c r="E134" s="87"/>
      <c r="F134" s="87"/>
      <c r="G134" s="87"/>
      <c r="H134" s="87"/>
      <c r="I134" s="87"/>
      <c r="J134" s="87"/>
      <c r="K134" s="87"/>
    </row>
    <row r="135" spans="4:14" ht="20.100000000000001" customHeight="1" x14ac:dyDescent="0.2">
      <c r="D135" s="95"/>
      <c r="E135" s="87"/>
      <c r="F135" s="87"/>
      <c r="G135" s="87"/>
      <c r="H135" s="87"/>
      <c r="I135" s="87"/>
      <c r="J135" s="87"/>
      <c r="K135" s="87"/>
      <c r="L135" s="86"/>
      <c r="M135" s="86"/>
      <c r="N135" s="3"/>
    </row>
    <row r="136" spans="4:14" x14ac:dyDescent="0.2">
      <c r="D136" s="87"/>
    </row>
    <row r="137" spans="4:14" x14ac:dyDescent="0.2">
      <c r="D137" s="539"/>
      <c r="E137" s="539"/>
      <c r="F137" s="539"/>
      <c r="G137" s="539"/>
      <c r="H137" s="539"/>
      <c r="I137" s="75"/>
      <c r="J137" s="75"/>
      <c r="K137" s="75"/>
    </row>
    <row r="138" spans="4:14" x14ac:dyDescent="0.2">
      <c r="D138" s="70"/>
      <c r="L138" s="74"/>
      <c r="M138" s="74"/>
      <c r="N138" s="75"/>
    </row>
    <row r="139" spans="4:14" ht="12.75" customHeight="1" x14ac:dyDescent="0.2">
      <c r="D139" s="539"/>
      <c r="E139" s="539"/>
      <c r="F139" s="539"/>
      <c r="G139" s="539"/>
      <c r="H139" s="539"/>
      <c r="I139" s="75"/>
      <c r="J139" s="75"/>
      <c r="K139" s="75"/>
      <c r="L139" s="74"/>
      <c r="M139" s="74"/>
    </row>
    <row r="140" spans="4:14" x14ac:dyDescent="0.2">
      <c r="D140" s="78"/>
    </row>
  </sheetData>
  <autoFilter ref="A3:S112"/>
  <mergeCells count="2">
    <mergeCell ref="D139:H139"/>
    <mergeCell ref="D137:H137"/>
  </mergeCells>
  <phoneticPr fontId="0" type="noConversion"/>
  <pageMargins left="0.39370078740157483" right="0.19685039370078741" top="0.59055118110236227" bottom="0.39370078740157483" header="0.31496062992125984" footer="0.31496062992125984"/>
  <pageSetup paperSize="5" scale="54" orientation="portrait" verticalDpi="1200" r:id="rId1"/>
  <headerFooter alignWithMargins="0">
    <oddHeader>&amp;L&amp;12Liste des projets sociaux par arrondissement (ou municipalité)
Opération 15 000 logements (2006-2009)&amp;"Arial,Gras"
Projets Engagés, analyses préliminaires et retenus en priorité</oddHeader>
    <oddFooter>&amp;L&amp;"Arial,Gras"&amp;12Ville de Montréal
Direction de l'habitation - Division de la gestion des programmes&amp;R&amp;"Arial,Gras"&amp;12Imprimé le: &amp;D
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>
    <pageSetUpPr fitToPage="1"/>
  </sheetPr>
  <dimension ref="A1:L129"/>
  <sheetViews>
    <sheetView topLeftCell="A70" zoomScaleNormal="100" workbookViewId="0">
      <selection activeCell="B2" sqref="B2:B59"/>
    </sheetView>
  </sheetViews>
  <sheetFormatPr baseColWidth="10" defaultRowHeight="12.75" x14ac:dyDescent="0.2"/>
  <cols>
    <col min="1" max="1" width="7.28515625" style="5" bestFit="1" customWidth="1"/>
    <col min="2" max="2" width="42.42578125" customWidth="1"/>
    <col min="3" max="3" width="48.140625" bestFit="1" customWidth="1"/>
    <col min="4" max="4" width="33" bestFit="1" customWidth="1"/>
    <col min="5" max="6" width="11.42578125" style="5"/>
    <col min="7" max="7" width="12.85546875" style="5" customWidth="1"/>
    <col min="9" max="9" width="11.42578125" style="5"/>
    <col min="10" max="10" width="34.28515625" customWidth="1"/>
  </cols>
  <sheetData>
    <row r="1" spans="1:11" ht="20.25" x14ac:dyDescent="0.3">
      <c r="A1" s="21"/>
      <c r="B1" s="2"/>
      <c r="C1" s="2"/>
      <c r="D1" s="2"/>
      <c r="E1" s="36"/>
      <c r="F1" s="21"/>
      <c r="G1" s="9"/>
    </row>
    <row r="2" spans="1:11" ht="36" customHeight="1" x14ac:dyDescent="0.2">
      <c r="B2" s="68" t="s">
        <v>631</v>
      </c>
      <c r="C2" s="68" t="s">
        <v>2</v>
      </c>
      <c r="D2" s="68" t="s">
        <v>3</v>
      </c>
      <c r="E2" s="68" t="s">
        <v>1</v>
      </c>
      <c r="F2" s="68" t="s">
        <v>4</v>
      </c>
      <c r="G2" s="145" t="s">
        <v>745</v>
      </c>
      <c r="H2" s="1" t="s">
        <v>19</v>
      </c>
    </row>
    <row r="3" spans="1:11" ht="15" hidden="1" customHeight="1" x14ac:dyDescent="0.2">
      <c r="B3" s="38" t="s">
        <v>365</v>
      </c>
      <c r="C3" s="37" t="s">
        <v>20</v>
      </c>
      <c r="D3" s="37" t="s">
        <v>21</v>
      </c>
      <c r="E3" s="39">
        <v>46</v>
      </c>
      <c r="F3" s="143" t="s">
        <v>12</v>
      </c>
      <c r="G3" s="140"/>
      <c r="H3" s="40" t="s">
        <v>22</v>
      </c>
      <c r="J3" s="37" t="s">
        <v>249</v>
      </c>
      <c r="K3" s="37" t="s">
        <v>386</v>
      </c>
    </row>
    <row r="4" spans="1:11" ht="15" hidden="1" customHeight="1" x14ac:dyDescent="0.2">
      <c r="B4" s="38" t="s">
        <v>365</v>
      </c>
      <c r="C4" s="37" t="s">
        <v>27</v>
      </c>
      <c r="D4" s="37" t="s">
        <v>28</v>
      </c>
      <c r="E4" s="39">
        <v>34</v>
      </c>
      <c r="F4" s="143" t="s">
        <v>12</v>
      </c>
      <c r="G4" s="140"/>
      <c r="H4" s="40" t="s">
        <v>22</v>
      </c>
      <c r="J4" s="37" t="s">
        <v>250</v>
      </c>
      <c r="K4" s="37" t="s">
        <v>389</v>
      </c>
    </row>
    <row r="5" spans="1:11" ht="15" hidden="1" customHeight="1" x14ac:dyDescent="0.2">
      <c r="B5" s="38" t="s">
        <v>365</v>
      </c>
      <c r="C5" s="37" t="s">
        <v>23</v>
      </c>
      <c r="D5" s="37" t="s">
        <v>24</v>
      </c>
      <c r="E5" s="39">
        <v>15</v>
      </c>
      <c r="F5" s="143" t="s">
        <v>12</v>
      </c>
      <c r="G5" s="140"/>
      <c r="H5" s="40" t="s">
        <v>22</v>
      </c>
      <c r="J5" s="37" t="s">
        <v>251</v>
      </c>
      <c r="K5" s="37" t="s">
        <v>387</v>
      </c>
    </row>
    <row r="6" spans="1:11" ht="15" hidden="1" customHeight="1" x14ac:dyDescent="0.2">
      <c r="B6" s="38" t="s">
        <v>365</v>
      </c>
      <c r="C6" s="37" t="s">
        <v>368</v>
      </c>
      <c r="D6" s="37" t="s">
        <v>210</v>
      </c>
      <c r="E6" s="39">
        <v>24</v>
      </c>
      <c r="F6" s="143" t="s">
        <v>12</v>
      </c>
      <c r="G6" s="140"/>
      <c r="H6" s="40" t="s">
        <v>22</v>
      </c>
      <c r="J6" s="37" t="s">
        <v>252</v>
      </c>
      <c r="K6" s="37" t="s">
        <v>388</v>
      </c>
    </row>
    <row r="7" spans="1:11" ht="15" hidden="1" customHeight="1" x14ac:dyDescent="0.2">
      <c r="B7" s="38" t="s">
        <v>365</v>
      </c>
      <c r="C7" s="37" t="s">
        <v>25</v>
      </c>
      <c r="D7" s="37" t="s">
        <v>26</v>
      </c>
      <c r="E7" s="39">
        <v>22</v>
      </c>
      <c r="F7" s="143" t="s">
        <v>8</v>
      </c>
      <c r="G7" s="140"/>
      <c r="H7" s="40" t="s">
        <v>22</v>
      </c>
      <c r="J7" s="37" t="s">
        <v>253</v>
      </c>
      <c r="K7" s="37" t="s">
        <v>390</v>
      </c>
    </row>
    <row r="8" spans="1:11" ht="15" hidden="1" customHeight="1" x14ac:dyDescent="0.2">
      <c r="B8" s="38" t="s">
        <v>365</v>
      </c>
      <c r="C8" s="37" t="s">
        <v>369</v>
      </c>
      <c r="D8" s="37" t="s">
        <v>209</v>
      </c>
      <c r="E8" s="39">
        <v>22</v>
      </c>
      <c r="F8" s="143" t="s">
        <v>8</v>
      </c>
      <c r="G8" s="140"/>
      <c r="H8" s="40" t="s">
        <v>9</v>
      </c>
      <c r="J8" s="37" t="s">
        <v>254</v>
      </c>
      <c r="K8" s="37" t="s">
        <v>393</v>
      </c>
    </row>
    <row r="9" spans="1:11" ht="15" hidden="1" customHeight="1" x14ac:dyDescent="0.2">
      <c r="B9" s="38" t="s">
        <v>365</v>
      </c>
      <c r="C9" s="37" t="s">
        <v>29</v>
      </c>
      <c r="D9" s="37" t="s">
        <v>30</v>
      </c>
      <c r="E9" s="39">
        <v>133</v>
      </c>
      <c r="F9" s="143" t="s">
        <v>14</v>
      </c>
      <c r="G9" s="140"/>
      <c r="H9" s="40" t="s">
        <v>22</v>
      </c>
      <c r="J9" s="37" t="s">
        <v>255</v>
      </c>
      <c r="K9" s="37" t="s">
        <v>398</v>
      </c>
    </row>
    <row r="10" spans="1:11" ht="15" customHeight="1" x14ac:dyDescent="0.2">
      <c r="B10" s="38" t="s">
        <v>370</v>
      </c>
      <c r="C10" s="37" t="s">
        <v>211</v>
      </c>
      <c r="D10" s="37" t="s">
        <v>212</v>
      </c>
      <c r="E10" s="39">
        <v>95</v>
      </c>
      <c r="F10" s="143" t="s">
        <v>14</v>
      </c>
      <c r="G10" s="140" t="s">
        <v>747</v>
      </c>
      <c r="H10" s="40" t="s">
        <v>22</v>
      </c>
      <c r="J10" s="37" t="s">
        <v>256</v>
      </c>
      <c r="K10" s="37" t="s">
        <v>397</v>
      </c>
    </row>
    <row r="11" spans="1:11" ht="15" hidden="1" customHeight="1" x14ac:dyDescent="0.2">
      <c r="B11" s="38" t="s">
        <v>361</v>
      </c>
      <c r="C11" s="37" t="s">
        <v>213</v>
      </c>
      <c r="D11" s="37" t="s">
        <v>214</v>
      </c>
      <c r="E11" s="39">
        <v>46</v>
      </c>
      <c r="F11" s="143" t="s">
        <v>14</v>
      </c>
      <c r="G11" s="140"/>
      <c r="H11" s="40" t="s">
        <v>22</v>
      </c>
      <c r="J11" s="37" t="s">
        <v>257</v>
      </c>
      <c r="K11" s="37" t="s">
        <v>391</v>
      </c>
    </row>
    <row r="12" spans="1:11" ht="15" hidden="1" customHeight="1" x14ac:dyDescent="0.2">
      <c r="B12" s="38" t="s">
        <v>361</v>
      </c>
      <c r="C12" s="37" t="s">
        <v>39</v>
      </c>
      <c r="D12" s="37" t="s">
        <v>40</v>
      </c>
      <c r="E12" s="39">
        <v>91</v>
      </c>
      <c r="F12" s="143" t="s">
        <v>14</v>
      </c>
      <c r="G12" s="140"/>
      <c r="H12" s="40" t="s">
        <v>22</v>
      </c>
      <c r="J12" s="37" t="s">
        <v>258</v>
      </c>
      <c r="K12" s="37" t="s">
        <v>392</v>
      </c>
    </row>
    <row r="13" spans="1:11" ht="15" hidden="1" customHeight="1" x14ac:dyDescent="0.2">
      <c r="B13" s="38" t="s">
        <v>361</v>
      </c>
      <c r="C13" s="37" t="s">
        <v>42</v>
      </c>
      <c r="D13" s="37" t="s">
        <v>43</v>
      </c>
      <c r="E13" s="39">
        <v>46</v>
      </c>
      <c r="F13" s="143" t="s">
        <v>12</v>
      </c>
      <c r="G13" s="140"/>
      <c r="H13" s="40" t="s">
        <v>22</v>
      </c>
      <c r="J13" s="37" t="s">
        <v>259</v>
      </c>
      <c r="K13" s="37" t="s">
        <v>394</v>
      </c>
    </row>
    <row r="14" spans="1:11" ht="15" hidden="1" customHeight="1" x14ac:dyDescent="0.2">
      <c r="B14" s="38" t="s">
        <v>361</v>
      </c>
      <c r="C14" s="37" t="s">
        <v>31</v>
      </c>
      <c r="D14" s="37" t="s">
        <v>32</v>
      </c>
      <c r="E14" s="39">
        <v>17</v>
      </c>
      <c r="F14" s="143" t="s">
        <v>12</v>
      </c>
      <c r="G14" s="140"/>
      <c r="H14" s="40" t="s">
        <v>22</v>
      </c>
      <c r="J14" s="37" t="s">
        <v>260</v>
      </c>
      <c r="K14" s="37" t="s">
        <v>396</v>
      </c>
    </row>
    <row r="15" spans="1:11" ht="15" hidden="1" customHeight="1" x14ac:dyDescent="0.2">
      <c r="B15" s="38" t="s">
        <v>361</v>
      </c>
      <c r="C15" s="37" t="s">
        <v>33</v>
      </c>
      <c r="D15" s="37" t="s">
        <v>34</v>
      </c>
      <c r="E15" s="39">
        <v>18</v>
      </c>
      <c r="F15" s="143" t="s">
        <v>12</v>
      </c>
      <c r="G15" s="140"/>
      <c r="H15" s="40" t="s">
        <v>22</v>
      </c>
      <c r="J15" s="37" t="s">
        <v>261</v>
      </c>
      <c r="K15" s="37" t="s">
        <v>395</v>
      </c>
    </row>
    <row r="16" spans="1:11" ht="15" hidden="1" customHeight="1" x14ac:dyDescent="0.2">
      <c r="B16" s="38" t="s">
        <v>361</v>
      </c>
      <c r="C16" s="37" t="s">
        <v>35</v>
      </c>
      <c r="D16" s="37" t="s">
        <v>36</v>
      </c>
      <c r="E16" s="39">
        <v>24</v>
      </c>
      <c r="F16" s="143" t="s">
        <v>12</v>
      </c>
      <c r="G16" s="140"/>
      <c r="H16" s="40" t="s">
        <v>22</v>
      </c>
      <c r="J16" s="37" t="s">
        <v>373</v>
      </c>
      <c r="K16" s="37" t="s">
        <v>399</v>
      </c>
    </row>
    <row r="17" spans="2:12" ht="15" hidden="1" customHeight="1" x14ac:dyDescent="0.2">
      <c r="B17" s="38" t="s">
        <v>361</v>
      </c>
      <c r="C17" s="37" t="s">
        <v>41</v>
      </c>
      <c r="D17" s="37" t="s">
        <v>371</v>
      </c>
      <c r="E17" s="39">
        <v>29</v>
      </c>
      <c r="F17" s="143" t="s">
        <v>8</v>
      </c>
      <c r="G17" s="140"/>
      <c r="H17" s="40" t="s">
        <v>22</v>
      </c>
      <c r="J17" s="37" t="s">
        <v>262</v>
      </c>
      <c r="K17" s="37" t="s">
        <v>400</v>
      </c>
    </row>
    <row r="18" spans="2:12" ht="15" hidden="1" customHeight="1" x14ac:dyDescent="0.2">
      <c r="B18" s="38" t="s">
        <v>361</v>
      </c>
      <c r="C18" s="37" t="s">
        <v>37</v>
      </c>
      <c r="D18" s="37" t="s">
        <v>38</v>
      </c>
      <c r="E18" s="39">
        <v>23</v>
      </c>
      <c r="F18" s="143" t="s">
        <v>8</v>
      </c>
      <c r="G18" s="140"/>
      <c r="H18" s="40" t="s">
        <v>22</v>
      </c>
      <c r="I18" s="31"/>
      <c r="J18" s="37"/>
      <c r="K18" s="37"/>
      <c r="L18" s="31"/>
    </row>
    <row r="19" spans="2:12" ht="15" hidden="1" customHeight="1" x14ac:dyDescent="0.2">
      <c r="B19" s="38" t="s">
        <v>372</v>
      </c>
      <c r="C19" s="37" t="s">
        <v>44</v>
      </c>
      <c r="D19" s="37" t="s">
        <v>45</v>
      </c>
      <c r="E19" s="39">
        <v>131</v>
      </c>
      <c r="F19" s="143" t="s">
        <v>14</v>
      </c>
      <c r="G19" s="140"/>
      <c r="H19" s="40" t="s">
        <v>22</v>
      </c>
      <c r="J19" s="37" t="s">
        <v>263</v>
      </c>
      <c r="K19" s="37" t="s">
        <v>402</v>
      </c>
    </row>
    <row r="20" spans="2:12" ht="15" hidden="1" customHeight="1" x14ac:dyDescent="0.2">
      <c r="B20" s="38" t="s">
        <v>374</v>
      </c>
      <c r="C20" s="37" t="s">
        <v>46</v>
      </c>
      <c r="D20" s="37" t="s">
        <v>245</v>
      </c>
      <c r="E20" s="39">
        <v>76</v>
      </c>
      <c r="F20" s="143" t="s">
        <v>14</v>
      </c>
      <c r="G20" s="140"/>
      <c r="H20" s="40" t="s">
        <v>22</v>
      </c>
      <c r="J20" s="37" t="s">
        <v>264</v>
      </c>
      <c r="K20" s="37" t="s">
        <v>405</v>
      </c>
    </row>
    <row r="21" spans="2:12" ht="15" hidden="1" customHeight="1" x14ac:dyDescent="0.2">
      <c r="B21" s="38" t="s">
        <v>13</v>
      </c>
      <c r="C21" s="37" t="s">
        <v>217</v>
      </c>
      <c r="D21" s="37" t="s">
        <v>218</v>
      </c>
      <c r="E21" s="39">
        <v>24</v>
      </c>
      <c r="F21" s="143" t="s">
        <v>12</v>
      </c>
      <c r="G21" s="140"/>
      <c r="H21" s="40" t="s">
        <v>22</v>
      </c>
      <c r="J21" s="37" t="s">
        <v>265</v>
      </c>
      <c r="K21" s="37" t="s">
        <v>401</v>
      </c>
    </row>
    <row r="22" spans="2:12" ht="15" hidden="1" customHeight="1" x14ac:dyDescent="0.2">
      <c r="B22" s="38" t="s">
        <v>13</v>
      </c>
      <c r="C22" s="37" t="s">
        <v>215</v>
      </c>
      <c r="D22" s="37" t="s">
        <v>216</v>
      </c>
      <c r="E22" s="39">
        <v>44</v>
      </c>
      <c r="F22" s="143" t="s">
        <v>12</v>
      </c>
      <c r="G22" s="140"/>
      <c r="H22" s="40" t="s">
        <v>22</v>
      </c>
      <c r="J22" s="37" t="s">
        <v>266</v>
      </c>
      <c r="K22" s="37" t="s">
        <v>403</v>
      </c>
    </row>
    <row r="23" spans="2:12" ht="15" customHeight="1" x14ac:dyDescent="0.2">
      <c r="B23" s="38" t="s">
        <v>13</v>
      </c>
      <c r="C23" s="37" t="s">
        <v>49</v>
      </c>
      <c r="D23" s="37" t="s">
        <v>50</v>
      </c>
      <c r="E23" s="39">
        <v>19</v>
      </c>
      <c r="F23" s="143" t="s">
        <v>12</v>
      </c>
      <c r="G23" s="140" t="s">
        <v>747</v>
      </c>
      <c r="H23" s="40" t="s">
        <v>22</v>
      </c>
      <c r="J23" s="37" t="s">
        <v>267</v>
      </c>
      <c r="K23" s="37" t="s">
        <v>406</v>
      </c>
    </row>
    <row r="24" spans="2:12" ht="15" hidden="1" customHeight="1" x14ac:dyDescent="0.2">
      <c r="B24" s="38" t="s">
        <v>13</v>
      </c>
      <c r="C24" s="37" t="s">
        <v>55</v>
      </c>
      <c r="D24" s="37" t="s">
        <v>56</v>
      </c>
      <c r="E24" s="39">
        <v>61</v>
      </c>
      <c r="F24" s="143" t="s">
        <v>12</v>
      </c>
      <c r="G24" s="140"/>
      <c r="H24" s="40" t="s">
        <v>22</v>
      </c>
      <c r="J24" s="37" t="s">
        <v>268</v>
      </c>
      <c r="K24" s="37" t="s">
        <v>404</v>
      </c>
    </row>
    <row r="25" spans="2:12" ht="15" hidden="1" customHeight="1" x14ac:dyDescent="0.2">
      <c r="B25" s="38" t="s">
        <v>13</v>
      </c>
      <c r="C25" s="37" t="s">
        <v>47</v>
      </c>
      <c r="D25" s="37" t="s">
        <v>48</v>
      </c>
      <c r="E25" s="39">
        <v>16</v>
      </c>
      <c r="F25" s="143" t="s">
        <v>12</v>
      </c>
      <c r="G25" s="140"/>
      <c r="H25" s="40" t="s">
        <v>22</v>
      </c>
      <c r="J25" s="37" t="s">
        <v>376</v>
      </c>
      <c r="K25" s="37" t="s">
        <v>408</v>
      </c>
    </row>
    <row r="26" spans="2:12" ht="15" hidden="1" customHeight="1" x14ac:dyDescent="0.2">
      <c r="B26" s="38" t="s">
        <v>13</v>
      </c>
      <c r="C26" s="37" t="s">
        <v>51</v>
      </c>
      <c r="D26" s="37" t="s">
        <v>52</v>
      </c>
      <c r="E26" s="39">
        <v>24</v>
      </c>
      <c r="F26" s="143" t="s">
        <v>8</v>
      </c>
      <c r="G26" s="140"/>
      <c r="H26" s="40" t="s">
        <v>22</v>
      </c>
      <c r="J26" s="37" t="s">
        <v>293</v>
      </c>
      <c r="K26" s="37" t="s">
        <v>409</v>
      </c>
    </row>
    <row r="27" spans="2:12" ht="15" hidden="1" customHeight="1" x14ac:dyDescent="0.2">
      <c r="B27" s="38" t="s">
        <v>13</v>
      </c>
      <c r="C27" s="37" t="s">
        <v>57</v>
      </c>
      <c r="D27" s="37" t="s">
        <v>58</v>
      </c>
      <c r="E27" s="39">
        <v>141</v>
      </c>
      <c r="F27" s="143" t="s">
        <v>14</v>
      </c>
      <c r="G27" s="140"/>
      <c r="H27" s="40" t="s">
        <v>22</v>
      </c>
      <c r="J27" s="37" t="s">
        <v>294</v>
      </c>
      <c r="K27" s="37" t="s">
        <v>407</v>
      </c>
    </row>
    <row r="28" spans="2:12" ht="15" hidden="1" customHeight="1" x14ac:dyDescent="0.2">
      <c r="B28" s="38" t="s">
        <v>13</v>
      </c>
      <c r="C28" s="37" t="s">
        <v>53</v>
      </c>
      <c r="D28" s="37" t="s">
        <v>54</v>
      </c>
      <c r="E28" s="39">
        <v>83</v>
      </c>
      <c r="F28" s="143" t="s">
        <v>14</v>
      </c>
      <c r="G28" s="140"/>
      <c r="H28" s="40" t="s">
        <v>22</v>
      </c>
      <c r="J28" s="37"/>
      <c r="K28" s="37"/>
    </row>
    <row r="29" spans="2:12" ht="15" customHeight="1" x14ac:dyDescent="0.2">
      <c r="B29" s="38" t="s">
        <v>362</v>
      </c>
      <c r="C29" s="37" t="s">
        <v>225</v>
      </c>
      <c r="D29" s="37" t="s">
        <v>375</v>
      </c>
      <c r="E29" s="39">
        <v>36</v>
      </c>
      <c r="F29" s="143" t="s">
        <v>12</v>
      </c>
      <c r="G29" s="140" t="s">
        <v>747</v>
      </c>
      <c r="H29" s="40" t="s">
        <v>22</v>
      </c>
      <c r="J29" s="37" t="s">
        <v>377</v>
      </c>
      <c r="K29" s="37" t="s">
        <v>416</v>
      </c>
    </row>
    <row r="30" spans="2:12" ht="15" hidden="1" customHeight="1" x14ac:dyDescent="0.2">
      <c r="B30" s="38" t="s">
        <v>362</v>
      </c>
      <c r="C30" s="37" t="s">
        <v>99</v>
      </c>
      <c r="D30" s="37" t="s">
        <v>100</v>
      </c>
      <c r="E30" s="39">
        <v>17</v>
      </c>
      <c r="F30" s="143" t="s">
        <v>8</v>
      </c>
      <c r="G30" s="140"/>
      <c r="H30" s="40" t="s">
        <v>22</v>
      </c>
      <c r="J30" s="37" t="s">
        <v>315</v>
      </c>
      <c r="K30" s="37" t="s">
        <v>419</v>
      </c>
    </row>
    <row r="31" spans="2:12" ht="15" hidden="1" customHeight="1" x14ac:dyDescent="0.2">
      <c r="B31" s="38" t="s">
        <v>362</v>
      </c>
      <c r="C31" s="37" t="s">
        <v>97</v>
      </c>
      <c r="D31" s="37" t="s">
        <v>98</v>
      </c>
      <c r="E31" s="39">
        <v>24</v>
      </c>
      <c r="F31" s="143" t="s">
        <v>8</v>
      </c>
      <c r="G31" s="140"/>
      <c r="H31" s="40" t="s">
        <v>22</v>
      </c>
      <c r="J31" s="37" t="s">
        <v>316</v>
      </c>
      <c r="K31" s="37" t="s">
        <v>415</v>
      </c>
    </row>
    <row r="32" spans="2:12" ht="15" hidden="1" customHeight="1" x14ac:dyDescent="0.2">
      <c r="B32" s="38" t="s">
        <v>363</v>
      </c>
      <c r="C32" s="37" t="s">
        <v>237</v>
      </c>
      <c r="D32" s="37" t="s">
        <v>238</v>
      </c>
      <c r="E32" s="39">
        <v>32</v>
      </c>
      <c r="F32" s="143" t="s">
        <v>14</v>
      </c>
      <c r="G32" s="140"/>
      <c r="H32" s="40" t="s">
        <v>22</v>
      </c>
      <c r="J32" s="37" t="s">
        <v>317</v>
      </c>
      <c r="K32" s="37" t="s">
        <v>420</v>
      </c>
    </row>
    <row r="33" spans="1:11" ht="15" customHeight="1" x14ac:dyDescent="0.2">
      <c r="B33" s="38" t="s">
        <v>363</v>
      </c>
      <c r="C33" s="37" t="s">
        <v>154</v>
      </c>
      <c r="D33" s="37" t="s">
        <v>155</v>
      </c>
      <c r="E33" s="39">
        <v>8</v>
      </c>
      <c r="F33" s="143" t="s">
        <v>8</v>
      </c>
      <c r="G33" s="140" t="s">
        <v>747</v>
      </c>
      <c r="H33" s="40" t="s">
        <v>22</v>
      </c>
      <c r="J33" s="37" t="s">
        <v>318</v>
      </c>
      <c r="K33" s="37" t="s">
        <v>413</v>
      </c>
    </row>
    <row r="34" spans="1:11" ht="15" customHeight="1" x14ac:dyDescent="0.2">
      <c r="B34" s="38" t="s">
        <v>363</v>
      </c>
      <c r="C34" s="37" t="s">
        <v>148</v>
      </c>
      <c r="D34" s="37" t="s">
        <v>149</v>
      </c>
      <c r="E34" s="39">
        <v>55</v>
      </c>
      <c r="F34" s="143" t="s">
        <v>12</v>
      </c>
      <c r="G34" s="140" t="s">
        <v>747</v>
      </c>
      <c r="H34" s="40" t="s">
        <v>22</v>
      </c>
      <c r="J34" s="37" t="s">
        <v>319</v>
      </c>
      <c r="K34" s="37" t="s">
        <v>418</v>
      </c>
    </row>
    <row r="35" spans="1:11" ht="15" hidden="1" customHeight="1" x14ac:dyDescent="0.2">
      <c r="B35" s="38" t="s">
        <v>363</v>
      </c>
      <c r="C35" s="37" t="s">
        <v>156</v>
      </c>
      <c r="D35" s="37" t="s">
        <v>157</v>
      </c>
      <c r="E35" s="39">
        <v>18</v>
      </c>
      <c r="F35" s="143" t="s">
        <v>12</v>
      </c>
      <c r="G35" s="140"/>
      <c r="H35" s="40" t="s">
        <v>22</v>
      </c>
      <c r="J35" s="37" t="s">
        <v>320</v>
      </c>
      <c r="K35" s="37" t="s">
        <v>425</v>
      </c>
    </row>
    <row r="36" spans="1:11" ht="15" hidden="1" customHeight="1" x14ac:dyDescent="0.2">
      <c r="B36" s="38" t="s">
        <v>363</v>
      </c>
      <c r="C36" s="37" t="s">
        <v>144</v>
      </c>
      <c r="D36" s="37" t="s">
        <v>145</v>
      </c>
      <c r="E36" s="39">
        <v>16</v>
      </c>
      <c r="F36" s="143" t="s">
        <v>12</v>
      </c>
      <c r="G36" s="140"/>
      <c r="H36" s="40" t="s">
        <v>22</v>
      </c>
      <c r="J36" s="37" t="s">
        <v>321</v>
      </c>
      <c r="K36" s="37" t="s">
        <v>422</v>
      </c>
    </row>
    <row r="37" spans="1:11" ht="15" hidden="1" customHeight="1" x14ac:dyDescent="0.2">
      <c r="B37" s="38" t="s">
        <v>363</v>
      </c>
      <c r="C37" s="37" t="s">
        <v>152</v>
      </c>
      <c r="D37" s="37" t="s">
        <v>153</v>
      </c>
      <c r="E37" s="39">
        <v>20</v>
      </c>
      <c r="F37" s="143" t="s">
        <v>12</v>
      </c>
      <c r="G37" s="140"/>
      <c r="H37" s="40" t="s">
        <v>22</v>
      </c>
      <c r="J37" s="37" t="s">
        <v>322</v>
      </c>
      <c r="K37" s="37" t="s">
        <v>421</v>
      </c>
    </row>
    <row r="38" spans="1:11" ht="15" hidden="1" customHeight="1" x14ac:dyDescent="0.2">
      <c r="B38" s="38" t="s">
        <v>363</v>
      </c>
      <c r="C38" s="37" t="s">
        <v>163</v>
      </c>
      <c r="D38" s="37" t="s">
        <v>164</v>
      </c>
      <c r="E38" s="39">
        <v>24</v>
      </c>
      <c r="F38" s="143" t="s">
        <v>12</v>
      </c>
      <c r="G38" s="140"/>
      <c r="H38" s="40" t="s">
        <v>22</v>
      </c>
      <c r="J38" s="37" t="s">
        <v>323</v>
      </c>
      <c r="K38" s="37" t="s">
        <v>412</v>
      </c>
    </row>
    <row r="39" spans="1:11" ht="15" hidden="1" customHeight="1" x14ac:dyDescent="0.2">
      <c r="B39" s="38" t="s">
        <v>363</v>
      </c>
      <c r="C39" s="37" t="s">
        <v>160</v>
      </c>
      <c r="D39" s="37" t="s">
        <v>161</v>
      </c>
      <c r="E39" s="39">
        <v>2</v>
      </c>
      <c r="F39" s="143" t="s">
        <v>12</v>
      </c>
      <c r="G39" s="140"/>
      <c r="H39" s="40" t="s">
        <v>22</v>
      </c>
      <c r="J39" s="37" t="s">
        <v>324</v>
      </c>
      <c r="K39" s="37" t="s">
        <v>417</v>
      </c>
    </row>
    <row r="40" spans="1:11" ht="15" customHeight="1" x14ac:dyDescent="0.2">
      <c r="A40" s="29"/>
      <c r="B40" s="38" t="s">
        <v>363</v>
      </c>
      <c r="C40" s="37" t="s">
        <v>158</v>
      </c>
      <c r="D40" s="37" t="s">
        <v>159</v>
      </c>
      <c r="E40" s="39">
        <v>26</v>
      </c>
      <c r="F40" s="143" t="s">
        <v>12</v>
      </c>
      <c r="G40" s="140" t="s">
        <v>747</v>
      </c>
      <c r="H40" s="40" t="s">
        <v>22</v>
      </c>
      <c r="J40" s="37" t="s">
        <v>325</v>
      </c>
      <c r="K40" s="37" t="s">
        <v>414</v>
      </c>
    </row>
    <row r="41" spans="1:11" ht="15" hidden="1" customHeight="1" x14ac:dyDescent="0.2">
      <c r="B41" s="38" t="s">
        <v>363</v>
      </c>
      <c r="C41" s="37" t="s">
        <v>142</v>
      </c>
      <c r="D41" s="37" t="s">
        <v>143</v>
      </c>
      <c r="E41" s="39">
        <v>14</v>
      </c>
      <c r="F41" s="143" t="s">
        <v>12</v>
      </c>
      <c r="G41" s="140"/>
      <c r="H41" s="40" t="s">
        <v>22</v>
      </c>
      <c r="J41" s="37" t="s">
        <v>326</v>
      </c>
      <c r="K41" s="37" t="s">
        <v>426</v>
      </c>
    </row>
    <row r="42" spans="1:11" ht="15" hidden="1" customHeight="1" x14ac:dyDescent="0.2">
      <c r="B42" s="38" t="s">
        <v>363</v>
      </c>
      <c r="C42" s="37" t="s">
        <v>150</v>
      </c>
      <c r="D42" s="37" t="s">
        <v>151</v>
      </c>
      <c r="E42" s="39">
        <v>23</v>
      </c>
      <c r="F42" s="143" t="s">
        <v>8</v>
      </c>
      <c r="G42" s="140"/>
      <c r="H42" s="40" t="s">
        <v>22</v>
      </c>
      <c r="J42" s="37" t="s">
        <v>327</v>
      </c>
      <c r="K42" s="37" t="s">
        <v>423</v>
      </c>
    </row>
    <row r="43" spans="1:11" ht="15" hidden="1" customHeight="1" x14ac:dyDescent="0.2">
      <c r="B43" s="38" t="s">
        <v>363</v>
      </c>
      <c r="C43" s="37" t="s">
        <v>146</v>
      </c>
      <c r="D43" s="37" t="s">
        <v>147</v>
      </c>
      <c r="E43" s="39">
        <v>50</v>
      </c>
      <c r="F43" s="143" t="s">
        <v>8</v>
      </c>
      <c r="G43" s="140"/>
      <c r="H43" s="40" t="s">
        <v>22</v>
      </c>
      <c r="J43" s="37" t="s">
        <v>328</v>
      </c>
      <c r="K43" s="37" t="s">
        <v>410</v>
      </c>
    </row>
    <row r="44" spans="1:11" ht="15" hidden="1" customHeight="1" x14ac:dyDescent="0.2">
      <c r="B44" s="38" t="s">
        <v>363</v>
      </c>
      <c r="C44" s="37" t="s">
        <v>165</v>
      </c>
      <c r="D44" s="37" t="s">
        <v>166</v>
      </c>
      <c r="E44" s="39">
        <v>40</v>
      </c>
      <c r="F44" s="143" t="s">
        <v>12</v>
      </c>
      <c r="G44" s="140"/>
      <c r="H44" s="40" t="s">
        <v>22</v>
      </c>
      <c r="J44" s="37" t="s">
        <v>329</v>
      </c>
      <c r="K44" s="37" t="s">
        <v>411</v>
      </c>
    </row>
    <row r="45" spans="1:11" ht="15" hidden="1" customHeight="1" x14ac:dyDescent="0.2">
      <c r="B45" s="38" t="s">
        <v>363</v>
      </c>
      <c r="C45" s="37" t="s">
        <v>162</v>
      </c>
      <c r="D45" s="37" t="s">
        <v>378</v>
      </c>
      <c r="E45" s="39">
        <v>6</v>
      </c>
      <c r="F45" s="143" t="s">
        <v>12</v>
      </c>
      <c r="G45" s="140"/>
      <c r="H45" s="40" t="s">
        <v>22</v>
      </c>
      <c r="J45" s="37" t="s">
        <v>330</v>
      </c>
      <c r="K45" s="37" t="s">
        <v>424</v>
      </c>
    </row>
    <row r="46" spans="1:11" ht="15" customHeight="1" x14ac:dyDescent="0.2">
      <c r="B46" s="48" t="s">
        <v>363</v>
      </c>
      <c r="C46" s="43" t="s">
        <v>140</v>
      </c>
      <c r="D46" s="43" t="s">
        <v>141</v>
      </c>
      <c r="E46" s="49">
        <v>9</v>
      </c>
      <c r="F46" s="49" t="s">
        <v>12</v>
      </c>
      <c r="G46" s="50" t="s">
        <v>747</v>
      </c>
      <c r="H46" s="40" t="s">
        <v>22</v>
      </c>
      <c r="J46" s="37" t="s">
        <v>269</v>
      </c>
      <c r="K46" s="37" t="s">
        <v>437</v>
      </c>
    </row>
    <row r="47" spans="1:11" ht="15" customHeight="1" x14ac:dyDescent="0.2">
      <c r="B47" s="38" t="s">
        <v>363</v>
      </c>
      <c r="C47" s="37" t="s">
        <v>140</v>
      </c>
      <c r="D47" s="37" t="s">
        <v>141</v>
      </c>
      <c r="E47" s="39">
        <v>12</v>
      </c>
      <c r="F47" s="143" t="s">
        <v>8</v>
      </c>
      <c r="G47" s="140" t="s">
        <v>747</v>
      </c>
      <c r="H47" s="40" t="s">
        <v>22</v>
      </c>
      <c r="J47" s="37" t="s">
        <v>270</v>
      </c>
      <c r="K47" s="37" t="s">
        <v>429</v>
      </c>
    </row>
    <row r="48" spans="1:11" ht="15" hidden="1" customHeight="1" x14ac:dyDescent="0.2">
      <c r="B48" s="38" t="s">
        <v>363</v>
      </c>
      <c r="C48" s="37" t="s">
        <v>239</v>
      </c>
      <c r="D48" s="37" t="s">
        <v>379</v>
      </c>
      <c r="E48" s="39">
        <v>24</v>
      </c>
      <c r="F48" s="143" t="s">
        <v>12</v>
      </c>
      <c r="G48" s="140"/>
      <c r="H48" s="40" t="s">
        <v>22</v>
      </c>
      <c r="J48" s="37" t="s">
        <v>271</v>
      </c>
      <c r="K48" s="37" t="s">
        <v>434</v>
      </c>
    </row>
    <row r="49" spans="1:11" ht="15" hidden="1" customHeight="1" x14ac:dyDescent="0.2">
      <c r="B49" s="38" t="s">
        <v>366</v>
      </c>
      <c r="C49" s="37" t="s">
        <v>73</v>
      </c>
      <c r="D49" s="37" t="s">
        <v>74</v>
      </c>
      <c r="E49" s="39">
        <v>11</v>
      </c>
      <c r="F49" s="143" t="s">
        <v>8</v>
      </c>
      <c r="G49" s="140"/>
      <c r="H49" s="40" t="s">
        <v>22</v>
      </c>
      <c r="J49" s="37" t="s">
        <v>272</v>
      </c>
      <c r="K49" s="37" t="s">
        <v>430</v>
      </c>
    </row>
    <row r="50" spans="1:11" ht="15" hidden="1" customHeight="1" x14ac:dyDescent="0.2">
      <c r="B50" s="38" t="s">
        <v>366</v>
      </c>
      <c r="C50" s="37" t="s">
        <v>63</v>
      </c>
      <c r="D50" s="37" t="s">
        <v>64</v>
      </c>
      <c r="E50" s="39">
        <v>5</v>
      </c>
      <c r="F50" s="143" t="s">
        <v>8</v>
      </c>
      <c r="G50" s="140"/>
      <c r="H50" s="40" t="s">
        <v>22</v>
      </c>
      <c r="J50" s="37" t="s">
        <v>273</v>
      </c>
      <c r="K50" s="37" t="s">
        <v>432</v>
      </c>
    </row>
    <row r="51" spans="1:11" ht="15" customHeight="1" x14ac:dyDescent="0.2">
      <c r="A51" s="29"/>
      <c r="B51" s="38" t="s">
        <v>366</v>
      </c>
      <c r="C51" s="37" t="s">
        <v>219</v>
      </c>
      <c r="D51" s="37" t="s">
        <v>220</v>
      </c>
      <c r="E51" s="39">
        <v>71</v>
      </c>
      <c r="F51" s="143" t="s">
        <v>12</v>
      </c>
      <c r="G51" s="140" t="s">
        <v>747</v>
      </c>
      <c r="H51" s="40" t="s">
        <v>22</v>
      </c>
      <c r="J51" s="37" t="s">
        <v>274</v>
      </c>
      <c r="K51" s="37" t="s">
        <v>431</v>
      </c>
    </row>
    <row r="52" spans="1:11" ht="15" hidden="1" customHeight="1" x14ac:dyDescent="0.2">
      <c r="B52" s="38" t="s">
        <v>366</v>
      </c>
      <c r="C52" s="37" t="s">
        <v>65</v>
      </c>
      <c r="D52" s="37" t="s">
        <v>66</v>
      </c>
      <c r="E52" s="39">
        <v>24</v>
      </c>
      <c r="F52" s="143" t="s">
        <v>12</v>
      </c>
      <c r="G52" s="140"/>
      <c r="H52" s="40" t="s">
        <v>22</v>
      </c>
      <c r="J52" s="37" t="s">
        <v>275</v>
      </c>
      <c r="K52" s="37" t="s">
        <v>428</v>
      </c>
    </row>
    <row r="53" spans="1:11" ht="15" customHeight="1" x14ac:dyDescent="0.2">
      <c r="B53" s="38" t="s">
        <v>366</v>
      </c>
      <c r="C53" s="37" t="s">
        <v>69</v>
      </c>
      <c r="D53" s="37" t="s">
        <v>433</v>
      </c>
      <c r="E53" s="39">
        <v>97</v>
      </c>
      <c r="F53" s="143" t="s">
        <v>12</v>
      </c>
      <c r="G53" s="140" t="s">
        <v>747</v>
      </c>
      <c r="H53" s="40" t="s">
        <v>22</v>
      </c>
      <c r="J53" s="37" t="s">
        <v>276</v>
      </c>
      <c r="K53" s="37" t="s">
        <v>438</v>
      </c>
    </row>
    <row r="54" spans="1:11" ht="15" hidden="1" customHeight="1" x14ac:dyDescent="0.2">
      <c r="B54" s="38" t="s">
        <v>366</v>
      </c>
      <c r="C54" s="37" t="s">
        <v>67</v>
      </c>
      <c r="D54" s="37" t="s">
        <v>68</v>
      </c>
      <c r="E54" s="39">
        <v>24</v>
      </c>
      <c r="F54" s="143" t="s">
        <v>12</v>
      </c>
      <c r="G54" s="140"/>
      <c r="H54" s="40" t="s">
        <v>22</v>
      </c>
      <c r="J54" s="37" t="s">
        <v>277</v>
      </c>
      <c r="K54" s="37" t="s">
        <v>441</v>
      </c>
    </row>
    <row r="55" spans="1:11" ht="15" hidden="1" customHeight="1" x14ac:dyDescent="0.2">
      <c r="B55" s="38" t="s">
        <v>366</v>
      </c>
      <c r="C55" s="37" t="s">
        <v>61</v>
      </c>
      <c r="D55" s="37" t="s">
        <v>62</v>
      </c>
      <c r="E55" s="39">
        <v>12</v>
      </c>
      <c r="F55" s="143" t="s">
        <v>12</v>
      </c>
      <c r="G55" s="140"/>
      <c r="H55" s="40" t="s">
        <v>22</v>
      </c>
      <c r="J55" s="37" t="s">
        <v>278</v>
      </c>
      <c r="K55" s="37" t="s">
        <v>435</v>
      </c>
    </row>
    <row r="56" spans="1:11" ht="15" hidden="1" customHeight="1" x14ac:dyDescent="0.2">
      <c r="B56" s="38" t="s">
        <v>366</v>
      </c>
      <c r="C56" s="37" t="s">
        <v>75</v>
      </c>
      <c r="D56" s="37" t="s">
        <v>76</v>
      </c>
      <c r="E56" s="39">
        <v>60</v>
      </c>
      <c r="F56" s="143" t="s">
        <v>12</v>
      </c>
      <c r="G56" s="140"/>
      <c r="H56" s="40" t="s">
        <v>22</v>
      </c>
      <c r="J56" s="37" t="s">
        <v>279</v>
      </c>
      <c r="K56" s="37" t="s">
        <v>442</v>
      </c>
    </row>
    <row r="57" spans="1:11" ht="15" hidden="1" customHeight="1" x14ac:dyDescent="0.2">
      <c r="B57" s="38" t="s">
        <v>366</v>
      </c>
      <c r="C57" s="37" t="s">
        <v>79</v>
      </c>
      <c r="D57" s="37" t="s">
        <v>80</v>
      </c>
      <c r="E57" s="39">
        <v>42</v>
      </c>
      <c r="F57" s="143" t="s">
        <v>12</v>
      </c>
      <c r="G57" s="140"/>
      <c r="H57" s="40" t="s">
        <v>22</v>
      </c>
      <c r="J57" s="37" t="s">
        <v>280</v>
      </c>
      <c r="K57" s="37" t="s">
        <v>439</v>
      </c>
    </row>
    <row r="58" spans="1:11" ht="15" hidden="1" customHeight="1" x14ac:dyDescent="0.2">
      <c r="B58" s="38" t="s">
        <v>366</v>
      </c>
      <c r="C58" s="37" t="s">
        <v>70</v>
      </c>
      <c r="D58" s="37" t="s">
        <v>246</v>
      </c>
      <c r="E58" s="39">
        <v>17</v>
      </c>
      <c r="F58" s="143" t="s">
        <v>8</v>
      </c>
      <c r="G58" s="140"/>
      <c r="H58" s="40" t="s">
        <v>22</v>
      </c>
      <c r="J58" s="37" t="s">
        <v>380</v>
      </c>
      <c r="K58" s="37" t="s">
        <v>440</v>
      </c>
    </row>
    <row r="59" spans="1:11" ht="15" customHeight="1" x14ac:dyDescent="0.2">
      <c r="B59" s="38" t="s">
        <v>366</v>
      </c>
      <c r="C59" s="37" t="s">
        <v>223</v>
      </c>
      <c r="D59" s="37" t="s">
        <v>224</v>
      </c>
      <c r="E59" s="39">
        <v>40</v>
      </c>
      <c r="F59" s="143" t="s">
        <v>12</v>
      </c>
      <c r="G59" s="140" t="s">
        <v>747</v>
      </c>
      <c r="H59" s="40" t="s">
        <v>22</v>
      </c>
      <c r="J59" s="37" t="s">
        <v>281</v>
      </c>
      <c r="K59" s="37" t="s">
        <v>427</v>
      </c>
    </row>
    <row r="60" spans="1:11" ht="15" hidden="1" customHeight="1" x14ac:dyDescent="0.2">
      <c r="B60" s="38" t="s">
        <v>366</v>
      </c>
      <c r="C60" s="37" t="s">
        <v>77</v>
      </c>
      <c r="D60" s="37" t="s">
        <v>78</v>
      </c>
      <c r="E60" s="39">
        <v>30</v>
      </c>
      <c r="F60" s="143" t="s">
        <v>12</v>
      </c>
      <c r="G60" s="140"/>
      <c r="H60" s="40" t="s">
        <v>22</v>
      </c>
      <c r="J60" s="37" t="s">
        <v>282</v>
      </c>
      <c r="K60" s="37" t="s">
        <v>436</v>
      </c>
    </row>
    <row r="61" spans="1:11" ht="15" hidden="1" customHeight="1" x14ac:dyDescent="0.2">
      <c r="B61" s="38" t="s">
        <v>366</v>
      </c>
      <c r="C61" s="37" t="s">
        <v>221</v>
      </c>
      <c r="D61" s="37" t="s">
        <v>222</v>
      </c>
      <c r="E61" s="39">
        <v>96</v>
      </c>
      <c r="F61" s="143" t="s">
        <v>14</v>
      </c>
      <c r="G61" s="140"/>
      <c r="H61" s="40" t="s">
        <v>22</v>
      </c>
      <c r="J61" s="37" t="s">
        <v>283</v>
      </c>
      <c r="K61" s="37" t="s">
        <v>443</v>
      </c>
    </row>
    <row r="62" spans="1:11" ht="15" hidden="1" customHeight="1" x14ac:dyDescent="0.2">
      <c r="B62" s="38" t="s">
        <v>366</v>
      </c>
      <c r="C62" s="37" t="s">
        <v>59</v>
      </c>
      <c r="D62" s="37" t="s">
        <v>60</v>
      </c>
      <c r="E62" s="39">
        <v>32</v>
      </c>
      <c r="F62" s="143" t="s">
        <v>14</v>
      </c>
      <c r="G62" s="140"/>
      <c r="H62" s="40" t="s">
        <v>22</v>
      </c>
      <c r="J62" s="37" t="s">
        <v>284</v>
      </c>
      <c r="K62" s="37" t="s">
        <v>445</v>
      </c>
    </row>
    <row r="63" spans="1:11" ht="15" hidden="1" customHeight="1" x14ac:dyDescent="0.2">
      <c r="B63" s="38" t="s">
        <v>366</v>
      </c>
      <c r="C63" s="37" t="s">
        <v>71</v>
      </c>
      <c r="D63" s="37" t="s">
        <v>72</v>
      </c>
      <c r="E63" s="39">
        <v>24</v>
      </c>
      <c r="F63" s="143" t="s">
        <v>8</v>
      </c>
      <c r="G63" s="140"/>
      <c r="H63" s="40" t="s">
        <v>22</v>
      </c>
      <c r="J63" s="37" t="s">
        <v>285</v>
      </c>
      <c r="K63" s="37" t="s">
        <v>446</v>
      </c>
    </row>
    <row r="64" spans="1:11" ht="15" hidden="1" customHeight="1" x14ac:dyDescent="0.2">
      <c r="B64" s="38" t="s">
        <v>248</v>
      </c>
      <c r="C64" s="37" t="s">
        <v>104</v>
      </c>
      <c r="D64" s="37" t="s">
        <v>444</v>
      </c>
      <c r="E64" s="39">
        <v>66</v>
      </c>
      <c r="F64" s="143" t="s">
        <v>12</v>
      </c>
      <c r="G64" s="140"/>
      <c r="H64" s="40" t="s">
        <v>22</v>
      </c>
      <c r="J64" s="37" t="s">
        <v>286</v>
      </c>
      <c r="K64" s="37" t="s">
        <v>447</v>
      </c>
    </row>
    <row r="65" spans="2:11" ht="15" hidden="1" customHeight="1" x14ac:dyDescent="0.2">
      <c r="B65" s="38" t="s">
        <v>248</v>
      </c>
      <c r="C65" s="37" t="s">
        <v>107</v>
      </c>
      <c r="D65" s="37" t="s">
        <v>108</v>
      </c>
      <c r="E65" s="39">
        <v>47</v>
      </c>
      <c r="F65" s="143" t="s">
        <v>12</v>
      </c>
      <c r="G65" s="140"/>
      <c r="H65" s="40" t="s">
        <v>22</v>
      </c>
      <c r="J65" s="37" t="s">
        <v>287</v>
      </c>
      <c r="K65" s="37" t="s">
        <v>449</v>
      </c>
    </row>
    <row r="66" spans="2:11" ht="15" hidden="1" customHeight="1" x14ac:dyDescent="0.2">
      <c r="B66" s="38" t="s">
        <v>18</v>
      </c>
      <c r="C66" s="37" t="s">
        <v>81</v>
      </c>
      <c r="D66" s="37" t="s">
        <v>82</v>
      </c>
      <c r="E66" s="39">
        <v>16</v>
      </c>
      <c r="F66" s="143" t="s">
        <v>12</v>
      </c>
      <c r="G66" s="140"/>
      <c r="H66" s="40" t="s">
        <v>22</v>
      </c>
      <c r="J66" s="37" t="s">
        <v>288</v>
      </c>
      <c r="K66" s="37" t="s">
        <v>448</v>
      </c>
    </row>
    <row r="67" spans="2:11" ht="15" hidden="1" customHeight="1" x14ac:dyDescent="0.2">
      <c r="B67" s="38" t="s">
        <v>18</v>
      </c>
      <c r="C67" s="37" t="s">
        <v>83</v>
      </c>
      <c r="D67" s="37" t="s">
        <v>84</v>
      </c>
      <c r="E67" s="39">
        <v>16</v>
      </c>
      <c r="F67" s="143" t="s">
        <v>12</v>
      </c>
      <c r="G67" s="140"/>
      <c r="H67" s="40" t="s">
        <v>22</v>
      </c>
      <c r="J67" s="37" t="s">
        <v>289</v>
      </c>
      <c r="K67" s="37" t="s">
        <v>450</v>
      </c>
    </row>
    <row r="68" spans="2:11" ht="15" hidden="1" customHeight="1" x14ac:dyDescent="0.2">
      <c r="B68" s="38" t="s">
        <v>18</v>
      </c>
      <c r="C68" s="37" t="s">
        <v>87</v>
      </c>
      <c r="D68" s="37" t="s">
        <v>88</v>
      </c>
      <c r="E68" s="39">
        <v>37</v>
      </c>
      <c r="F68" s="143" t="s">
        <v>14</v>
      </c>
      <c r="G68" s="140"/>
      <c r="H68" s="40" t="s">
        <v>22</v>
      </c>
      <c r="J68" s="37" t="s">
        <v>290</v>
      </c>
      <c r="K68" s="37" t="s">
        <v>453</v>
      </c>
    </row>
    <row r="69" spans="2:11" ht="15" hidden="1" customHeight="1" x14ac:dyDescent="0.2">
      <c r="B69" s="38" t="s">
        <v>18</v>
      </c>
      <c r="C69" s="37" t="s">
        <v>85</v>
      </c>
      <c r="D69" s="37" t="s">
        <v>86</v>
      </c>
      <c r="E69" s="39">
        <v>24</v>
      </c>
      <c r="F69" s="143" t="s">
        <v>12</v>
      </c>
      <c r="G69" s="140"/>
      <c r="H69" s="40" t="s">
        <v>22</v>
      </c>
      <c r="J69" s="37" t="s">
        <v>291</v>
      </c>
      <c r="K69" s="37" t="s">
        <v>451</v>
      </c>
    </row>
    <row r="70" spans="2:11" ht="15" customHeight="1" x14ac:dyDescent="0.2">
      <c r="B70" s="38" t="s">
        <v>18</v>
      </c>
      <c r="C70" s="37" t="s">
        <v>89</v>
      </c>
      <c r="D70" s="37" t="s">
        <v>90</v>
      </c>
      <c r="E70" s="39">
        <v>19</v>
      </c>
      <c r="F70" s="143" t="s">
        <v>12</v>
      </c>
      <c r="G70" s="140" t="s">
        <v>747</v>
      </c>
      <c r="H70" s="40" t="s">
        <v>22</v>
      </c>
      <c r="J70" s="37" t="s">
        <v>292</v>
      </c>
      <c r="K70" s="37" t="s">
        <v>452</v>
      </c>
    </row>
    <row r="71" spans="2:11" ht="15" hidden="1" customHeight="1" x14ac:dyDescent="0.2">
      <c r="B71" s="38" t="s">
        <v>367</v>
      </c>
      <c r="C71" s="37" t="s">
        <v>95</v>
      </c>
      <c r="D71" s="37" t="s">
        <v>96</v>
      </c>
      <c r="E71" s="39">
        <v>28</v>
      </c>
      <c r="F71" s="143" t="s">
        <v>12</v>
      </c>
      <c r="G71" s="140"/>
      <c r="H71" s="40" t="s">
        <v>22</v>
      </c>
      <c r="J71" s="37" t="s">
        <v>295</v>
      </c>
      <c r="K71" s="37" t="s">
        <v>454</v>
      </c>
    </row>
    <row r="72" spans="2:11" ht="15" customHeight="1" x14ac:dyDescent="0.2">
      <c r="B72" s="38" t="s">
        <v>367</v>
      </c>
      <c r="C72" s="37" t="s">
        <v>91</v>
      </c>
      <c r="D72" s="37" t="s">
        <v>92</v>
      </c>
      <c r="E72" s="39">
        <v>39</v>
      </c>
      <c r="F72" s="143" t="s">
        <v>12</v>
      </c>
      <c r="G72" s="140" t="s">
        <v>747</v>
      </c>
      <c r="H72" s="40" t="s">
        <v>22</v>
      </c>
      <c r="J72" s="37" t="s">
        <v>296</v>
      </c>
      <c r="K72" s="37" t="s">
        <v>458</v>
      </c>
    </row>
    <row r="73" spans="2:11" ht="15" customHeight="1" x14ac:dyDescent="0.2">
      <c r="B73" s="38" t="s">
        <v>367</v>
      </c>
      <c r="C73" s="37" t="s">
        <v>93</v>
      </c>
      <c r="D73" s="37" t="s">
        <v>94</v>
      </c>
      <c r="E73" s="39">
        <v>12</v>
      </c>
      <c r="F73" s="143" t="s">
        <v>8</v>
      </c>
      <c r="G73" s="140" t="s">
        <v>747</v>
      </c>
      <c r="H73" s="40" t="s">
        <v>22</v>
      </c>
      <c r="J73" s="37" t="s">
        <v>297</v>
      </c>
      <c r="K73" s="37" t="s">
        <v>455</v>
      </c>
    </row>
    <row r="74" spans="2:11" ht="15" hidden="1" customHeight="1" x14ac:dyDescent="0.2">
      <c r="B74" s="38" t="s">
        <v>101</v>
      </c>
      <c r="C74" s="37" t="s">
        <v>102</v>
      </c>
      <c r="D74" s="37" t="s">
        <v>103</v>
      </c>
      <c r="E74" s="39">
        <v>135</v>
      </c>
      <c r="F74" s="143" t="s">
        <v>14</v>
      </c>
      <c r="G74" s="140"/>
      <c r="H74" s="40" t="s">
        <v>22</v>
      </c>
      <c r="J74" s="37" t="s">
        <v>298</v>
      </c>
      <c r="K74" s="37" t="s">
        <v>460</v>
      </c>
    </row>
    <row r="75" spans="2:11" ht="15" hidden="1" customHeight="1" x14ac:dyDescent="0.2">
      <c r="B75" s="38" t="s">
        <v>651</v>
      </c>
      <c r="C75" s="37" t="s">
        <v>110</v>
      </c>
      <c r="D75" s="37" t="s">
        <v>111</v>
      </c>
      <c r="E75" s="39">
        <v>28</v>
      </c>
      <c r="F75" s="143" t="s">
        <v>12</v>
      </c>
      <c r="G75" s="140"/>
      <c r="H75" s="40" t="s">
        <v>22</v>
      </c>
      <c r="J75" s="37" t="s">
        <v>299</v>
      </c>
      <c r="K75" s="37" t="s">
        <v>459</v>
      </c>
    </row>
    <row r="76" spans="2:11" ht="15" hidden="1" customHeight="1" x14ac:dyDescent="0.2">
      <c r="B76" s="38" t="s">
        <v>651</v>
      </c>
      <c r="C76" s="37" t="s">
        <v>112</v>
      </c>
      <c r="D76" s="37" t="s">
        <v>461</v>
      </c>
      <c r="E76" s="39">
        <v>40</v>
      </c>
      <c r="F76" s="143" t="s">
        <v>12</v>
      </c>
      <c r="G76" s="140"/>
      <c r="H76" s="40" t="s">
        <v>22</v>
      </c>
      <c r="J76" s="37" t="s">
        <v>300</v>
      </c>
      <c r="K76" s="37" t="s">
        <v>456</v>
      </c>
    </row>
    <row r="77" spans="2:11" ht="15" hidden="1" customHeight="1" x14ac:dyDescent="0.2">
      <c r="B77" s="38" t="s">
        <v>651</v>
      </c>
      <c r="C77" s="37" t="s">
        <v>226</v>
      </c>
      <c r="D77" s="37" t="s">
        <v>227</v>
      </c>
      <c r="E77" s="39">
        <v>77</v>
      </c>
      <c r="F77" s="143" t="s">
        <v>12</v>
      </c>
      <c r="G77" s="140"/>
      <c r="H77" s="40" t="s">
        <v>22</v>
      </c>
      <c r="J77" s="37" t="s">
        <v>301</v>
      </c>
      <c r="K77" s="37" t="s">
        <v>462</v>
      </c>
    </row>
    <row r="78" spans="2:11" ht="15" hidden="1" customHeight="1" x14ac:dyDescent="0.2">
      <c r="B78" s="38" t="s">
        <v>651</v>
      </c>
      <c r="C78" s="37" t="s">
        <v>109</v>
      </c>
      <c r="D78" s="37" t="s">
        <v>457</v>
      </c>
      <c r="E78" s="39">
        <v>75</v>
      </c>
      <c r="F78" s="143" t="s">
        <v>12</v>
      </c>
      <c r="G78" s="140"/>
      <c r="H78" s="40" t="s">
        <v>22</v>
      </c>
      <c r="J78" s="37" t="s">
        <v>302</v>
      </c>
      <c r="K78" s="37" t="s">
        <v>463</v>
      </c>
    </row>
    <row r="79" spans="2:11" ht="15" hidden="1" customHeight="1" x14ac:dyDescent="0.2">
      <c r="B79" s="38" t="s">
        <v>652</v>
      </c>
      <c r="C79" s="37" t="s">
        <v>105</v>
      </c>
      <c r="D79" s="37" t="s">
        <v>106</v>
      </c>
      <c r="E79" s="39">
        <v>39</v>
      </c>
      <c r="F79" s="143" t="s">
        <v>12</v>
      </c>
      <c r="G79" s="140"/>
      <c r="H79" s="40" t="s">
        <v>22</v>
      </c>
      <c r="J79" s="37" t="s">
        <v>303</v>
      </c>
      <c r="K79" s="37" t="s">
        <v>466</v>
      </c>
    </row>
    <row r="80" spans="2:11" ht="15" customHeight="1" x14ac:dyDescent="0.2">
      <c r="B80" s="38" t="s">
        <v>652</v>
      </c>
      <c r="C80" s="37" t="s">
        <v>228</v>
      </c>
      <c r="D80" s="37" t="s">
        <v>229</v>
      </c>
      <c r="E80" s="39">
        <v>103</v>
      </c>
      <c r="F80" s="143" t="s">
        <v>14</v>
      </c>
      <c r="G80" s="140" t="s">
        <v>747</v>
      </c>
      <c r="H80" s="40" t="s">
        <v>22</v>
      </c>
      <c r="J80" s="37" t="s">
        <v>304</v>
      </c>
      <c r="K80" s="37" t="s">
        <v>468</v>
      </c>
    </row>
    <row r="81" spans="2:11" ht="15" customHeight="1" x14ac:dyDescent="0.2">
      <c r="B81" s="38" t="s">
        <v>652</v>
      </c>
      <c r="C81" s="37" t="s">
        <v>113</v>
      </c>
      <c r="D81" s="37" t="s">
        <v>114</v>
      </c>
      <c r="E81" s="39">
        <v>16</v>
      </c>
      <c r="F81" s="143" t="s">
        <v>12</v>
      </c>
      <c r="G81" s="140" t="s">
        <v>747</v>
      </c>
      <c r="H81" s="40" t="s">
        <v>22</v>
      </c>
      <c r="J81" s="37" t="s">
        <v>358</v>
      </c>
      <c r="K81" s="37" t="s">
        <v>472</v>
      </c>
    </row>
    <row r="82" spans="2:11" ht="15" hidden="1" customHeight="1" x14ac:dyDescent="0.2">
      <c r="B82" s="38" t="s">
        <v>364</v>
      </c>
      <c r="C82" s="37" t="s">
        <v>233</v>
      </c>
      <c r="D82" s="37" t="s">
        <v>234</v>
      </c>
      <c r="E82" s="39">
        <v>118</v>
      </c>
      <c r="F82" s="143" t="s">
        <v>14</v>
      </c>
      <c r="G82" s="140"/>
      <c r="H82" s="40" t="s">
        <v>22</v>
      </c>
      <c r="J82" s="37" t="s">
        <v>305</v>
      </c>
      <c r="K82" s="37" t="s">
        <v>470</v>
      </c>
    </row>
    <row r="83" spans="2:11" ht="15" hidden="1" customHeight="1" x14ac:dyDescent="0.2">
      <c r="B83" s="38" t="s">
        <v>364</v>
      </c>
      <c r="C83" s="37" t="s">
        <v>119</v>
      </c>
      <c r="D83" s="37" t="s">
        <v>120</v>
      </c>
      <c r="E83" s="39">
        <v>16</v>
      </c>
      <c r="F83" s="143" t="s">
        <v>12</v>
      </c>
      <c r="G83" s="140"/>
      <c r="H83" s="40" t="s">
        <v>22</v>
      </c>
      <c r="J83" s="37" t="s">
        <v>306</v>
      </c>
      <c r="K83" s="37" t="s">
        <v>471</v>
      </c>
    </row>
    <row r="84" spans="2:11" ht="15" customHeight="1" x14ac:dyDescent="0.2">
      <c r="B84" s="38" t="s">
        <v>364</v>
      </c>
      <c r="C84" s="37" t="s">
        <v>123</v>
      </c>
      <c r="D84" s="37" t="s">
        <v>124</v>
      </c>
      <c r="E84" s="39">
        <v>44</v>
      </c>
      <c r="F84" s="143" t="s">
        <v>12</v>
      </c>
      <c r="G84" s="140" t="s">
        <v>747</v>
      </c>
      <c r="H84" s="40" t="s">
        <v>22</v>
      </c>
      <c r="J84" s="37" t="s">
        <v>307</v>
      </c>
      <c r="K84" s="37" t="s">
        <v>464</v>
      </c>
    </row>
    <row r="85" spans="2:11" ht="15" customHeight="1" x14ac:dyDescent="0.2">
      <c r="B85" s="38" t="s">
        <v>364</v>
      </c>
      <c r="C85" s="37" t="s">
        <v>381</v>
      </c>
      <c r="D85" s="37" t="s">
        <v>230</v>
      </c>
      <c r="E85" s="39">
        <v>52</v>
      </c>
      <c r="F85" s="143" t="s">
        <v>12</v>
      </c>
      <c r="G85" s="140" t="s">
        <v>747</v>
      </c>
      <c r="H85" s="40" t="s">
        <v>22</v>
      </c>
      <c r="J85" s="37" t="s">
        <v>308</v>
      </c>
      <c r="K85" s="37" t="s">
        <v>465</v>
      </c>
    </row>
    <row r="86" spans="2:11" ht="15" hidden="1" customHeight="1" x14ac:dyDescent="0.2">
      <c r="B86" s="38" t="s">
        <v>364</v>
      </c>
      <c r="C86" s="37" t="s">
        <v>127</v>
      </c>
      <c r="D86" s="37" t="s">
        <v>128</v>
      </c>
      <c r="E86" s="39">
        <v>17</v>
      </c>
      <c r="F86" s="143" t="s">
        <v>8</v>
      </c>
      <c r="G86" s="140"/>
      <c r="H86" s="40" t="s">
        <v>22</v>
      </c>
      <c r="J86" s="37" t="s">
        <v>309</v>
      </c>
      <c r="K86" s="37" t="s">
        <v>467</v>
      </c>
    </row>
    <row r="87" spans="2:11" ht="15" hidden="1" customHeight="1" x14ac:dyDescent="0.2">
      <c r="B87" s="38" t="s">
        <v>364</v>
      </c>
      <c r="C87" s="37" t="s">
        <v>129</v>
      </c>
      <c r="D87" s="37" t="s">
        <v>130</v>
      </c>
      <c r="E87" s="39">
        <v>12</v>
      </c>
      <c r="F87" s="143" t="s">
        <v>8</v>
      </c>
      <c r="G87" s="140"/>
      <c r="H87" s="40" t="s">
        <v>22</v>
      </c>
      <c r="J87" s="37" t="s">
        <v>310</v>
      </c>
      <c r="K87" s="37" t="s">
        <v>469</v>
      </c>
    </row>
    <row r="88" spans="2:11" ht="15" customHeight="1" x14ac:dyDescent="0.2">
      <c r="B88" s="38" t="s">
        <v>364</v>
      </c>
      <c r="C88" s="37" t="s">
        <v>115</v>
      </c>
      <c r="D88" s="37" t="s">
        <v>116</v>
      </c>
      <c r="E88" s="39">
        <v>46</v>
      </c>
      <c r="F88" s="143" t="s">
        <v>14</v>
      </c>
      <c r="G88" s="140" t="s">
        <v>747</v>
      </c>
      <c r="H88" s="40" t="s">
        <v>22</v>
      </c>
      <c r="J88" s="37" t="s">
        <v>311</v>
      </c>
      <c r="K88" s="37" t="s">
        <v>474</v>
      </c>
    </row>
    <row r="89" spans="2:11" ht="15" customHeight="1" x14ac:dyDescent="0.2">
      <c r="B89" s="38" t="s">
        <v>364</v>
      </c>
      <c r="C89" s="37" t="s">
        <v>117</v>
      </c>
      <c r="D89" s="37" t="s">
        <v>118</v>
      </c>
      <c r="E89" s="39">
        <v>41</v>
      </c>
      <c r="F89" s="143" t="s">
        <v>14</v>
      </c>
      <c r="G89" s="140" t="s">
        <v>747</v>
      </c>
      <c r="H89" s="40" t="s">
        <v>22</v>
      </c>
      <c r="J89" s="37" t="s">
        <v>312</v>
      </c>
      <c r="K89" s="37" t="s">
        <v>475</v>
      </c>
    </row>
    <row r="90" spans="2:11" ht="15" hidden="1" customHeight="1" x14ac:dyDescent="0.2">
      <c r="B90" s="38" t="s">
        <v>364</v>
      </c>
      <c r="C90" s="37" t="s">
        <v>121</v>
      </c>
      <c r="D90" s="37" t="s">
        <v>122</v>
      </c>
      <c r="E90" s="39">
        <v>50</v>
      </c>
      <c r="F90" s="143" t="s">
        <v>14</v>
      </c>
      <c r="G90" s="140"/>
      <c r="H90" s="40" t="s">
        <v>22</v>
      </c>
      <c r="J90" s="37" t="s">
        <v>313</v>
      </c>
      <c r="K90" s="37" t="s">
        <v>473</v>
      </c>
    </row>
    <row r="91" spans="2:11" ht="15" hidden="1" customHeight="1" x14ac:dyDescent="0.2">
      <c r="B91" s="38" t="s">
        <v>364</v>
      </c>
      <c r="C91" s="37" t="s">
        <v>235</v>
      </c>
      <c r="D91" s="37" t="s">
        <v>236</v>
      </c>
      <c r="E91" s="39">
        <v>97</v>
      </c>
      <c r="F91" s="143" t="s">
        <v>14</v>
      </c>
      <c r="G91" s="140"/>
      <c r="H91" s="40" t="s">
        <v>9</v>
      </c>
      <c r="J91" s="37" t="s">
        <v>314</v>
      </c>
      <c r="K91" s="37" t="s">
        <v>476</v>
      </c>
    </row>
    <row r="92" spans="2:11" ht="15" hidden="1" customHeight="1" x14ac:dyDescent="0.2">
      <c r="B92" s="38" t="s">
        <v>364</v>
      </c>
      <c r="C92" s="37" t="s">
        <v>231</v>
      </c>
      <c r="D92" s="37" t="s">
        <v>232</v>
      </c>
      <c r="E92" s="39">
        <v>163</v>
      </c>
      <c r="F92" s="143" t="s">
        <v>14</v>
      </c>
      <c r="G92" s="140"/>
      <c r="H92" s="40" t="s">
        <v>9</v>
      </c>
      <c r="J92" s="37" t="s">
        <v>331</v>
      </c>
      <c r="K92" s="37" t="s">
        <v>478</v>
      </c>
    </row>
    <row r="93" spans="2:11" ht="15" hidden="1" customHeight="1" x14ac:dyDescent="0.2">
      <c r="B93" s="38" t="s">
        <v>364</v>
      </c>
      <c r="C93" s="37" t="s">
        <v>125</v>
      </c>
      <c r="D93" s="37" t="s">
        <v>126</v>
      </c>
      <c r="E93" s="39">
        <v>10</v>
      </c>
      <c r="F93" s="143" t="s">
        <v>8</v>
      </c>
      <c r="G93" s="140"/>
      <c r="H93" s="40" t="s">
        <v>22</v>
      </c>
      <c r="J93" s="37" t="s">
        <v>333</v>
      </c>
      <c r="K93" s="37" t="s">
        <v>479</v>
      </c>
    </row>
    <row r="94" spans="2:11" ht="15" hidden="1" customHeight="1" x14ac:dyDescent="0.2">
      <c r="B94" s="38" t="s">
        <v>16</v>
      </c>
      <c r="C94" s="37" t="s">
        <v>133</v>
      </c>
      <c r="D94" s="37" t="s">
        <v>134</v>
      </c>
      <c r="E94" s="39">
        <v>55</v>
      </c>
      <c r="F94" s="143" t="s">
        <v>14</v>
      </c>
      <c r="G94" s="140"/>
      <c r="H94" s="40" t="s">
        <v>22</v>
      </c>
      <c r="J94" s="37" t="s">
        <v>332</v>
      </c>
      <c r="K94" s="37" t="s">
        <v>480</v>
      </c>
    </row>
    <row r="95" spans="2:11" ht="15" hidden="1" customHeight="1" x14ac:dyDescent="0.2">
      <c r="B95" s="38" t="s">
        <v>16</v>
      </c>
      <c r="C95" s="37" t="s">
        <v>135</v>
      </c>
      <c r="D95" s="37" t="s">
        <v>136</v>
      </c>
      <c r="E95" s="39">
        <v>139</v>
      </c>
      <c r="F95" s="143" t="s">
        <v>14</v>
      </c>
      <c r="G95" s="140"/>
      <c r="H95" s="40" t="s">
        <v>22</v>
      </c>
      <c r="J95" s="37" t="s">
        <v>334</v>
      </c>
      <c r="K95" s="37" t="s">
        <v>477</v>
      </c>
    </row>
    <row r="96" spans="2:11" ht="15" hidden="1" customHeight="1" x14ac:dyDescent="0.2">
      <c r="B96" s="38" t="s">
        <v>16</v>
      </c>
      <c r="C96" s="37" t="s">
        <v>131</v>
      </c>
      <c r="D96" s="37" t="s">
        <v>132</v>
      </c>
      <c r="E96" s="39">
        <v>35</v>
      </c>
      <c r="F96" s="143" t="s">
        <v>8</v>
      </c>
      <c r="G96" s="140"/>
      <c r="H96" s="40" t="s">
        <v>22</v>
      </c>
      <c r="J96" s="37" t="s">
        <v>335</v>
      </c>
      <c r="K96" s="37" t="s">
        <v>481</v>
      </c>
    </row>
    <row r="97" spans="1:12" ht="15" hidden="1" customHeight="1" x14ac:dyDescent="0.2">
      <c r="B97" s="38" t="s">
        <v>137</v>
      </c>
      <c r="C97" s="37" t="s">
        <v>138</v>
      </c>
      <c r="D97" s="37" t="s">
        <v>139</v>
      </c>
      <c r="E97" s="39">
        <v>47</v>
      </c>
      <c r="F97" s="143" t="s">
        <v>12</v>
      </c>
      <c r="G97" s="140"/>
      <c r="H97" s="40" t="s">
        <v>22</v>
      </c>
      <c r="J97" s="37" t="s">
        <v>336</v>
      </c>
      <c r="K97" s="37" t="s">
        <v>495</v>
      </c>
    </row>
    <row r="98" spans="1:12" ht="15" hidden="1" customHeight="1" x14ac:dyDescent="0.2">
      <c r="B98" s="38" t="s">
        <v>17</v>
      </c>
      <c r="C98" s="37" t="s">
        <v>169</v>
      </c>
      <c r="D98" s="37" t="s">
        <v>170</v>
      </c>
      <c r="E98" s="39">
        <v>12</v>
      </c>
      <c r="F98" s="143" t="s">
        <v>8</v>
      </c>
      <c r="G98" s="140"/>
      <c r="H98" s="40" t="s">
        <v>22</v>
      </c>
      <c r="J98" s="37" t="s">
        <v>337</v>
      </c>
      <c r="K98" s="37" t="s">
        <v>494</v>
      </c>
    </row>
    <row r="99" spans="1:12" ht="15" customHeight="1" x14ac:dyDescent="0.2">
      <c r="B99" s="38" t="s">
        <v>17</v>
      </c>
      <c r="C99" s="37" t="s">
        <v>382</v>
      </c>
      <c r="D99" s="37" t="s">
        <v>171</v>
      </c>
      <c r="E99" s="39">
        <v>12</v>
      </c>
      <c r="F99" s="143" t="s">
        <v>12</v>
      </c>
      <c r="G99" s="140" t="s">
        <v>747</v>
      </c>
      <c r="H99" s="40" t="s">
        <v>22</v>
      </c>
      <c r="J99" s="37" t="s">
        <v>338</v>
      </c>
      <c r="K99" s="37" t="s">
        <v>484</v>
      </c>
    </row>
    <row r="100" spans="1:12" ht="15" customHeight="1" x14ac:dyDescent="0.2">
      <c r="B100" s="38" t="s">
        <v>17</v>
      </c>
      <c r="C100" s="37" t="s">
        <v>383</v>
      </c>
      <c r="D100" s="37" t="s">
        <v>172</v>
      </c>
      <c r="E100" s="39">
        <v>8</v>
      </c>
      <c r="F100" s="143" t="s">
        <v>12</v>
      </c>
      <c r="G100" s="140" t="s">
        <v>747</v>
      </c>
      <c r="H100" s="40" t="s">
        <v>22</v>
      </c>
      <c r="I100" s="31"/>
      <c r="J100" s="37" t="s">
        <v>339</v>
      </c>
      <c r="K100" s="37" t="s">
        <v>497</v>
      </c>
      <c r="L100" s="31"/>
    </row>
    <row r="101" spans="1:12" ht="15" customHeight="1" x14ac:dyDescent="0.2">
      <c r="B101" s="38" t="s">
        <v>17</v>
      </c>
      <c r="C101" s="37" t="s">
        <v>167</v>
      </c>
      <c r="D101" s="37" t="s">
        <v>168</v>
      </c>
      <c r="E101" s="39">
        <v>25</v>
      </c>
      <c r="F101" s="143" t="s">
        <v>12</v>
      </c>
      <c r="G101" s="140" t="s">
        <v>747</v>
      </c>
      <c r="H101" s="40" t="s">
        <v>22</v>
      </c>
      <c r="J101" s="37" t="s">
        <v>340</v>
      </c>
      <c r="K101" s="37" t="s">
        <v>486</v>
      </c>
    </row>
    <row r="102" spans="1:12" ht="15" hidden="1" customHeight="1" x14ac:dyDescent="0.2">
      <c r="B102" s="38" t="s">
        <v>17</v>
      </c>
      <c r="C102" s="37" t="s">
        <v>173</v>
      </c>
      <c r="D102" s="37" t="s">
        <v>247</v>
      </c>
      <c r="E102" s="39">
        <v>6</v>
      </c>
      <c r="F102" s="143" t="s">
        <v>12</v>
      </c>
      <c r="G102" s="140"/>
      <c r="H102" s="40" t="s">
        <v>22</v>
      </c>
      <c r="J102" s="37" t="s">
        <v>341</v>
      </c>
      <c r="K102" s="37" t="s">
        <v>487</v>
      </c>
    </row>
    <row r="103" spans="1:12" ht="15" hidden="1" customHeight="1" x14ac:dyDescent="0.2">
      <c r="B103" s="38" t="s">
        <v>7</v>
      </c>
      <c r="C103" s="37" t="s">
        <v>195</v>
      </c>
      <c r="D103" s="37" t="s">
        <v>196</v>
      </c>
      <c r="E103" s="39">
        <v>42</v>
      </c>
      <c r="F103" s="143" t="s">
        <v>8</v>
      </c>
      <c r="G103" s="140"/>
      <c r="H103" s="40" t="s">
        <v>22</v>
      </c>
      <c r="J103" s="37" t="s">
        <v>342</v>
      </c>
      <c r="K103" s="37" t="s">
        <v>496</v>
      </c>
    </row>
    <row r="104" spans="1:12" ht="15" customHeight="1" x14ac:dyDescent="0.2">
      <c r="B104" s="38" t="s">
        <v>7</v>
      </c>
      <c r="C104" s="37" t="s">
        <v>193</v>
      </c>
      <c r="D104" s="37" t="s">
        <v>194</v>
      </c>
      <c r="E104" s="39">
        <v>17</v>
      </c>
      <c r="F104" s="143" t="s">
        <v>12</v>
      </c>
      <c r="G104" s="140" t="s">
        <v>747</v>
      </c>
      <c r="H104" s="40" t="s">
        <v>22</v>
      </c>
      <c r="J104" s="37" t="s">
        <v>343</v>
      </c>
      <c r="K104" s="37" t="s">
        <v>485</v>
      </c>
    </row>
    <row r="105" spans="1:12" ht="15" hidden="1" customHeight="1" x14ac:dyDescent="0.2">
      <c r="B105" s="38" t="s">
        <v>7</v>
      </c>
      <c r="C105" s="37" t="s">
        <v>176</v>
      </c>
      <c r="D105" s="37" t="s">
        <v>177</v>
      </c>
      <c r="E105" s="39">
        <v>15</v>
      </c>
      <c r="F105" s="143" t="s">
        <v>8</v>
      </c>
      <c r="G105" s="140"/>
      <c r="H105" s="40" t="s">
        <v>22</v>
      </c>
      <c r="J105" s="37" t="s">
        <v>344</v>
      </c>
      <c r="K105" s="37" t="s">
        <v>488</v>
      </c>
    </row>
    <row r="106" spans="1:12" ht="15" customHeight="1" x14ac:dyDescent="0.2">
      <c r="B106" s="38" t="s">
        <v>7</v>
      </c>
      <c r="C106" s="37" t="s">
        <v>199</v>
      </c>
      <c r="D106" s="37" t="s">
        <v>200</v>
      </c>
      <c r="E106" s="39">
        <v>9</v>
      </c>
      <c r="F106" s="143" t="s">
        <v>12</v>
      </c>
      <c r="G106" s="140" t="s">
        <v>747</v>
      </c>
      <c r="H106" s="40" t="s">
        <v>22</v>
      </c>
      <c r="J106" s="37" t="s">
        <v>345</v>
      </c>
      <c r="K106" s="37" t="s">
        <v>483</v>
      </c>
    </row>
    <row r="107" spans="1:12" ht="15" customHeight="1" x14ac:dyDescent="0.2">
      <c r="B107" s="38" t="s">
        <v>7</v>
      </c>
      <c r="C107" s="37" t="s">
        <v>180</v>
      </c>
      <c r="D107" s="37" t="s">
        <v>181</v>
      </c>
      <c r="E107" s="39">
        <v>69</v>
      </c>
      <c r="F107" s="143" t="s">
        <v>12</v>
      </c>
      <c r="G107" s="140" t="s">
        <v>747</v>
      </c>
      <c r="H107" s="40" t="s">
        <v>22</v>
      </c>
      <c r="J107" s="37" t="s">
        <v>346</v>
      </c>
      <c r="K107" s="37" t="s">
        <v>489</v>
      </c>
    </row>
    <row r="108" spans="1:12" ht="15" customHeight="1" x14ac:dyDescent="0.2">
      <c r="B108" s="38" t="s">
        <v>7</v>
      </c>
      <c r="C108" s="37" t="s">
        <v>182</v>
      </c>
      <c r="D108" s="37" t="s">
        <v>183</v>
      </c>
      <c r="E108" s="39">
        <v>51</v>
      </c>
      <c r="F108" s="143" t="s">
        <v>12</v>
      </c>
      <c r="G108" s="140" t="s">
        <v>747</v>
      </c>
      <c r="H108" s="40" t="s">
        <v>22</v>
      </c>
      <c r="J108" s="37" t="s">
        <v>347</v>
      </c>
      <c r="K108" s="37" t="s">
        <v>490</v>
      </c>
    </row>
    <row r="109" spans="1:12" ht="15" customHeight="1" x14ac:dyDescent="0.2">
      <c r="B109" s="38" t="s">
        <v>7</v>
      </c>
      <c r="C109" s="37" t="s">
        <v>197</v>
      </c>
      <c r="D109" s="37" t="s">
        <v>198</v>
      </c>
      <c r="E109" s="39">
        <v>15</v>
      </c>
      <c r="F109" s="143" t="s">
        <v>12</v>
      </c>
      <c r="G109" s="140" t="s">
        <v>747</v>
      </c>
      <c r="H109" s="40" t="s">
        <v>22</v>
      </c>
      <c r="J109" s="37" t="s">
        <v>348</v>
      </c>
      <c r="K109" s="37" t="s">
        <v>491</v>
      </c>
    </row>
    <row r="110" spans="1:12" ht="15" customHeight="1" x14ac:dyDescent="0.2">
      <c r="B110" s="38" t="s">
        <v>7</v>
      </c>
      <c r="C110" s="37" t="s">
        <v>178</v>
      </c>
      <c r="D110" s="37" t="s">
        <v>179</v>
      </c>
      <c r="E110" s="39">
        <v>12</v>
      </c>
      <c r="F110" s="143" t="s">
        <v>8</v>
      </c>
      <c r="G110" s="140" t="s">
        <v>747</v>
      </c>
      <c r="H110" s="40" t="s">
        <v>22</v>
      </c>
      <c r="J110" s="37" t="s">
        <v>349</v>
      </c>
      <c r="K110" s="37" t="s">
        <v>492</v>
      </c>
    </row>
    <row r="111" spans="1:12" s="31" customFormat="1" ht="15" customHeight="1" x14ac:dyDescent="0.2">
      <c r="A111" s="5"/>
      <c r="B111" s="38" t="s">
        <v>7</v>
      </c>
      <c r="C111" s="37" t="s">
        <v>184</v>
      </c>
      <c r="D111" s="37" t="s">
        <v>185</v>
      </c>
      <c r="E111" s="39">
        <v>34</v>
      </c>
      <c r="F111" s="143" t="s">
        <v>12</v>
      </c>
      <c r="G111" s="140" t="s">
        <v>747</v>
      </c>
      <c r="H111" s="40" t="s">
        <v>22</v>
      </c>
      <c r="I111" s="5"/>
      <c r="J111" s="37" t="s">
        <v>350</v>
      </c>
      <c r="K111" s="37" t="s">
        <v>493</v>
      </c>
      <c r="L111"/>
    </row>
    <row r="112" spans="1:12" s="31" customFormat="1" ht="15" customHeight="1" x14ac:dyDescent="0.2">
      <c r="A112" s="5"/>
      <c r="B112" s="38" t="s">
        <v>7</v>
      </c>
      <c r="C112" s="37" t="s">
        <v>174</v>
      </c>
      <c r="D112" s="37" t="s">
        <v>175</v>
      </c>
      <c r="E112" s="39">
        <v>20</v>
      </c>
      <c r="F112" s="143" t="s">
        <v>8</v>
      </c>
      <c r="G112" s="140" t="s">
        <v>747</v>
      </c>
      <c r="H112" s="40" t="s">
        <v>22</v>
      </c>
      <c r="I112" s="5"/>
      <c r="J112" s="37" t="s">
        <v>351</v>
      </c>
      <c r="K112" s="37" t="s">
        <v>482</v>
      </c>
      <c r="L112"/>
    </row>
    <row r="113" spans="1:11" s="31" customFormat="1" ht="15" customHeight="1" x14ac:dyDescent="0.2">
      <c r="A113" s="5"/>
      <c r="B113" s="38" t="s">
        <v>7</v>
      </c>
      <c r="C113" s="37" t="s">
        <v>242</v>
      </c>
      <c r="D113" s="37" t="s">
        <v>384</v>
      </c>
      <c r="E113" s="39">
        <v>67</v>
      </c>
      <c r="F113" s="143" t="s">
        <v>14</v>
      </c>
      <c r="G113" s="140" t="s">
        <v>747</v>
      </c>
      <c r="H113" s="40" t="s">
        <v>22</v>
      </c>
      <c r="J113" s="37"/>
      <c r="K113" s="37"/>
    </row>
    <row r="114" spans="1:11" s="31" customFormat="1" ht="15" hidden="1" customHeight="1" x14ac:dyDescent="0.2">
      <c r="A114" s="5"/>
      <c r="B114" s="38" t="s">
        <v>7</v>
      </c>
      <c r="C114" s="37" t="s">
        <v>186</v>
      </c>
      <c r="D114" s="37" t="s">
        <v>187</v>
      </c>
      <c r="E114" s="39">
        <v>142</v>
      </c>
      <c r="F114" s="143" t="s">
        <v>8</v>
      </c>
      <c r="G114" s="140"/>
      <c r="H114" s="40" t="s">
        <v>22</v>
      </c>
      <c r="J114" s="37" t="s">
        <v>352</v>
      </c>
      <c r="K114" s="37" t="s">
        <v>499</v>
      </c>
    </row>
    <row r="115" spans="1:11" s="31" customFormat="1" ht="15" hidden="1" customHeight="1" x14ac:dyDescent="0.2">
      <c r="A115" s="5"/>
      <c r="B115" s="38" t="s">
        <v>7</v>
      </c>
      <c r="C115" s="37" t="s">
        <v>188</v>
      </c>
      <c r="D115" s="37" t="s">
        <v>189</v>
      </c>
      <c r="E115" s="39">
        <v>8</v>
      </c>
      <c r="F115" s="143" t="s">
        <v>8</v>
      </c>
      <c r="G115" s="140"/>
      <c r="H115" s="40" t="s">
        <v>22</v>
      </c>
      <c r="J115" s="37" t="s">
        <v>353</v>
      </c>
      <c r="K115" s="37" t="s">
        <v>503</v>
      </c>
    </row>
    <row r="116" spans="1:11" s="31" customFormat="1" ht="15" hidden="1" customHeight="1" x14ac:dyDescent="0.2">
      <c r="A116" s="5"/>
      <c r="B116" s="38" t="s">
        <v>7</v>
      </c>
      <c r="C116" s="37" t="s">
        <v>190</v>
      </c>
      <c r="D116" s="37" t="s">
        <v>191</v>
      </c>
      <c r="E116" s="39">
        <v>49</v>
      </c>
      <c r="F116" s="143" t="s">
        <v>8</v>
      </c>
      <c r="G116" s="140"/>
      <c r="H116" s="40" t="s">
        <v>22</v>
      </c>
      <c r="J116" s="37" t="s">
        <v>354</v>
      </c>
      <c r="K116" s="37" t="s">
        <v>504</v>
      </c>
    </row>
    <row r="117" spans="1:11" s="31" customFormat="1" ht="15" customHeight="1" x14ac:dyDescent="0.2">
      <c r="A117" s="5"/>
      <c r="B117" s="38" t="s">
        <v>7</v>
      </c>
      <c r="C117" s="37" t="s">
        <v>192</v>
      </c>
      <c r="D117" s="37" t="s">
        <v>385</v>
      </c>
      <c r="E117" s="39">
        <v>30</v>
      </c>
      <c r="F117" s="143" t="s">
        <v>8</v>
      </c>
      <c r="G117" s="140" t="s">
        <v>747</v>
      </c>
      <c r="H117" s="40" t="s">
        <v>22</v>
      </c>
      <c r="J117" s="43" t="s">
        <v>355</v>
      </c>
      <c r="K117" s="43" t="s">
        <v>498</v>
      </c>
    </row>
    <row r="118" spans="1:11" s="31" customFormat="1" ht="15" customHeight="1" x14ac:dyDescent="0.2">
      <c r="A118" s="5"/>
      <c r="B118" s="38" t="s">
        <v>7</v>
      </c>
      <c r="C118" s="37" t="s">
        <v>240</v>
      </c>
      <c r="D118" s="37" t="s">
        <v>241</v>
      </c>
      <c r="E118" s="39">
        <v>84</v>
      </c>
      <c r="F118" s="143" t="s">
        <v>14</v>
      </c>
      <c r="G118" s="140" t="s">
        <v>747</v>
      </c>
      <c r="H118" s="40" t="s">
        <v>22</v>
      </c>
      <c r="J118" s="43" t="s">
        <v>356</v>
      </c>
      <c r="K118" s="43" t="s">
        <v>501</v>
      </c>
    </row>
    <row r="119" spans="1:11" s="31" customFormat="1" ht="15" hidden="1" customHeight="1" x14ac:dyDescent="0.2">
      <c r="A119" s="5"/>
      <c r="B119" s="38" t="s">
        <v>360</v>
      </c>
      <c r="C119" s="37" t="s">
        <v>243</v>
      </c>
      <c r="D119" s="37" t="s">
        <v>244</v>
      </c>
      <c r="E119" s="39">
        <v>53</v>
      </c>
      <c r="F119" s="143" t="s">
        <v>12</v>
      </c>
      <c r="G119" s="140"/>
      <c r="H119" s="46" t="s">
        <v>22</v>
      </c>
      <c r="J119" s="37" t="s">
        <v>357</v>
      </c>
      <c r="K119" s="43"/>
    </row>
    <row r="120" spans="1:11" s="31" customFormat="1" x14ac:dyDescent="0.2">
      <c r="A120" s="5"/>
      <c r="B120" s="47" t="s">
        <v>360</v>
      </c>
      <c r="C120" s="44" t="s">
        <v>203</v>
      </c>
      <c r="D120" s="44" t="s">
        <v>500</v>
      </c>
      <c r="E120" s="45">
        <v>30</v>
      </c>
      <c r="F120" s="144" t="s">
        <v>12</v>
      </c>
      <c r="G120" s="146" t="s">
        <v>747</v>
      </c>
      <c r="H120" s="46" t="s">
        <v>22</v>
      </c>
      <c r="J120" s="37" t="s">
        <v>359</v>
      </c>
      <c r="K120" s="43"/>
    </row>
    <row r="121" spans="1:11" s="31" customFormat="1" hidden="1" x14ac:dyDescent="0.2">
      <c r="A121" s="5"/>
      <c r="B121" s="38" t="s">
        <v>360</v>
      </c>
      <c r="C121" s="37" t="s">
        <v>205</v>
      </c>
      <c r="D121" s="37" t="s">
        <v>206</v>
      </c>
      <c r="E121" s="39">
        <v>14</v>
      </c>
      <c r="F121" s="143" t="s">
        <v>12</v>
      </c>
      <c r="G121" s="140"/>
      <c r="H121" s="43" t="s">
        <v>22</v>
      </c>
      <c r="J121" s="43"/>
      <c r="K121" s="43"/>
    </row>
    <row r="122" spans="1:11" s="31" customFormat="1" hidden="1" x14ac:dyDescent="0.2">
      <c r="A122" s="5"/>
      <c r="B122" s="38" t="s">
        <v>360</v>
      </c>
      <c r="C122" s="37" t="s">
        <v>207</v>
      </c>
      <c r="D122" s="37" t="s">
        <v>208</v>
      </c>
      <c r="E122" s="39">
        <v>62</v>
      </c>
      <c r="F122" s="143" t="s">
        <v>14</v>
      </c>
      <c r="G122" s="140"/>
      <c r="H122" s="46" t="s">
        <v>22</v>
      </c>
      <c r="J122" s="43"/>
      <c r="K122" s="43"/>
    </row>
    <row r="123" spans="1:11" s="31" customFormat="1" hidden="1" x14ac:dyDescent="0.2">
      <c r="A123" s="5"/>
      <c r="B123" s="38" t="s">
        <v>360</v>
      </c>
      <c r="C123" s="37" t="s">
        <v>201</v>
      </c>
      <c r="D123" s="37" t="s">
        <v>202</v>
      </c>
      <c r="E123" s="39">
        <v>6</v>
      </c>
      <c r="F123" s="143" t="s">
        <v>12</v>
      </c>
      <c r="G123" s="140"/>
      <c r="H123" s="46" t="s">
        <v>22</v>
      </c>
      <c r="J123" s="43"/>
      <c r="K123" s="43"/>
    </row>
    <row r="124" spans="1:11" s="31" customFormat="1" x14ac:dyDescent="0.2">
      <c r="A124" s="5"/>
      <c r="B124" s="38" t="s">
        <v>360</v>
      </c>
      <c r="C124" s="37" t="s">
        <v>204</v>
      </c>
      <c r="D124" s="37" t="s">
        <v>502</v>
      </c>
      <c r="E124" s="39">
        <v>30</v>
      </c>
      <c r="F124" s="143" t="s">
        <v>12</v>
      </c>
      <c r="G124" s="140" t="s">
        <v>747</v>
      </c>
      <c r="H124" s="46" t="s">
        <v>22</v>
      </c>
      <c r="J124" s="43"/>
      <c r="K124" s="43"/>
    </row>
    <row r="125" spans="1:11" x14ac:dyDescent="0.2">
      <c r="B125" s="6"/>
      <c r="C125" s="7"/>
      <c r="D125" s="7"/>
      <c r="E125" s="35"/>
      <c r="F125" s="35"/>
      <c r="G125" s="8"/>
    </row>
    <row r="126" spans="1:11" ht="20.25" x14ac:dyDescent="0.3">
      <c r="B126" s="18">
        <f>COUNTIF(H3:H263,"oc")</f>
        <v>122</v>
      </c>
      <c r="C126" s="19" t="s">
        <v>10</v>
      </c>
      <c r="D126" s="19"/>
      <c r="E126" s="42">
        <f>SUBTOTAL(9,E3:E125)</f>
        <v>1353</v>
      </c>
      <c r="F126" s="42"/>
      <c r="G126" s="20">
        <f>SUMIF(G3:G125,"X",E3:E125)</f>
        <v>1353</v>
      </c>
      <c r="J126" s="30"/>
      <c r="K126" s="30"/>
    </row>
    <row r="128" spans="1:11" x14ac:dyDescent="0.2">
      <c r="A128" s="9"/>
      <c r="B128" s="3"/>
      <c r="C128" s="3"/>
      <c r="D128" s="3"/>
      <c r="E128" s="9"/>
      <c r="F128" s="9"/>
      <c r="G128" s="9"/>
    </row>
    <row r="129" spans="1:7" x14ac:dyDescent="0.2">
      <c r="A129" s="35"/>
      <c r="B129" s="7"/>
      <c r="C129" s="7"/>
      <c r="D129" s="7"/>
      <c r="E129" s="35"/>
      <c r="F129" s="35"/>
      <c r="G129" s="9"/>
    </row>
  </sheetData>
  <autoFilter ref="B2:H124">
    <filterColumn colId="5">
      <customFilters and="1">
        <customFilter operator="notEqual" val=" "/>
      </customFilters>
    </filterColumn>
  </autoFilter>
  <phoneticPr fontId="0" type="noConversion"/>
  <pageMargins left="0.78740157480314965" right="0.78740157480314965" top="0.78740157480314965" bottom="0.47244094488188981" header="0.31496062992125984" footer="0.23622047244094491"/>
  <pageSetup paperSize="5" scale="53" orientation="portrait" horizontalDpi="1200" verticalDpi="1200" r:id="rId1"/>
  <headerFooter alignWithMargins="0">
    <oddHeader>&amp;L&amp;"Arial,Gras"&amp;18Liste des projets sociaux par arrondissement (ou municipalité)
Solidarité 5 000 logements (2002-2005)</oddHeader>
    <oddFooter>&amp;L&amp;"Arial,Gras"&amp;16Direction de l'habitation&amp;RImprimé le:&amp;D 
&amp;F</oddFooter>
  </headerFooter>
  <colBreaks count="1" manualBreakCount="1">
    <brk id="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37"/>
  <sheetViews>
    <sheetView workbookViewId="0">
      <selection activeCell="J25" sqref="J25"/>
    </sheetView>
  </sheetViews>
  <sheetFormatPr baseColWidth="10" defaultRowHeight="12.75" x14ac:dyDescent="0.2"/>
  <cols>
    <col min="1" max="1" width="37.5703125" bestFit="1" customWidth="1"/>
    <col min="7" max="7" width="31.7109375" bestFit="1" customWidth="1"/>
  </cols>
  <sheetData>
    <row r="1" spans="1:8" x14ac:dyDescent="0.2">
      <c r="A1" s="199" t="s">
        <v>365</v>
      </c>
      <c r="G1" s="72" t="s">
        <v>1237</v>
      </c>
      <c r="H1" s="72" t="s">
        <v>19</v>
      </c>
    </row>
    <row r="2" spans="1:8" x14ac:dyDescent="0.2">
      <c r="A2" t="s">
        <v>1064</v>
      </c>
      <c r="F2" s="485">
        <v>3</v>
      </c>
      <c r="G2" s="486" t="s">
        <v>1172</v>
      </c>
      <c r="H2" s="199" t="s">
        <v>892</v>
      </c>
    </row>
    <row r="3" spans="1:8" x14ac:dyDescent="0.2">
      <c r="A3" t="s">
        <v>370</v>
      </c>
      <c r="F3" s="485">
        <v>4</v>
      </c>
      <c r="G3" s="486" t="s">
        <v>1173</v>
      </c>
      <c r="H3" s="199" t="s">
        <v>938</v>
      </c>
    </row>
    <row r="4" spans="1:8" x14ac:dyDescent="0.2">
      <c r="A4" t="s">
        <v>361</v>
      </c>
      <c r="F4" s="485">
        <v>5</v>
      </c>
      <c r="G4" s="487" t="s">
        <v>1174</v>
      </c>
      <c r="H4" s="199" t="s">
        <v>926</v>
      </c>
    </row>
    <row r="5" spans="1:8" x14ac:dyDescent="0.2">
      <c r="A5" t="s">
        <v>374</v>
      </c>
      <c r="F5" s="485">
        <v>1</v>
      </c>
      <c r="G5" s="486" t="s">
        <v>1170</v>
      </c>
      <c r="H5" s="199" t="s">
        <v>996</v>
      </c>
    </row>
    <row r="6" spans="1:8" x14ac:dyDescent="0.2">
      <c r="A6" t="s">
        <v>13</v>
      </c>
      <c r="F6" s="485">
        <v>2</v>
      </c>
      <c r="G6" s="486" t="s">
        <v>1171</v>
      </c>
      <c r="H6" s="199" t="s">
        <v>1018</v>
      </c>
    </row>
    <row r="7" spans="1:8" x14ac:dyDescent="0.2">
      <c r="A7" t="s">
        <v>1065</v>
      </c>
      <c r="F7" s="485">
        <v>6</v>
      </c>
      <c r="G7" s="487" t="s">
        <v>361</v>
      </c>
      <c r="H7" s="199" t="s">
        <v>22</v>
      </c>
    </row>
    <row r="8" spans="1:8" x14ac:dyDescent="0.2">
      <c r="A8" t="s">
        <v>362</v>
      </c>
      <c r="F8" s="485">
        <v>7</v>
      </c>
      <c r="G8" s="487" t="s">
        <v>366</v>
      </c>
    </row>
    <row r="9" spans="1:8" x14ac:dyDescent="0.2">
      <c r="A9" t="s">
        <v>363</v>
      </c>
      <c r="F9" s="485">
        <v>8</v>
      </c>
      <c r="G9" s="487" t="s">
        <v>1175</v>
      </c>
    </row>
    <row r="10" spans="1:8" x14ac:dyDescent="0.2">
      <c r="A10" t="s">
        <v>366</v>
      </c>
      <c r="F10" s="485">
        <v>9</v>
      </c>
      <c r="G10" s="487" t="s">
        <v>959</v>
      </c>
    </row>
    <row r="11" spans="1:8" x14ac:dyDescent="0.2">
      <c r="A11" t="s">
        <v>248</v>
      </c>
      <c r="F11" s="485">
        <v>10</v>
      </c>
      <c r="G11" s="487" t="s">
        <v>364</v>
      </c>
    </row>
    <row r="12" spans="1:8" x14ac:dyDescent="0.2">
      <c r="A12" t="s">
        <v>18</v>
      </c>
      <c r="F12" s="485">
        <v>11</v>
      </c>
      <c r="G12" s="487" t="s">
        <v>1176</v>
      </c>
    </row>
    <row r="13" spans="1:8" x14ac:dyDescent="0.2">
      <c r="A13" t="s">
        <v>957</v>
      </c>
      <c r="F13" s="485">
        <v>12</v>
      </c>
      <c r="G13" s="487" t="s">
        <v>7</v>
      </c>
    </row>
    <row r="14" spans="1:8" x14ac:dyDescent="0.2">
      <c r="A14" t="s">
        <v>367</v>
      </c>
      <c r="F14" s="485">
        <v>13</v>
      </c>
      <c r="G14" s="487" t="s">
        <v>360</v>
      </c>
    </row>
    <row r="15" spans="1:8" x14ac:dyDescent="0.2">
      <c r="A15" t="s">
        <v>959</v>
      </c>
      <c r="F15" s="485">
        <v>14</v>
      </c>
      <c r="G15" s="486" t="s">
        <v>18</v>
      </c>
    </row>
    <row r="16" spans="1:8" x14ac:dyDescent="0.2">
      <c r="A16" t="s">
        <v>364</v>
      </c>
      <c r="F16" s="485">
        <v>15</v>
      </c>
      <c r="G16" s="486" t="s">
        <v>957</v>
      </c>
    </row>
    <row r="17" spans="1:7" x14ac:dyDescent="0.2">
      <c r="A17" t="s">
        <v>16</v>
      </c>
      <c r="F17" s="485">
        <v>16</v>
      </c>
      <c r="G17" s="486" t="s">
        <v>1177</v>
      </c>
    </row>
    <row r="18" spans="1:7" x14ac:dyDescent="0.2">
      <c r="A18" t="s">
        <v>7</v>
      </c>
      <c r="F18" s="485">
        <v>17</v>
      </c>
      <c r="G18" s="486" t="s">
        <v>1178</v>
      </c>
    </row>
    <row r="19" spans="1:7" x14ac:dyDescent="0.2">
      <c r="A19" t="s">
        <v>360</v>
      </c>
      <c r="F19" s="485">
        <v>18</v>
      </c>
      <c r="G19" s="486" t="s">
        <v>1179</v>
      </c>
    </row>
    <row r="20" spans="1:7" x14ac:dyDescent="0.2">
      <c r="F20" s="485">
        <v>19</v>
      </c>
      <c r="G20" s="486" t="s">
        <v>16</v>
      </c>
    </row>
    <row r="21" spans="1:7" x14ac:dyDescent="0.2">
      <c r="F21" s="485">
        <v>20</v>
      </c>
      <c r="G21" s="486" t="s">
        <v>137</v>
      </c>
    </row>
    <row r="22" spans="1:7" x14ac:dyDescent="0.2">
      <c r="F22" s="485">
        <v>21</v>
      </c>
      <c r="G22" s="486" t="s">
        <v>1180</v>
      </c>
    </row>
    <row r="23" spans="1:7" x14ac:dyDescent="0.2">
      <c r="F23" s="485">
        <v>22</v>
      </c>
      <c r="G23" s="486" t="s">
        <v>1181</v>
      </c>
    </row>
    <row r="24" spans="1:7" x14ac:dyDescent="0.2">
      <c r="F24" s="485">
        <v>23</v>
      </c>
      <c r="G24" s="486" t="s">
        <v>1064</v>
      </c>
    </row>
    <row r="25" spans="1:7" x14ac:dyDescent="0.2">
      <c r="F25" s="485">
        <v>24</v>
      </c>
      <c r="G25" s="486" t="s">
        <v>1182</v>
      </c>
    </row>
    <row r="26" spans="1:7" x14ac:dyDescent="0.2">
      <c r="F26" s="485">
        <v>25</v>
      </c>
      <c r="G26" s="486" t="s">
        <v>372</v>
      </c>
    </row>
    <row r="27" spans="1:7" x14ac:dyDescent="0.2">
      <c r="F27" s="485">
        <v>26</v>
      </c>
      <c r="G27" s="486" t="s">
        <v>374</v>
      </c>
    </row>
    <row r="28" spans="1:7" x14ac:dyDescent="0.2">
      <c r="F28" s="485">
        <v>27</v>
      </c>
      <c r="G28" s="486" t="s">
        <v>1183</v>
      </c>
    </row>
    <row r="29" spans="1:7" x14ac:dyDescent="0.2">
      <c r="F29" s="485">
        <v>28</v>
      </c>
      <c r="G29" s="486" t="s">
        <v>1184</v>
      </c>
    </row>
    <row r="30" spans="1:7" x14ac:dyDescent="0.2">
      <c r="F30" s="485">
        <v>29</v>
      </c>
      <c r="G30" s="486" t="s">
        <v>1185</v>
      </c>
    </row>
    <row r="31" spans="1:7" x14ac:dyDescent="0.2">
      <c r="F31" s="485">
        <v>30</v>
      </c>
      <c r="G31" s="486" t="s">
        <v>248</v>
      </c>
    </row>
    <row r="32" spans="1:7" x14ac:dyDescent="0.2">
      <c r="F32" s="485">
        <v>31</v>
      </c>
      <c r="G32" s="486" t="s">
        <v>1186</v>
      </c>
    </row>
    <row r="33" spans="6:7" x14ac:dyDescent="0.2">
      <c r="F33" s="485">
        <v>32</v>
      </c>
      <c r="G33" s="486" t="s">
        <v>1187</v>
      </c>
    </row>
    <row r="34" spans="6:7" x14ac:dyDescent="0.2">
      <c r="F34" s="485">
        <v>33</v>
      </c>
      <c r="G34" s="486" t="s">
        <v>101</v>
      </c>
    </row>
    <row r="35" spans="6:7" x14ac:dyDescent="0.2">
      <c r="F35" s="485">
        <v>34</v>
      </c>
      <c r="G35" s="486" t="s">
        <v>1188</v>
      </c>
    </row>
    <row r="36" spans="6:7" x14ac:dyDescent="0.2">
      <c r="F36" s="485">
        <v>35</v>
      </c>
      <c r="G36" s="486" t="s">
        <v>1189</v>
      </c>
    </row>
    <row r="37" spans="6:7" x14ac:dyDescent="0.2">
      <c r="F37" s="485">
        <v>36</v>
      </c>
      <c r="G37" s="486" t="s">
        <v>1190</v>
      </c>
    </row>
  </sheetData>
  <sortState ref="F2:H37">
    <sortCondition ref="H2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1"/>
    <pageSetUpPr fitToPage="1"/>
  </sheetPr>
  <dimension ref="A1:AV114"/>
  <sheetViews>
    <sheetView tabSelected="1" zoomScaleNormal="100" zoomScaleSheetLayoutView="100" workbookViewId="0">
      <pane ySplit="2" topLeftCell="A3" activePane="bottomLeft" state="frozen"/>
      <selection pane="bottomLeft" activeCell="B3" sqref="B3"/>
    </sheetView>
  </sheetViews>
  <sheetFormatPr baseColWidth="10" defaultRowHeight="12.75" x14ac:dyDescent="0.2"/>
  <cols>
    <col min="1" max="1" width="5" style="259" bestFit="1" customWidth="1"/>
    <col min="2" max="2" width="6.42578125" style="259" customWidth="1"/>
    <col min="3" max="3" width="11" style="259" bestFit="1" customWidth="1"/>
    <col min="4" max="4" width="3.85546875" style="526" bestFit="1" customWidth="1"/>
    <col min="5" max="5" width="37.5703125" style="259" bestFit="1" customWidth="1"/>
    <col min="6" max="6" width="54.42578125" style="259" bestFit="1" customWidth="1"/>
    <col min="7" max="7" width="36.7109375" style="259" bestFit="1" customWidth="1"/>
    <col min="8" max="8" width="8.7109375" style="526" customWidth="1"/>
    <col min="9" max="9" width="5.7109375" style="526" customWidth="1"/>
    <col min="10" max="10" width="4.42578125" style="526" customWidth="1"/>
    <col min="11" max="12" width="3.28515625" style="263" bestFit="1" customWidth="1"/>
    <col min="13" max="13" width="7.85546875" style="526" bestFit="1" customWidth="1"/>
    <col min="14" max="14" width="3.28515625" style="526" bestFit="1" customWidth="1"/>
    <col min="15" max="15" width="7.140625" style="526" bestFit="1" customWidth="1"/>
    <col min="16" max="16" width="9.85546875" style="526" bestFit="1" customWidth="1"/>
    <col min="17" max="18" width="8.5703125" style="526" bestFit="1" customWidth="1"/>
    <col min="19" max="19" width="6.7109375" style="526" bestFit="1" customWidth="1"/>
    <col min="20" max="20" width="10" style="262" bestFit="1" customWidth="1"/>
    <col min="21" max="21" width="9.140625" style="262" bestFit="1" customWidth="1"/>
    <col min="22" max="22" width="11" style="262" bestFit="1" customWidth="1"/>
    <col min="23" max="23" width="12" style="261" customWidth="1"/>
    <col min="24" max="25" width="10.42578125" style="261" bestFit="1" customWidth="1"/>
    <col min="26" max="26" width="11.140625" style="261" bestFit="1" customWidth="1"/>
    <col min="27" max="27" width="11.7109375" style="259" bestFit="1" customWidth="1"/>
    <col min="28" max="16384" width="11.42578125" style="259"/>
  </cols>
  <sheetData>
    <row r="1" spans="1:47" ht="33" customHeight="1" x14ac:dyDescent="0.2">
      <c r="E1" s="520">
        <f ca="1">TODAY()</f>
        <v>43756</v>
      </c>
      <c r="H1" s="521">
        <f>SUBTOTAL(9,H3:H110)</f>
        <v>6811</v>
      </c>
    </row>
    <row r="2" spans="1:47" s="284" customFormat="1" ht="50.25" x14ac:dyDescent="0.2">
      <c r="A2" s="511" t="s">
        <v>1235</v>
      </c>
      <c r="B2" s="508" t="s">
        <v>1219</v>
      </c>
      <c r="C2" s="509" t="s">
        <v>1210</v>
      </c>
      <c r="D2" s="517" t="s">
        <v>5</v>
      </c>
      <c r="E2" s="508" t="s">
        <v>1229</v>
      </c>
      <c r="F2" s="510" t="s">
        <v>2</v>
      </c>
      <c r="G2" s="508" t="s">
        <v>3</v>
      </c>
      <c r="H2" s="509" t="s">
        <v>1</v>
      </c>
      <c r="I2" s="516" t="s">
        <v>4</v>
      </c>
      <c r="J2" s="516" t="s">
        <v>746</v>
      </c>
      <c r="K2" s="517" t="s">
        <v>1233</v>
      </c>
      <c r="L2" s="516" t="s">
        <v>863</v>
      </c>
      <c r="M2" s="517" t="s">
        <v>687</v>
      </c>
      <c r="N2" s="516" t="s">
        <v>1234</v>
      </c>
      <c r="O2" s="512" t="s">
        <v>1213</v>
      </c>
      <c r="P2" s="513" t="s">
        <v>1214</v>
      </c>
      <c r="Q2" s="512" t="s">
        <v>1211</v>
      </c>
      <c r="R2" s="512" t="s">
        <v>1212</v>
      </c>
      <c r="S2" s="514" t="s">
        <v>1130</v>
      </c>
      <c r="T2" s="515" t="s">
        <v>1230</v>
      </c>
      <c r="U2" s="515" t="s">
        <v>1231</v>
      </c>
      <c r="V2" s="509" t="s">
        <v>916</v>
      </c>
      <c r="W2" s="515" t="s">
        <v>1232</v>
      </c>
      <c r="X2" s="509" t="s">
        <v>921</v>
      </c>
      <c r="Y2" s="509" t="s">
        <v>920</v>
      </c>
      <c r="Z2" s="509" t="s">
        <v>919</v>
      </c>
    </row>
    <row r="3" spans="1:47" x14ac:dyDescent="0.2">
      <c r="B3" s="259" t="s">
        <v>1216</v>
      </c>
      <c r="C3" s="265" t="s">
        <v>1058</v>
      </c>
      <c r="D3" s="525" t="s">
        <v>926</v>
      </c>
      <c r="E3" s="265" t="s">
        <v>365</v>
      </c>
      <c r="F3" s="259" t="s">
        <v>891</v>
      </c>
      <c r="G3" s="265" t="s">
        <v>1245</v>
      </c>
      <c r="H3" s="526">
        <v>85</v>
      </c>
      <c r="I3" s="502">
        <v>1</v>
      </c>
      <c r="J3" s="526" t="s">
        <v>1191</v>
      </c>
      <c r="K3" s="525"/>
      <c r="L3" s="526" t="s">
        <v>886</v>
      </c>
      <c r="M3" s="497" t="s">
        <v>890</v>
      </c>
      <c r="N3" s="526" t="s">
        <v>1191</v>
      </c>
      <c r="O3" s="505"/>
      <c r="P3" s="506">
        <v>31</v>
      </c>
      <c r="Q3" s="505"/>
      <c r="R3" s="506"/>
      <c r="S3" s="505">
        <f t="shared" ref="S3:S34" si="0">H3-SUM(O3:R3)</f>
        <v>54</v>
      </c>
      <c r="T3" s="265"/>
      <c r="U3" s="259"/>
      <c r="V3" s="265"/>
      <c r="W3" s="307"/>
      <c r="X3" s="306"/>
      <c r="Y3" s="306"/>
      <c r="Z3" s="306"/>
    </row>
    <row r="4" spans="1:47" s="428" customFormat="1" x14ac:dyDescent="0.2">
      <c r="A4" s="259">
        <v>1312</v>
      </c>
      <c r="B4" s="259" t="s">
        <v>1216</v>
      </c>
      <c r="C4" s="265" t="s">
        <v>914</v>
      </c>
      <c r="D4" s="525" t="s">
        <v>926</v>
      </c>
      <c r="E4" s="265" t="s">
        <v>363</v>
      </c>
      <c r="F4" s="233" t="s">
        <v>912</v>
      </c>
      <c r="G4" s="265" t="s">
        <v>1245</v>
      </c>
      <c r="H4" s="312">
        <v>64</v>
      </c>
      <c r="I4" s="502">
        <v>1</v>
      </c>
      <c r="J4" s="312" t="s">
        <v>1191</v>
      </c>
      <c r="K4" s="525"/>
      <c r="L4" s="312" t="s">
        <v>886</v>
      </c>
      <c r="M4" s="497" t="s">
        <v>900</v>
      </c>
      <c r="N4" s="312" t="s">
        <v>1191</v>
      </c>
      <c r="O4" s="507"/>
      <c r="P4" s="506">
        <v>34</v>
      </c>
      <c r="Q4" s="507"/>
      <c r="R4" s="506"/>
      <c r="S4" s="507">
        <f t="shared" si="0"/>
        <v>30</v>
      </c>
      <c r="T4" s="265"/>
      <c r="U4" s="233"/>
      <c r="V4" s="265"/>
      <c r="W4" s="498"/>
      <c r="X4" s="499"/>
      <c r="Y4" s="499"/>
      <c r="Z4" s="499"/>
      <c r="AA4" s="259"/>
      <c r="AB4" s="500"/>
      <c r="AC4" s="500"/>
      <c r="AD4" s="500"/>
      <c r="AE4" s="500"/>
      <c r="AF4" s="500"/>
      <c r="AG4" s="497"/>
      <c r="AH4" s="500"/>
      <c r="AR4" s="437"/>
      <c r="AS4" s="437"/>
      <c r="AT4" s="437"/>
      <c r="AU4" s="437"/>
    </row>
    <row r="5" spans="1:47" s="428" customFormat="1" x14ac:dyDescent="0.2">
      <c r="A5" s="259">
        <v>1313</v>
      </c>
      <c r="B5" s="259" t="s">
        <v>1216</v>
      </c>
      <c r="C5" s="265" t="s">
        <v>913</v>
      </c>
      <c r="D5" s="525" t="s">
        <v>926</v>
      </c>
      <c r="E5" s="265" t="s">
        <v>363</v>
      </c>
      <c r="F5" s="259" t="s">
        <v>912</v>
      </c>
      <c r="G5" s="265" t="s">
        <v>1245</v>
      </c>
      <c r="H5" s="526">
        <v>16</v>
      </c>
      <c r="I5" s="502">
        <v>3</v>
      </c>
      <c r="J5" s="526" t="s">
        <v>1191</v>
      </c>
      <c r="K5" s="525"/>
      <c r="L5" s="526" t="s">
        <v>886</v>
      </c>
      <c r="M5" s="497" t="s">
        <v>900</v>
      </c>
      <c r="N5" s="526" t="s">
        <v>1191</v>
      </c>
      <c r="O5" s="505"/>
      <c r="P5" s="506"/>
      <c r="Q5" s="505"/>
      <c r="R5" s="506"/>
      <c r="S5" s="505">
        <f t="shared" si="0"/>
        <v>16</v>
      </c>
      <c r="T5" s="265"/>
      <c r="U5" s="259"/>
      <c r="V5" s="265"/>
      <c r="W5" s="498"/>
      <c r="X5" s="499"/>
      <c r="Y5" s="499"/>
      <c r="Z5" s="499"/>
      <c r="AA5" s="259"/>
      <c r="AB5" s="500"/>
      <c r="AC5" s="500"/>
      <c r="AD5" s="500"/>
      <c r="AE5" s="500"/>
      <c r="AF5" s="500"/>
      <c r="AG5" s="500"/>
      <c r="AH5" s="500"/>
    </row>
    <row r="6" spans="1:47" x14ac:dyDescent="0.2">
      <c r="B6" s="259" t="s">
        <v>1216</v>
      </c>
      <c r="C6" s="265" t="s">
        <v>902</v>
      </c>
      <c r="D6" s="525" t="s">
        <v>926</v>
      </c>
      <c r="E6" s="265" t="s">
        <v>137</v>
      </c>
      <c r="F6" s="233" t="s">
        <v>1061</v>
      </c>
      <c r="G6" s="265" t="s">
        <v>1245</v>
      </c>
      <c r="H6" s="312">
        <v>197</v>
      </c>
      <c r="I6" s="502">
        <v>1</v>
      </c>
      <c r="J6" s="312" t="s">
        <v>1191</v>
      </c>
      <c r="K6" s="525"/>
      <c r="L6" s="312" t="s">
        <v>886</v>
      </c>
      <c r="M6" s="497" t="s">
        <v>900</v>
      </c>
      <c r="N6" s="312" t="s">
        <v>1191</v>
      </c>
      <c r="O6" s="507"/>
      <c r="P6" s="506">
        <f>54+71+26+1</f>
        <v>152</v>
      </c>
      <c r="Q6" s="507"/>
      <c r="R6" s="506"/>
      <c r="S6" s="507">
        <f t="shared" si="0"/>
        <v>45</v>
      </c>
      <c r="T6" s="265"/>
      <c r="U6" s="233"/>
      <c r="V6" s="265"/>
      <c r="W6" s="446"/>
      <c r="X6" s="447"/>
      <c r="Y6" s="447"/>
      <c r="Z6" s="447"/>
      <c r="AB6" s="500"/>
      <c r="AC6" s="500"/>
      <c r="AD6" s="500"/>
      <c r="AE6" s="500"/>
      <c r="AF6" s="500"/>
      <c r="AG6" s="500"/>
      <c r="AH6" s="500"/>
    </row>
    <row r="7" spans="1:47" x14ac:dyDescent="0.2">
      <c r="A7" s="259">
        <v>1309</v>
      </c>
      <c r="B7" s="259" t="s">
        <v>1216</v>
      </c>
      <c r="C7" s="265" t="s">
        <v>896</v>
      </c>
      <c r="D7" s="525" t="s">
        <v>926</v>
      </c>
      <c r="E7" s="265" t="s">
        <v>360</v>
      </c>
      <c r="F7" s="259" t="s">
        <v>1244</v>
      </c>
      <c r="G7" s="265" t="s">
        <v>1245</v>
      </c>
      <c r="H7" s="526">
        <v>29</v>
      </c>
      <c r="I7" s="502">
        <v>1</v>
      </c>
      <c r="K7" s="525"/>
      <c r="L7" s="526" t="s">
        <v>886</v>
      </c>
      <c r="M7" s="497" t="s">
        <v>893</v>
      </c>
      <c r="O7" s="505"/>
      <c r="P7" s="506">
        <f>9+13+1</f>
        <v>23</v>
      </c>
      <c r="Q7" s="505"/>
      <c r="R7" s="506"/>
      <c r="S7" s="505">
        <f t="shared" si="0"/>
        <v>6</v>
      </c>
      <c r="T7" s="265"/>
      <c r="U7" s="259"/>
      <c r="V7" s="265"/>
      <c r="Z7" s="399"/>
      <c r="AB7" s="500"/>
      <c r="AC7" s="500"/>
      <c r="AD7" s="500"/>
      <c r="AE7" s="500"/>
      <c r="AF7" s="500"/>
      <c r="AG7" s="500"/>
      <c r="AH7" s="500"/>
    </row>
    <row r="8" spans="1:47" x14ac:dyDescent="0.2">
      <c r="B8" s="259" t="s">
        <v>1216</v>
      </c>
      <c r="C8" s="265" t="s">
        <v>896</v>
      </c>
      <c r="D8" s="525" t="s">
        <v>926</v>
      </c>
      <c r="E8" s="265" t="s">
        <v>360</v>
      </c>
      <c r="F8" s="259" t="s">
        <v>1244</v>
      </c>
      <c r="G8" s="265" t="s">
        <v>1245</v>
      </c>
      <c r="H8" s="312">
        <v>12</v>
      </c>
      <c r="I8" s="502">
        <v>3</v>
      </c>
      <c r="J8" s="312"/>
      <c r="K8" s="525"/>
      <c r="L8" s="312" t="s">
        <v>886</v>
      </c>
      <c r="M8" s="497" t="s">
        <v>893</v>
      </c>
      <c r="N8" s="312"/>
      <c r="O8" s="507"/>
      <c r="P8" s="506"/>
      <c r="Q8" s="507"/>
      <c r="R8" s="506"/>
      <c r="S8" s="507">
        <f t="shared" si="0"/>
        <v>12</v>
      </c>
      <c r="T8" s="265"/>
      <c r="U8" s="233"/>
      <c r="V8" s="265"/>
      <c r="Z8" s="399"/>
      <c r="AB8" s="500"/>
      <c r="AC8" s="500"/>
      <c r="AD8" s="500"/>
      <c r="AE8" s="500"/>
      <c r="AF8" s="500"/>
      <c r="AG8" s="500"/>
      <c r="AH8" s="500"/>
    </row>
    <row r="9" spans="1:47" x14ac:dyDescent="0.2">
      <c r="B9" s="259" t="s">
        <v>1216</v>
      </c>
      <c r="C9" s="265" t="s">
        <v>1081</v>
      </c>
      <c r="D9" s="525" t="s">
        <v>938</v>
      </c>
      <c r="E9" s="265" t="s">
        <v>13</v>
      </c>
      <c r="F9" s="259" t="s">
        <v>1067</v>
      </c>
      <c r="G9" s="265" t="s">
        <v>1245</v>
      </c>
      <c r="H9" s="526">
        <v>249</v>
      </c>
      <c r="I9" s="502">
        <v>2</v>
      </c>
      <c r="K9" s="525"/>
      <c r="L9" s="526" t="s">
        <v>965</v>
      </c>
      <c r="M9" s="265" t="s">
        <v>900</v>
      </c>
      <c r="O9" s="505"/>
      <c r="P9" s="506"/>
      <c r="Q9" s="505"/>
      <c r="R9" s="506">
        <v>241</v>
      </c>
      <c r="S9" s="505">
        <f t="shared" si="0"/>
        <v>8</v>
      </c>
      <c r="T9" s="265"/>
      <c r="U9" s="259"/>
      <c r="V9" s="265"/>
      <c r="W9" s="307"/>
      <c r="X9" s="306"/>
      <c r="Y9" s="306"/>
      <c r="Z9" s="406"/>
      <c r="AB9" s="500"/>
      <c r="AC9" s="500"/>
      <c r="AD9" s="500"/>
      <c r="AE9" s="500"/>
      <c r="AF9" s="500"/>
      <c r="AG9" s="500"/>
      <c r="AH9" s="500"/>
    </row>
    <row r="10" spans="1:47" x14ac:dyDescent="0.2">
      <c r="B10" s="259" t="s">
        <v>1216</v>
      </c>
      <c r="C10" s="265" t="s">
        <v>1092</v>
      </c>
      <c r="D10" s="525" t="s">
        <v>938</v>
      </c>
      <c r="E10" s="265" t="s">
        <v>13</v>
      </c>
      <c r="F10" s="259" t="s">
        <v>1093</v>
      </c>
      <c r="G10" s="265" t="s">
        <v>1245</v>
      </c>
      <c r="H10" s="526">
        <v>31</v>
      </c>
      <c r="I10" s="502" t="s">
        <v>897</v>
      </c>
      <c r="K10" s="525"/>
      <c r="L10" s="526" t="s">
        <v>931</v>
      </c>
      <c r="M10" s="265" t="s">
        <v>893</v>
      </c>
      <c r="O10" s="505"/>
      <c r="P10" s="506">
        <v>14</v>
      </c>
      <c r="Q10" s="505"/>
      <c r="R10" s="506"/>
      <c r="S10" s="505">
        <f t="shared" si="0"/>
        <v>17</v>
      </c>
      <c r="T10" s="265"/>
      <c r="U10" s="259"/>
      <c r="V10" s="265"/>
      <c r="AB10" s="500"/>
      <c r="AC10" s="500"/>
      <c r="AD10" s="500"/>
      <c r="AE10" s="500"/>
      <c r="AF10" s="500"/>
      <c r="AG10" s="500"/>
      <c r="AH10" s="500"/>
    </row>
    <row r="11" spans="1:47" x14ac:dyDescent="0.2">
      <c r="A11" s="259">
        <v>1303</v>
      </c>
      <c r="B11" s="259" t="s">
        <v>1216</v>
      </c>
      <c r="C11" s="265" t="s">
        <v>905</v>
      </c>
      <c r="D11" s="525" t="s">
        <v>938</v>
      </c>
      <c r="E11" s="265" t="s">
        <v>362</v>
      </c>
      <c r="F11" s="233" t="s">
        <v>1063</v>
      </c>
      <c r="G11" s="265" t="s">
        <v>1245</v>
      </c>
      <c r="H11" s="312">
        <v>28</v>
      </c>
      <c r="I11" s="502">
        <v>3</v>
      </c>
      <c r="J11" s="312"/>
      <c r="K11" s="525"/>
      <c r="L11" s="312" t="s">
        <v>903</v>
      </c>
      <c r="M11" s="265" t="s">
        <v>887</v>
      </c>
      <c r="N11" s="312"/>
      <c r="O11" s="507">
        <v>28</v>
      </c>
      <c r="P11" s="506"/>
      <c r="Q11" s="507"/>
      <c r="R11" s="506"/>
      <c r="S11" s="507">
        <f t="shared" si="0"/>
        <v>0</v>
      </c>
      <c r="T11" s="265"/>
      <c r="U11" s="233"/>
      <c r="V11" s="265"/>
      <c r="AB11" s="500"/>
      <c r="AC11" s="500"/>
      <c r="AD11" s="500"/>
      <c r="AE11" s="500"/>
      <c r="AF11" s="500"/>
      <c r="AG11" s="500"/>
      <c r="AH11" s="500"/>
    </row>
    <row r="12" spans="1:47" x14ac:dyDescent="0.2">
      <c r="A12" s="259">
        <v>1305</v>
      </c>
      <c r="B12" s="259" t="s">
        <v>1216</v>
      </c>
      <c r="C12" s="265" t="s">
        <v>910</v>
      </c>
      <c r="D12" s="525" t="s">
        <v>938</v>
      </c>
      <c r="E12" s="265" t="s">
        <v>363</v>
      </c>
      <c r="F12" s="259" t="s">
        <v>1192</v>
      </c>
      <c r="G12" s="265" t="s">
        <v>1245</v>
      </c>
      <c r="H12" s="526">
        <v>23</v>
      </c>
      <c r="I12" s="502">
        <v>3</v>
      </c>
      <c r="K12" s="525"/>
      <c r="L12" s="526" t="s">
        <v>886</v>
      </c>
      <c r="M12" s="265" t="s">
        <v>900</v>
      </c>
      <c r="O12" s="505">
        <v>23</v>
      </c>
      <c r="P12" s="506"/>
      <c r="Q12" s="505"/>
      <c r="R12" s="506"/>
      <c r="S12" s="505">
        <f t="shared" si="0"/>
        <v>0</v>
      </c>
      <c r="T12" s="265"/>
      <c r="U12" s="259"/>
      <c r="V12" s="265"/>
      <c r="AB12" s="500"/>
      <c r="AC12" s="500"/>
      <c r="AD12" s="500"/>
      <c r="AE12" s="500"/>
      <c r="AF12" s="500"/>
      <c r="AG12" s="500"/>
      <c r="AH12" s="500"/>
    </row>
    <row r="13" spans="1:47" x14ac:dyDescent="0.2">
      <c r="B13" s="259" t="s">
        <v>1216</v>
      </c>
      <c r="C13" s="265" t="s">
        <v>908</v>
      </c>
      <c r="D13" s="525" t="s">
        <v>938</v>
      </c>
      <c r="E13" s="265" t="s">
        <v>366</v>
      </c>
      <c r="F13" s="233" t="s">
        <v>1106</v>
      </c>
      <c r="G13" s="265" t="s">
        <v>1245</v>
      </c>
      <c r="H13" s="312">
        <v>20</v>
      </c>
      <c r="I13" s="502">
        <v>3</v>
      </c>
      <c r="J13" s="312"/>
      <c r="K13" s="525"/>
      <c r="L13" s="312" t="s">
        <v>886</v>
      </c>
      <c r="M13" s="265" t="s">
        <v>900</v>
      </c>
      <c r="N13" s="312"/>
      <c r="O13" s="507"/>
      <c r="P13" s="506"/>
      <c r="Q13" s="507"/>
      <c r="R13" s="506"/>
      <c r="S13" s="507">
        <f t="shared" si="0"/>
        <v>20</v>
      </c>
      <c r="T13" s="265"/>
      <c r="U13" s="233"/>
      <c r="V13" s="265"/>
      <c r="W13" s="307"/>
      <c r="X13" s="306"/>
      <c r="Y13" s="306"/>
      <c r="Z13" s="306"/>
      <c r="AB13" s="500"/>
      <c r="AC13" s="500"/>
      <c r="AD13" s="500"/>
      <c r="AE13" s="500"/>
      <c r="AF13" s="500"/>
      <c r="AG13" s="500"/>
      <c r="AH13" s="500"/>
    </row>
    <row r="14" spans="1:47" x14ac:dyDescent="0.2">
      <c r="B14" s="259" t="s">
        <v>1216</v>
      </c>
      <c r="C14" s="265" t="s">
        <v>1096</v>
      </c>
      <c r="D14" s="525" t="s">
        <v>938</v>
      </c>
      <c r="E14" s="265" t="s">
        <v>18</v>
      </c>
      <c r="F14" s="259" t="s">
        <v>1097</v>
      </c>
      <c r="G14" s="265" t="s">
        <v>1245</v>
      </c>
      <c r="H14" s="526">
        <v>122</v>
      </c>
      <c r="I14" s="502">
        <v>1</v>
      </c>
      <c r="K14" s="525"/>
      <c r="L14" s="526" t="s">
        <v>886</v>
      </c>
      <c r="M14" s="265" t="s">
        <v>887</v>
      </c>
      <c r="O14" s="505"/>
      <c r="P14" s="506">
        <f>122-50</f>
        <v>72</v>
      </c>
      <c r="Q14" s="505"/>
      <c r="R14" s="506"/>
      <c r="S14" s="505">
        <f t="shared" si="0"/>
        <v>50</v>
      </c>
      <c r="T14" s="265"/>
      <c r="U14" s="259"/>
      <c r="V14" s="265"/>
      <c r="W14" s="307"/>
      <c r="X14" s="306"/>
      <c r="Y14" s="306"/>
      <c r="Z14" s="306"/>
      <c r="AB14" s="500"/>
      <c r="AC14" s="500"/>
      <c r="AD14" s="500"/>
      <c r="AE14" s="500"/>
      <c r="AF14" s="500"/>
      <c r="AG14" s="500"/>
      <c r="AH14" s="500"/>
    </row>
    <row r="15" spans="1:47" x14ac:dyDescent="0.2">
      <c r="B15" s="259" t="s">
        <v>1216</v>
      </c>
      <c r="C15" s="265" t="s">
        <v>1103</v>
      </c>
      <c r="D15" s="525" t="s">
        <v>938</v>
      </c>
      <c r="E15" s="265" t="s">
        <v>364</v>
      </c>
      <c r="F15" s="259" t="s">
        <v>1104</v>
      </c>
      <c r="G15" s="265" t="s">
        <v>1245</v>
      </c>
      <c r="H15" s="526">
        <v>21</v>
      </c>
      <c r="I15" s="502">
        <v>3</v>
      </c>
      <c r="K15" s="525"/>
      <c r="L15" s="526" t="s">
        <v>886</v>
      </c>
      <c r="M15" s="265" t="s">
        <v>887</v>
      </c>
      <c r="O15" s="505"/>
      <c r="P15" s="506"/>
      <c r="Q15" s="505"/>
      <c r="R15" s="506"/>
      <c r="S15" s="505">
        <f t="shared" si="0"/>
        <v>21</v>
      </c>
      <c r="T15" s="265"/>
      <c r="U15" s="259"/>
      <c r="V15" s="265"/>
      <c r="W15" s="307"/>
      <c r="X15" s="400"/>
      <c r="Y15" s="306"/>
      <c r="Z15" s="306"/>
      <c r="AB15" s="500"/>
      <c r="AC15" s="500"/>
      <c r="AD15" s="500"/>
      <c r="AE15" s="500"/>
      <c r="AF15" s="500"/>
      <c r="AG15" s="500"/>
      <c r="AH15" s="500"/>
    </row>
    <row r="16" spans="1:47" x14ac:dyDescent="0.2">
      <c r="A16" s="259">
        <v>1304</v>
      </c>
      <c r="B16" s="259" t="s">
        <v>1216</v>
      </c>
      <c r="C16" s="265" t="s">
        <v>899</v>
      </c>
      <c r="D16" s="525" t="s">
        <v>938</v>
      </c>
      <c r="E16" s="265" t="s">
        <v>360</v>
      </c>
      <c r="F16" s="233" t="s">
        <v>1062</v>
      </c>
      <c r="G16" s="265" t="s">
        <v>1245</v>
      </c>
      <c r="H16" s="312">
        <v>30</v>
      </c>
      <c r="I16" s="502">
        <v>3</v>
      </c>
      <c r="J16" s="312"/>
      <c r="K16" s="525"/>
      <c r="L16" s="312" t="s">
        <v>886</v>
      </c>
      <c r="M16" s="265" t="s">
        <v>887</v>
      </c>
      <c r="N16" s="312"/>
      <c r="O16" s="507"/>
      <c r="P16" s="506"/>
      <c r="Q16" s="507"/>
      <c r="R16" s="506"/>
      <c r="S16" s="507">
        <f t="shared" si="0"/>
        <v>30</v>
      </c>
      <c r="T16" s="265"/>
      <c r="U16" s="233"/>
      <c r="V16" s="265"/>
      <c r="W16" s="357"/>
      <c r="X16" s="491"/>
      <c r="Y16" s="357"/>
      <c r="Z16" s="357"/>
      <c r="AB16" s="500"/>
      <c r="AC16" s="500"/>
      <c r="AD16" s="500"/>
      <c r="AE16" s="500"/>
      <c r="AF16" s="500"/>
      <c r="AG16" s="500"/>
      <c r="AH16" s="500"/>
    </row>
    <row r="17" spans="2:43" x14ac:dyDescent="0.2">
      <c r="B17" s="259" t="s">
        <v>1216</v>
      </c>
      <c r="C17" s="265" t="s">
        <v>1076</v>
      </c>
      <c r="D17" s="525" t="s">
        <v>938</v>
      </c>
      <c r="E17" s="265" t="s">
        <v>360</v>
      </c>
      <c r="F17" s="233" t="s">
        <v>1087</v>
      </c>
      <c r="G17" s="265" t="s">
        <v>1245</v>
      </c>
      <c r="H17" s="312">
        <v>16</v>
      </c>
      <c r="I17" s="502">
        <v>3</v>
      </c>
      <c r="J17" s="312"/>
      <c r="K17" s="525"/>
      <c r="L17" s="312" t="s">
        <v>886</v>
      </c>
      <c r="M17" s="265" t="s">
        <v>887</v>
      </c>
      <c r="N17" s="312"/>
      <c r="O17" s="507"/>
      <c r="P17" s="506"/>
      <c r="Q17" s="507"/>
      <c r="R17" s="506"/>
      <c r="S17" s="507">
        <f t="shared" si="0"/>
        <v>16</v>
      </c>
      <c r="T17" s="265"/>
      <c r="U17" s="233"/>
      <c r="V17" s="265"/>
      <c r="Z17" s="399"/>
      <c r="AB17" s="500"/>
      <c r="AC17" s="500"/>
      <c r="AD17" s="500"/>
      <c r="AE17" s="500"/>
      <c r="AF17" s="500"/>
      <c r="AG17" s="500"/>
      <c r="AH17" s="500"/>
    </row>
    <row r="18" spans="2:43" x14ac:dyDescent="0.2">
      <c r="B18" s="259" t="s">
        <v>1216</v>
      </c>
      <c r="C18" s="265" t="s">
        <v>1120</v>
      </c>
      <c r="D18" s="525" t="s">
        <v>938</v>
      </c>
      <c r="E18" s="265" t="s">
        <v>360</v>
      </c>
      <c r="F18" s="259" t="s">
        <v>1243</v>
      </c>
      <c r="G18" s="265" t="s">
        <v>1245</v>
      </c>
      <c r="H18" s="526">
        <v>24</v>
      </c>
      <c r="I18" s="502">
        <v>3</v>
      </c>
      <c r="K18" s="525"/>
      <c r="L18" s="526" t="s">
        <v>965</v>
      </c>
      <c r="M18" s="265" t="s">
        <v>893</v>
      </c>
      <c r="O18" s="505"/>
      <c r="P18" s="506"/>
      <c r="Q18" s="505"/>
      <c r="R18" s="506"/>
      <c r="S18" s="505">
        <f t="shared" si="0"/>
        <v>24</v>
      </c>
      <c r="T18" s="265"/>
      <c r="U18" s="259"/>
      <c r="V18" s="265"/>
      <c r="W18" s="307"/>
      <c r="X18" s="306"/>
      <c r="Y18" s="306"/>
      <c r="Z18" s="306"/>
      <c r="AB18" s="500"/>
      <c r="AC18" s="500"/>
      <c r="AD18" s="500"/>
      <c r="AE18" s="500"/>
      <c r="AF18" s="500"/>
      <c r="AG18" s="500"/>
      <c r="AH18" s="500"/>
    </row>
    <row r="19" spans="2:43" x14ac:dyDescent="0.2">
      <c r="B19" s="259" t="s">
        <v>1216</v>
      </c>
      <c r="C19" s="265" t="s">
        <v>1085</v>
      </c>
      <c r="D19" s="525" t="s">
        <v>892</v>
      </c>
      <c r="E19" s="265" t="s">
        <v>365</v>
      </c>
      <c r="F19" s="233" t="s">
        <v>1086</v>
      </c>
      <c r="G19" s="265" t="s">
        <v>1245</v>
      </c>
      <c r="H19" s="312">
        <v>16</v>
      </c>
      <c r="I19" s="502">
        <v>1</v>
      </c>
      <c r="J19" s="312"/>
      <c r="K19" s="525"/>
      <c r="L19" s="312" t="s">
        <v>931</v>
      </c>
      <c r="M19" s="265" t="s">
        <v>887</v>
      </c>
      <c r="N19" s="312"/>
      <c r="O19" s="507"/>
      <c r="P19" s="506">
        <v>16</v>
      </c>
      <c r="Q19" s="507"/>
      <c r="R19" s="506"/>
      <c r="S19" s="507">
        <f t="shared" si="0"/>
        <v>0</v>
      </c>
      <c r="T19" s="265"/>
      <c r="U19" s="233"/>
      <c r="V19" s="265"/>
      <c r="W19" s="307"/>
      <c r="X19" s="306"/>
      <c r="Y19" s="306"/>
      <c r="Z19" s="306"/>
      <c r="AB19" s="500"/>
      <c r="AC19" s="500"/>
      <c r="AD19" s="500"/>
      <c r="AE19" s="500"/>
      <c r="AF19" s="500"/>
      <c r="AG19" s="500"/>
      <c r="AH19" s="500"/>
    </row>
    <row r="20" spans="2:43" x14ac:dyDescent="0.2">
      <c r="B20" s="259" t="s">
        <v>1216</v>
      </c>
      <c r="C20" s="265" t="s">
        <v>1078</v>
      </c>
      <c r="D20" s="525" t="s">
        <v>892</v>
      </c>
      <c r="E20" s="265" t="s">
        <v>366</v>
      </c>
      <c r="F20" s="233" t="s">
        <v>1079</v>
      </c>
      <c r="G20" s="265" t="s">
        <v>1245</v>
      </c>
      <c r="H20" s="312">
        <v>86</v>
      </c>
      <c r="I20" s="502">
        <v>1</v>
      </c>
      <c r="J20" s="312"/>
      <c r="K20" s="525"/>
      <c r="L20" s="312" t="s">
        <v>886</v>
      </c>
      <c r="M20" s="265" t="s">
        <v>900</v>
      </c>
      <c r="N20" s="312"/>
      <c r="O20" s="507"/>
      <c r="P20" s="506">
        <f>17+10+5+1</f>
        <v>33</v>
      </c>
      <c r="Q20" s="507">
        <v>36</v>
      </c>
      <c r="R20" s="506"/>
      <c r="S20" s="507">
        <f t="shared" si="0"/>
        <v>17</v>
      </c>
      <c r="T20" s="265"/>
      <c r="U20" s="233"/>
      <c r="V20" s="265"/>
      <c r="W20" s="307"/>
      <c r="X20" s="306"/>
      <c r="Y20" s="306"/>
      <c r="Z20" s="306"/>
      <c r="AB20" s="500"/>
      <c r="AC20" s="500"/>
      <c r="AD20" s="500"/>
      <c r="AE20" s="500"/>
      <c r="AF20" s="500"/>
      <c r="AG20" s="500"/>
      <c r="AH20" s="500"/>
    </row>
    <row r="21" spans="2:43" x14ac:dyDescent="0.2">
      <c r="B21" s="259" t="s">
        <v>1216</v>
      </c>
      <c r="C21" s="265" t="s">
        <v>1099</v>
      </c>
      <c r="D21" s="525" t="s">
        <v>892</v>
      </c>
      <c r="E21" s="265" t="s">
        <v>957</v>
      </c>
      <c r="F21" s="259" t="s">
        <v>1100</v>
      </c>
      <c r="G21" s="265" t="s">
        <v>1245</v>
      </c>
      <c r="H21" s="526">
        <v>98</v>
      </c>
      <c r="I21" s="502">
        <v>1</v>
      </c>
      <c r="K21" s="525"/>
      <c r="L21" s="526" t="s">
        <v>886</v>
      </c>
      <c r="M21" s="265" t="s">
        <v>887</v>
      </c>
      <c r="O21" s="505"/>
      <c r="P21" s="506">
        <f>24+14+12</f>
        <v>50</v>
      </c>
      <c r="Q21" s="505"/>
      <c r="R21" s="506"/>
      <c r="S21" s="505">
        <f t="shared" si="0"/>
        <v>48</v>
      </c>
      <c r="T21" s="265"/>
      <c r="U21" s="259"/>
      <c r="V21" s="265"/>
      <c r="W21" s="307"/>
      <c r="X21" s="306"/>
      <c r="Y21" s="306"/>
      <c r="Z21" s="306"/>
      <c r="AB21" s="500"/>
      <c r="AC21" s="500"/>
      <c r="AD21" s="500"/>
      <c r="AE21" s="500"/>
      <c r="AF21" s="500"/>
      <c r="AG21" s="500"/>
      <c r="AH21" s="500"/>
    </row>
    <row r="22" spans="2:43" x14ac:dyDescent="0.2">
      <c r="B22" s="259" t="s">
        <v>1216</v>
      </c>
      <c r="C22" s="265" t="s">
        <v>1082</v>
      </c>
      <c r="D22" s="525" t="s">
        <v>892</v>
      </c>
      <c r="E22" s="265" t="s">
        <v>959</v>
      </c>
      <c r="F22" s="233" t="s">
        <v>1086</v>
      </c>
      <c r="G22" s="265" t="s">
        <v>1245</v>
      </c>
      <c r="H22" s="312">
        <v>24</v>
      </c>
      <c r="I22" s="502">
        <v>1</v>
      </c>
      <c r="J22" s="312"/>
      <c r="K22" s="525"/>
      <c r="L22" s="312" t="s">
        <v>931</v>
      </c>
      <c r="M22" s="265" t="s">
        <v>887</v>
      </c>
      <c r="N22" s="312"/>
      <c r="O22" s="507"/>
      <c r="P22" s="506">
        <v>24</v>
      </c>
      <c r="Q22" s="507"/>
      <c r="R22" s="506"/>
      <c r="S22" s="507">
        <f t="shared" si="0"/>
        <v>0</v>
      </c>
      <c r="T22" s="265"/>
      <c r="U22" s="233"/>
      <c r="V22" s="265"/>
      <c r="W22" s="307"/>
      <c r="X22" s="306"/>
      <c r="Y22" s="306"/>
      <c r="Z22" s="306"/>
      <c r="AB22" s="500"/>
      <c r="AC22" s="500"/>
      <c r="AD22" s="500"/>
      <c r="AE22" s="500"/>
      <c r="AF22" s="500"/>
      <c r="AG22" s="500"/>
      <c r="AH22" s="500"/>
    </row>
    <row r="23" spans="2:43" x14ac:dyDescent="0.2">
      <c r="B23" s="259" t="s">
        <v>1216</v>
      </c>
      <c r="C23" s="265" t="s">
        <v>1084</v>
      </c>
      <c r="D23" s="525" t="s">
        <v>892</v>
      </c>
      <c r="E23" s="265" t="s">
        <v>959</v>
      </c>
      <c r="F23" s="259" t="s">
        <v>1086</v>
      </c>
      <c r="G23" s="265" t="s">
        <v>1245</v>
      </c>
      <c r="H23" s="526">
        <v>46</v>
      </c>
      <c r="I23" s="502">
        <v>1</v>
      </c>
      <c r="K23" s="525"/>
      <c r="L23" s="526" t="s">
        <v>931</v>
      </c>
      <c r="M23" s="265" t="s">
        <v>887</v>
      </c>
      <c r="O23" s="505"/>
      <c r="P23" s="506">
        <v>46</v>
      </c>
      <c r="Q23" s="505"/>
      <c r="R23" s="506"/>
      <c r="S23" s="505">
        <f t="shared" si="0"/>
        <v>0</v>
      </c>
      <c r="T23" s="265"/>
      <c r="U23" s="259"/>
      <c r="V23" s="265"/>
      <c r="W23" s="307"/>
      <c r="X23" s="306"/>
      <c r="Y23" s="306"/>
      <c r="Z23" s="306"/>
      <c r="AB23" s="500"/>
      <c r="AC23" s="500"/>
      <c r="AD23" s="500"/>
      <c r="AE23" s="500"/>
      <c r="AF23" s="500"/>
      <c r="AG23" s="500"/>
      <c r="AH23" s="500"/>
    </row>
    <row r="24" spans="2:43" x14ac:dyDescent="0.2">
      <c r="B24" s="259" t="s">
        <v>1216</v>
      </c>
      <c r="C24" s="265" t="s">
        <v>1094</v>
      </c>
      <c r="D24" s="525" t="s">
        <v>892</v>
      </c>
      <c r="E24" s="265" t="s">
        <v>7</v>
      </c>
      <c r="F24" s="233" t="s">
        <v>889</v>
      </c>
      <c r="G24" s="265" t="s">
        <v>1245</v>
      </c>
      <c r="H24" s="312">
        <v>150</v>
      </c>
      <c r="I24" s="502">
        <v>1</v>
      </c>
      <c r="J24" s="312" t="s">
        <v>1191</v>
      </c>
      <c r="K24" s="525"/>
      <c r="L24" s="312" t="s">
        <v>886</v>
      </c>
      <c r="M24" s="265" t="s">
        <v>887</v>
      </c>
      <c r="N24" s="312"/>
      <c r="O24" s="507"/>
      <c r="P24" s="506">
        <f>42+24</f>
        <v>66</v>
      </c>
      <c r="Q24" s="507"/>
      <c r="R24" s="506"/>
      <c r="S24" s="507">
        <f t="shared" si="0"/>
        <v>84</v>
      </c>
      <c r="T24" s="265"/>
      <c r="U24" s="233"/>
      <c r="V24" s="265"/>
      <c r="W24" s="307"/>
      <c r="X24" s="306"/>
      <c r="Y24" s="306"/>
      <c r="Z24" s="306"/>
      <c r="AB24" s="500"/>
      <c r="AC24" s="500"/>
      <c r="AD24" s="500"/>
      <c r="AE24" s="500"/>
      <c r="AF24" s="500"/>
      <c r="AG24" s="500"/>
      <c r="AH24" s="500"/>
    </row>
    <row r="25" spans="2:43" x14ac:dyDescent="0.2">
      <c r="B25" s="259" t="s">
        <v>1216</v>
      </c>
      <c r="C25" s="265" t="s">
        <v>1123</v>
      </c>
      <c r="D25" s="525" t="s">
        <v>892</v>
      </c>
      <c r="E25" s="265" t="s">
        <v>360</v>
      </c>
      <c r="F25" s="233" t="s">
        <v>1124</v>
      </c>
      <c r="G25" s="265" t="s">
        <v>1245</v>
      </c>
      <c r="H25" s="312">
        <v>23</v>
      </c>
      <c r="I25" s="502">
        <v>3</v>
      </c>
      <c r="J25" s="312"/>
      <c r="K25" s="525"/>
      <c r="L25" s="312" t="s">
        <v>886</v>
      </c>
      <c r="M25" s="265" t="s">
        <v>887</v>
      </c>
      <c r="N25" s="312" t="s">
        <v>1191</v>
      </c>
      <c r="O25" s="507">
        <v>23</v>
      </c>
      <c r="P25" s="506"/>
      <c r="Q25" s="507"/>
      <c r="R25" s="506"/>
      <c r="S25" s="507">
        <f t="shared" si="0"/>
        <v>0</v>
      </c>
      <c r="T25" s="265"/>
      <c r="U25" s="233"/>
      <c r="V25" s="265"/>
      <c r="W25" s="307"/>
      <c r="X25" s="306"/>
      <c r="Y25" s="306"/>
      <c r="Z25" s="306"/>
      <c r="AB25" s="500"/>
      <c r="AC25" s="500"/>
      <c r="AD25" s="500"/>
      <c r="AE25" s="500"/>
      <c r="AF25" s="500"/>
      <c r="AG25" s="500"/>
      <c r="AH25" s="500"/>
    </row>
    <row r="26" spans="2:43" x14ac:dyDescent="0.2">
      <c r="B26" s="259" t="s">
        <v>1217</v>
      </c>
      <c r="C26" s="265" t="s">
        <v>872</v>
      </c>
      <c r="D26" s="525" t="s">
        <v>22</v>
      </c>
      <c r="E26" s="265" t="s">
        <v>365</v>
      </c>
      <c r="F26" s="233" t="s">
        <v>923</v>
      </c>
      <c r="G26" s="265" t="s">
        <v>1245</v>
      </c>
      <c r="H26" s="312">
        <v>45</v>
      </c>
      <c r="I26" s="502">
        <v>1</v>
      </c>
      <c r="J26" s="312" t="s">
        <v>1191</v>
      </c>
      <c r="K26" s="525"/>
      <c r="L26" s="312" t="s">
        <v>886</v>
      </c>
      <c r="M26" s="265" t="s">
        <v>900</v>
      </c>
      <c r="N26" s="312" t="s">
        <v>1191</v>
      </c>
      <c r="O26" s="507"/>
      <c r="P26" s="506">
        <v>7</v>
      </c>
      <c r="Q26" s="507"/>
      <c r="R26" s="506"/>
      <c r="S26" s="507">
        <f t="shared" si="0"/>
        <v>38</v>
      </c>
      <c r="W26" s="275"/>
      <c r="X26" s="275"/>
      <c r="Y26" s="275"/>
      <c r="Z26" s="275"/>
      <c r="AB26" s="500"/>
      <c r="AC26" s="500"/>
      <c r="AD26" s="500"/>
      <c r="AE26" s="500"/>
      <c r="AF26" s="500"/>
      <c r="AG26" s="500"/>
      <c r="AH26" s="500"/>
    </row>
    <row r="27" spans="2:43" x14ac:dyDescent="0.2">
      <c r="B27" s="259" t="s">
        <v>1217</v>
      </c>
      <c r="C27" s="265" t="s">
        <v>873</v>
      </c>
      <c r="D27" s="525" t="s">
        <v>22</v>
      </c>
      <c r="E27" s="265" t="s">
        <v>365</v>
      </c>
      <c r="F27" s="233" t="s">
        <v>923</v>
      </c>
      <c r="G27" s="265" t="s">
        <v>1245</v>
      </c>
      <c r="H27" s="312">
        <v>10</v>
      </c>
      <c r="I27" s="502">
        <v>3</v>
      </c>
      <c r="J27" s="312" t="s">
        <v>1191</v>
      </c>
      <c r="K27" s="525"/>
      <c r="L27" s="312" t="s">
        <v>886</v>
      </c>
      <c r="M27" s="265" t="s">
        <v>900</v>
      </c>
      <c r="N27" s="312" t="s">
        <v>1191</v>
      </c>
      <c r="O27" s="507"/>
      <c r="P27" s="506"/>
      <c r="Q27" s="507"/>
      <c r="R27" s="506"/>
      <c r="S27" s="507">
        <f t="shared" si="0"/>
        <v>10</v>
      </c>
      <c r="W27" s="275"/>
      <c r="X27" s="275"/>
      <c r="Y27" s="275"/>
      <c r="Z27" s="275"/>
      <c r="AB27" s="500"/>
      <c r="AC27" s="500"/>
      <c r="AD27" s="500"/>
      <c r="AE27" s="500"/>
      <c r="AF27" s="500"/>
      <c r="AG27" s="500"/>
      <c r="AH27" s="500"/>
    </row>
    <row r="28" spans="2:43" x14ac:dyDescent="0.2">
      <c r="B28" s="259" t="s">
        <v>1217</v>
      </c>
      <c r="C28" s="265" t="s">
        <v>846</v>
      </c>
      <c r="D28" s="525" t="s">
        <v>22</v>
      </c>
      <c r="E28" s="265" t="s">
        <v>364</v>
      </c>
      <c r="F28" s="233" t="s">
        <v>934</v>
      </c>
      <c r="G28" s="265" t="s">
        <v>1245</v>
      </c>
      <c r="H28" s="312">
        <v>42</v>
      </c>
      <c r="I28" s="502">
        <v>1</v>
      </c>
      <c r="J28" s="312" t="s">
        <v>1191</v>
      </c>
      <c r="K28" s="525"/>
      <c r="L28" s="312" t="s">
        <v>886</v>
      </c>
      <c r="M28" s="265" t="s">
        <v>900</v>
      </c>
      <c r="N28" s="312" t="s">
        <v>1191</v>
      </c>
      <c r="O28" s="507"/>
      <c r="P28" s="506">
        <v>17</v>
      </c>
      <c r="Q28" s="507"/>
      <c r="R28" s="506"/>
      <c r="S28" s="507">
        <f t="shared" si="0"/>
        <v>25</v>
      </c>
      <c r="AB28" s="500"/>
      <c r="AC28" s="500"/>
      <c r="AD28" s="500"/>
      <c r="AE28" s="500"/>
      <c r="AF28" s="500"/>
      <c r="AG28" s="500"/>
      <c r="AH28" s="497"/>
      <c r="AI28" s="537"/>
      <c r="AJ28" s="537"/>
      <c r="AK28" s="537"/>
      <c r="AL28" s="537"/>
      <c r="AM28" s="537"/>
      <c r="AN28" s="537"/>
      <c r="AO28" s="537"/>
      <c r="AP28" s="537"/>
      <c r="AQ28" s="265"/>
    </row>
    <row r="29" spans="2:43" x14ac:dyDescent="0.2">
      <c r="B29" s="259" t="s">
        <v>1217</v>
      </c>
      <c r="C29" s="265" t="s">
        <v>855</v>
      </c>
      <c r="D29" s="525" t="s">
        <v>22</v>
      </c>
      <c r="E29" s="265" t="s">
        <v>360</v>
      </c>
      <c r="F29" s="233" t="s">
        <v>932</v>
      </c>
      <c r="G29" s="265" t="s">
        <v>1245</v>
      </c>
      <c r="H29" s="312">
        <v>26</v>
      </c>
      <c r="I29" s="502">
        <v>3</v>
      </c>
      <c r="J29" s="312"/>
      <c r="K29" s="525"/>
      <c r="L29" s="312" t="s">
        <v>886</v>
      </c>
      <c r="M29" s="265" t="s">
        <v>887</v>
      </c>
      <c r="N29" s="312"/>
      <c r="O29" s="507"/>
      <c r="P29" s="506"/>
      <c r="Q29" s="507"/>
      <c r="R29" s="506"/>
      <c r="S29" s="507">
        <f t="shared" si="0"/>
        <v>26</v>
      </c>
      <c r="W29" s="275"/>
      <c r="X29" s="275"/>
      <c r="Y29" s="275"/>
      <c r="Z29" s="275"/>
      <c r="AB29" s="500"/>
      <c r="AC29" s="500"/>
      <c r="AD29" s="500"/>
      <c r="AE29" s="500"/>
      <c r="AF29" s="500"/>
      <c r="AG29" s="500"/>
      <c r="AH29" s="497"/>
      <c r="AI29" s="537"/>
      <c r="AJ29" s="537"/>
      <c r="AK29" s="537"/>
      <c r="AL29" s="537"/>
      <c r="AM29" s="537"/>
      <c r="AN29" s="537"/>
      <c r="AO29" s="537"/>
      <c r="AP29" s="537"/>
      <c r="AQ29" s="265"/>
    </row>
    <row r="30" spans="2:43" x14ac:dyDescent="0.2">
      <c r="B30" s="259" t="s">
        <v>1217</v>
      </c>
      <c r="C30" s="265" t="s">
        <v>816</v>
      </c>
      <c r="D30" s="525" t="s">
        <v>926</v>
      </c>
      <c r="E30" s="265" t="s">
        <v>370</v>
      </c>
      <c r="F30" s="233" t="s">
        <v>927</v>
      </c>
      <c r="G30" s="265" t="s">
        <v>1245</v>
      </c>
      <c r="H30" s="312">
        <v>68</v>
      </c>
      <c r="I30" s="502">
        <v>1</v>
      </c>
      <c r="J30" s="312"/>
      <c r="K30" s="525"/>
      <c r="L30" s="312" t="s">
        <v>886</v>
      </c>
      <c r="M30" s="497" t="s">
        <v>893</v>
      </c>
      <c r="N30" s="312"/>
      <c r="O30" s="507"/>
      <c r="P30" s="506">
        <f>19+19</f>
        <v>38</v>
      </c>
      <c r="Q30" s="507"/>
      <c r="R30" s="506"/>
      <c r="S30" s="507">
        <f t="shared" si="0"/>
        <v>30</v>
      </c>
      <c r="W30" s="275"/>
      <c r="X30" s="275"/>
      <c r="Y30" s="275"/>
      <c r="Z30" s="275"/>
      <c r="AB30" s="500"/>
      <c r="AC30" s="500"/>
      <c r="AD30" s="500"/>
      <c r="AE30" s="500"/>
      <c r="AF30" s="500"/>
      <c r="AG30" s="500"/>
      <c r="AH30" s="497"/>
      <c r="AI30" s="525"/>
      <c r="AJ30" s="525"/>
      <c r="AK30" s="525"/>
      <c r="AL30" s="525"/>
      <c r="AM30" s="537"/>
      <c r="AN30" s="537"/>
      <c r="AO30" s="537"/>
      <c r="AP30" s="537"/>
      <c r="AQ30" s="525"/>
    </row>
    <row r="31" spans="2:43" x14ac:dyDescent="0.2">
      <c r="B31" s="259" t="s">
        <v>1217</v>
      </c>
      <c r="C31" s="265" t="s">
        <v>824</v>
      </c>
      <c r="D31" s="525" t="s">
        <v>926</v>
      </c>
      <c r="E31" s="265" t="s">
        <v>362</v>
      </c>
      <c r="F31" s="233" t="s">
        <v>929</v>
      </c>
      <c r="G31" s="265" t="s">
        <v>1245</v>
      </c>
      <c r="H31" s="312">
        <v>49</v>
      </c>
      <c r="I31" s="502">
        <v>3</v>
      </c>
      <c r="J31" s="312"/>
      <c r="K31" s="525"/>
      <c r="L31" s="312" t="s">
        <v>931</v>
      </c>
      <c r="M31" s="497" t="s">
        <v>887</v>
      </c>
      <c r="N31" s="312"/>
      <c r="O31" s="507">
        <v>49</v>
      </c>
      <c r="P31" s="506"/>
      <c r="Q31" s="507"/>
      <c r="R31" s="506"/>
      <c r="S31" s="507">
        <f t="shared" si="0"/>
        <v>0</v>
      </c>
      <c r="T31" s="276"/>
      <c r="U31" s="276"/>
      <c r="V31" s="276"/>
      <c r="W31" s="275"/>
      <c r="X31" s="275"/>
      <c r="Y31" s="275"/>
      <c r="Z31" s="275"/>
      <c r="AB31" s="500"/>
      <c r="AC31" s="500"/>
      <c r="AD31" s="500"/>
      <c r="AE31" s="500"/>
      <c r="AF31" s="500"/>
      <c r="AG31" s="500"/>
      <c r="AH31" s="497"/>
      <c r="AI31" s="495"/>
      <c r="AJ31" s="495"/>
      <c r="AK31" s="495"/>
      <c r="AL31" s="495"/>
      <c r="AM31" s="495"/>
      <c r="AN31" s="495"/>
      <c r="AO31" s="495"/>
      <c r="AP31" s="495"/>
      <c r="AQ31" s="495"/>
    </row>
    <row r="32" spans="2:43" ht="15" x14ac:dyDescent="0.2">
      <c r="B32" s="259" t="s">
        <v>1217</v>
      </c>
      <c r="C32" s="265" t="s">
        <v>1056</v>
      </c>
      <c r="D32" s="525" t="s">
        <v>926</v>
      </c>
      <c r="E32" s="265" t="s">
        <v>362</v>
      </c>
      <c r="F32" s="233" t="s">
        <v>1107</v>
      </c>
      <c r="G32" s="265" t="s">
        <v>1245</v>
      </c>
      <c r="H32" s="312">
        <v>24</v>
      </c>
      <c r="I32" s="502">
        <v>3</v>
      </c>
      <c r="J32" s="312"/>
      <c r="K32" s="525"/>
      <c r="L32" s="312" t="s">
        <v>931</v>
      </c>
      <c r="M32" s="497" t="s">
        <v>887</v>
      </c>
      <c r="N32" s="312"/>
      <c r="O32" s="507"/>
      <c r="P32" s="506"/>
      <c r="Q32" s="507"/>
      <c r="R32" s="506"/>
      <c r="S32" s="507">
        <f t="shared" si="0"/>
        <v>24</v>
      </c>
      <c r="T32" s="281"/>
      <c r="U32" s="281"/>
      <c r="V32" s="281"/>
      <c r="W32" s="275"/>
      <c r="X32" s="275"/>
      <c r="Y32" s="275"/>
      <c r="Z32" s="275"/>
      <c r="AB32" s="500"/>
      <c r="AC32" s="500"/>
      <c r="AD32" s="500"/>
      <c r="AE32" s="500"/>
      <c r="AF32" s="500"/>
      <c r="AG32" s="500"/>
      <c r="AH32" s="501"/>
      <c r="AI32" s="496"/>
      <c r="AJ32" s="496"/>
      <c r="AK32" s="496"/>
      <c r="AL32" s="496"/>
      <c r="AM32" s="496"/>
      <c r="AN32" s="496"/>
      <c r="AO32" s="496"/>
      <c r="AP32" s="496"/>
      <c r="AQ32" s="496"/>
    </row>
    <row r="33" spans="2:43" ht="15" x14ac:dyDescent="0.2">
      <c r="B33" s="259" t="s">
        <v>1217</v>
      </c>
      <c r="C33" s="265" t="s">
        <v>833</v>
      </c>
      <c r="D33" s="525" t="s">
        <v>926</v>
      </c>
      <c r="E33" s="265" t="s">
        <v>366</v>
      </c>
      <c r="F33" s="233" t="s">
        <v>943</v>
      </c>
      <c r="G33" s="265" t="s">
        <v>1245</v>
      </c>
      <c r="H33" s="312">
        <v>36</v>
      </c>
      <c r="I33" s="502">
        <v>1</v>
      </c>
      <c r="J33" s="312"/>
      <c r="K33" s="525"/>
      <c r="L33" s="312" t="s">
        <v>886</v>
      </c>
      <c r="M33" s="497" t="s">
        <v>893</v>
      </c>
      <c r="N33" s="312"/>
      <c r="O33" s="507"/>
      <c r="P33" s="506">
        <f>18+8</f>
        <v>26</v>
      </c>
      <c r="Q33" s="507"/>
      <c r="R33" s="506"/>
      <c r="S33" s="507">
        <f t="shared" si="0"/>
        <v>10</v>
      </c>
      <c r="T33" s="281"/>
      <c r="U33" s="281"/>
      <c r="V33" s="281"/>
      <c r="W33" s="275"/>
      <c r="X33" s="275"/>
      <c r="Y33" s="275"/>
      <c r="Z33" s="275"/>
      <c r="AB33" s="500"/>
      <c r="AC33" s="500"/>
      <c r="AD33" s="500"/>
      <c r="AE33" s="500"/>
      <c r="AF33" s="500"/>
      <c r="AG33" s="500"/>
      <c r="AH33" s="501"/>
      <c r="AI33" s="496"/>
      <c r="AJ33" s="496"/>
      <c r="AK33" s="496"/>
      <c r="AL33" s="496"/>
      <c r="AM33" s="496"/>
      <c r="AN33" s="496"/>
      <c r="AO33" s="496"/>
      <c r="AP33" s="496"/>
      <c r="AQ33" s="496"/>
    </row>
    <row r="34" spans="2:43" ht="15" x14ac:dyDescent="0.2">
      <c r="B34" s="259" t="s">
        <v>1217</v>
      </c>
      <c r="C34" s="265" t="s">
        <v>830</v>
      </c>
      <c r="D34" s="525" t="s">
        <v>926</v>
      </c>
      <c r="E34" s="265" t="s">
        <v>366</v>
      </c>
      <c r="F34" s="233" t="s">
        <v>947</v>
      </c>
      <c r="G34" s="265" t="s">
        <v>1245</v>
      </c>
      <c r="H34" s="312">
        <v>40</v>
      </c>
      <c r="I34" s="502">
        <v>3</v>
      </c>
      <c r="J34" s="312"/>
      <c r="K34" s="525"/>
      <c r="L34" s="312" t="s">
        <v>886</v>
      </c>
      <c r="M34" s="497" t="s">
        <v>893</v>
      </c>
      <c r="N34" s="312"/>
      <c r="O34" s="507">
        <v>40</v>
      </c>
      <c r="P34" s="506"/>
      <c r="Q34" s="507"/>
      <c r="R34" s="506"/>
      <c r="S34" s="507">
        <f t="shared" si="0"/>
        <v>0</v>
      </c>
      <c r="T34" s="281"/>
      <c r="U34" s="281"/>
      <c r="V34" s="281"/>
      <c r="W34" s="275"/>
      <c r="X34" s="275"/>
      <c r="Y34" s="275"/>
      <c r="Z34" s="275"/>
      <c r="AB34" s="500"/>
      <c r="AC34" s="500"/>
      <c r="AD34" s="500"/>
      <c r="AE34" s="500"/>
      <c r="AF34" s="500"/>
      <c r="AG34" s="500"/>
      <c r="AH34" s="501"/>
      <c r="AI34" s="496"/>
      <c r="AJ34" s="496"/>
      <c r="AK34" s="496"/>
      <c r="AL34" s="496"/>
      <c r="AM34" s="496"/>
      <c r="AN34" s="496"/>
      <c r="AO34" s="496"/>
      <c r="AP34" s="496"/>
      <c r="AQ34" s="496"/>
    </row>
    <row r="35" spans="2:43" ht="15" x14ac:dyDescent="0.2">
      <c r="B35" s="259" t="s">
        <v>1217</v>
      </c>
      <c r="C35" s="265" t="s">
        <v>874</v>
      </c>
      <c r="D35" s="525" t="s">
        <v>926</v>
      </c>
      <c r="E35" s="265" t="s">
        <v>366</v>
      </c>
      <c r="F35" s="233" t="s">
        <v>945</v>
      </c>
      <c r="G35" s="265" t="s">
        <v>1245</v>
      </c>
      <c r="H35" s="312">
        <v>26</v>
      </c>
      <c r="I35" s="502">
        <v>3</v>
      </c>
      <c r="J35" s="312"/>
      <c r="K35" s="525"/>
      <c r="L35" s="312" t="s">
        <v>886</v>
      </c>
      <c r="M35" s="497" t="s">
        <v>887</v>
      </c>
      <c r="N35" s="312"/>
      <c r="O35" s="507">
        <v>26</v>
      </c>
      <c r="P35" s="506"/>
      <c r="Q35" s="507"/>
      <c r="R35" s="506"/>
      <c r="S35" s="507">
        <f t="shared" ref="S35:S66" si="1">H35-SUM(O35:R35)</f>
        <v>0</v>
      </c>
      <c r="T35" s="276"/>
      <c r="U35" s="276"/>
      <c r="V35" s="276"/>
      <c r="W35" s="275"/>
      <c r="X35" s="275"/>
      <c r="Y35" s="275"/>
      <c r="Z35" s="275"/>
      <c r="AB35" s="500"/>
      <c r="AC35" s="500"/>
      <c r="AD35" s="500"/>
      <c r="AE35" s="500"/>
      <c r="AF35" s="500"/>
      <c r="AG35" s="500"/>
      <c r="AH35" s="501"/>
      <c r="AI35" s="496"/>
      <c r="AJ35" s="496"/>
      <c r="AK35" s="496"/>
      <c r="AL35" s="496"/>
      <c r="AM35" s="496"/>
      <c r="AN35" s="496"/>
      <c r="AO35" s="496"/>
      <c r="AP35" s="496"/>
      <c r="AQ35" s="496"/>
    </row>
    <row r="36" spans="2:43" x14ac:dyDescent="0.2">
      <c r="B36" s="259" t="s">
        <v>1217</v>
      </c>
      <c r="C36" s="265" t="s">
        <v>1108</v>
      </c>
      <c r="D36" s="525" t="s">
        <v>926</v>
      </c>
      <c r="E36" s="265" t="s">
        <v>366</v>
      </c>
      <c r="F36" s="233" t="s">
        <v>949</v>
      </c>
      <c r="G36" s="265" t="s">
        <v>1245</v>
      </c>
      <c r="H36" s="312">
        <v>39</v>
      </c>
      <c r="I36" s="502">
        <v>3</v>
      </c>
      <c r="J36" s="312"/>
      <c r="K36" s="525"/>
      <c r="L36" s="312" t="s">
        <v>886</v>
      </c>
      <c r="M36" s="497" t="s">
        <v>887</v>
      </c>
      <c r="N36" s="312"/>
      <c r="O36" s="507"/>
      <c r="P36" s="506"/>
      <c r="Q36" s="507"/>
      <c r="R36" s="506"/>
      <c r="S36" s="507">
        <f t="shared" si="1"/>
        <v>39</v>
      </c>
      <c r="T36" s="276"/>
      <c r="U36" s="276"/>
      <c r="V36" s="276"/>
      <c r="W36" s="275"/>
      <c r="X36" s="275"/>
      <c r="Y36" s="275"/>
      <c r="Z36" s="275"/>
    </row>
    <row r="37" spans="2:43" x14ac:dyDescent="0.2">
      <c r="B37" s="259" t="s">
        <v>1217</v>
      </c>
      <c r="C37" s="265" t="s">
        <v>882</v>
      </c>
      <c r="D37" s="525" t="s">
        <v>926</v>
      </c>
      <c r="E37" s="265" t="s">
        <v>18</v>
      </c>
      <c r="F37" s="233" t="s">
        <v>127</v>
      </c>
      <c r="G37" s="265" t="s">
        <v>1245</v>
      </c>
      <c r="H37" s="312">
        <v>51</v>
      </c>
      <c r="I37" s="502">
        <v>3</v>
      </c>
      <c r="J37" s="312"/>
      <c r="K37" s="525"/>
      <c r="L37" s="312" t="s">
        <v>931</v>
      </c>
      <c r="M37" s="497" t="s">
        <v>887</v>
      </c>
      <c r="N37" s="312"/>
      <c r="O37" s="507">
        <v>51</v>
      </c>
      <c r="P37" s="506"/>
      <c r="Q37" s="507"/>
      <c r="R37" s="506"/>
      <c r="S37" s="507">
        <f t="shared" si="1"/>
        <v>0</v>
      </c>
      <c r="T37" s="276"/>
      <c r="U37" s="276"/>
      <c r="V37" s="276"/>
      <c r="W37" s="275"/>
      <c r="X37" s="275"/>
      <c r="Y37" s="275"/>
      <c r="Z37" s="275"/>
    </row>
    <row r="38" spans="2:43" x14ac:dyDescent="0.2">
      <c r="B38" s="259" t="s">
        <v>1217</v>
      </c>
      <c r="C38" s="265" t="s">
        <v>862</v>
      </c>
      <c r="D38" s="525" t="s">
        <v>926</v>
      </c>
      <c r="E38" s="265" t="s">
        <v>18</v>
      </c>
      <c r="F38" s="233" t="s">
        <v>955</v>
      </c>
      <c r="G38" s="265" t="s">
        <v>1245</v>
      </c>
      <c r="H38" s="312">
        <v>95</v>
      </c>
      <c r="I38" s="502">
        <v>1</v>
      </c>
      <c r="J38" s="312"/>
      <c r="K38" s="525"/>
      <c r="L38" s="312" t="s">
        <v>886</v>
      </c>
      <c r="M38" s="497" t="s">
        <v>887</v>
      </c>
      <c r="N38" s="312"/>
      <c r="O38" s="507"/>
      <c r="P38" s="506">
        <v>18</v>
      </c>
      <c r="Q38" s="507"/>
      <c r="R38" s="506"/>
      <c r="S38" s="507">
        <f t="shared" si="1"/>
        <v>77</v>
      </c>
      <c r="T38" s="276"/>
      <c r="U38" s="276"/>
      <c r="V38" s="276"/>
      <c r="W38" s="275"/>
      <c r="X38" s="275"/>
      <c r="Y38" s="275"/>
      <c r="Z38" s="275"/>
    </row>
    <row r="39" spans="2:43" x14ac:dyDescent="0.2">
      <c r="B39" s="259" t="s">
        <v>1217</v>
      </c>
      <c r="C39" s="265" t="s">
        <v>1055</v>
      </c>
      <c r="D39" s="525" t="s">
        <v>926</v>
      </c>
      <c r="E39" s="265" t="s">
        <v>364</v>
      </c>
      <c r="F39" s="233" t="s">
        <v>988</v>
      </c>
      <c r="G39" s="265" t="s">
        <v>1245</v>
      </c>
      <c r="H39" s="312">
        <v>28</v>
      </c>
      <c r="I39" s="502">
        <v>1</v>
      </c>
      <c r="J39" s="312" t="s">
        <v>1191</v>
      </c>
      <c r="K39" s="525"/>
      <c r="L39" s="312" t="s">
        <v>886</v>
      </c>
      <c r="M39" s="497" t="s">
        <v>900</v>
      </c>
      <c r="N39" s="312" t="s">
        <v>1191</v>
      </c>
      <c r="O39" s="507"/>
      <c r="P39" s="506">
        <f>8+1</f>
        <v>9</v>
      </c>
      <c r="Q39" s="507"/>
      <c r="R39" s="506"/>
      <c r="S39" s="507">
        <f t="shared" si="1"/>
        <v>19</v>
      </c>
      <c r="T39" s="276"/>
      <c r="U39" s="276"/>
      <c r="V39" s="276"/>
      <c r="W39" s="275"/>
      <c r="X39" s="275"/>
      <c r="Y39" s="275"/>
      <c r="Z39" s="275"/>
    </row>
    <row r="40" spans="2:43" x14ac:dyDescent="0.2">
      <c r="B40" s="259" t="s">
        <v>1217</v>
      </c>
      <c r="C40" s="265" t="s">
        <v>860</v>
      </c>
      <c r="D40" s="525" t="s">
        <v>926</v>
      </c>
      <c r="E40" s="265" t="s">
        <v>364</v>
      </c>
      <c r="F40" s="233" t="s">
        <v>963</v>
      </c>
      <c r="G40" s="265" t="s">
        <v>1245</v>
      </c>
      <c r="H40" s="312">
        <v>55</v>
      </c>
      <c r="I40" s="502">
        <v>1</v>
      </c>
      <c r="J40" s="312"/>
      <c r="K40" s="525"/>
      <c r="L40" s="312" t="s">
        <v>965</v>
      </c>
      <c r="M40" s="497" t="s">
        <v>893</v>
      </c>
      <c r="N40" s="312"/>
      <c r="O40" s="507"/>
      <c r="P40" s="506">
        <f>18+15+3+1</f>
        <v>37</v>
      </c>
      <c r="Q40" s="507"/>
      <c r="R40" s="506"/>
      <c r="S40" s="507">
        <f t="shared" si="1"/>
        <v>18</v>
      </c>
      <c r="T40" s="276"/>
      <c r="U40" s="276"/>
      <c r="V40" s="276"/>
      <c r="W40" s="275"/>
      <c r="X40" s="275"/>
      <c r="Y40" s="275"/>
      <c r="Z40" s="275"/>
    </row>
    <row r="41" spans="2:43" ht="15.75" customHeight="1" x14ac:dyDescent="0.2">
      <c r="B41" s="259" t="s">
        <v>1217</v>
      </c>
      <c r="C41" s="265" t="s">
        <v>794</v>
      </c>
      <c r="D41" s="525" t="s">
        <v>926</v>
      </c>
      <c r="E41" s="265" t="s">
        <v>364</v>
      </c>
      <c r="F41" s="233" t="s">
        <v>966</v>
      </c>
      <c r="G41" s="265" t="s">
        <v>1245</v>
      </c>
      <c r="H41" s="312">
        <v>193</v>
      </c>
      <c r="I41" s="502">
        <v>2</v>
      </c>
      <c r="J41" s="312" t="s">
        <v>1191</v>
      </c>
      <c r="K41" s="525" t="s">
        <v>1191</v>
      </c>
      <c r="L41" s="312" t="s">
        <v>886</v>
      </c>
      <c r="M41" s="497" t="s">
        <v>900</v>
      </c>
      <c r="N41" s="312"/>
      <c r="O41" s="507"/>
      <c r="P41" s="506"/>
      <c r="Q41" s="507"/>
      <c r="R41" s="506">
        <v>193</v>
      </c>
      <c r="S41" s="507">
        <f t="shared" si="1"/>
        <v>0</v>
      </c>
      <c r="T41" s="276"/>
      <c r="U41" s="276"/>
      <c r="V41" s="276"/>
      <c r="W41" s="275"/>
      <c r="X41" s="275"/>
      <c r="Y41" s="275"/>
      <c r="Z41" s="275"/>
    </row>
    <row r="42" spans="2:43" x14ac:dyDescent="0.2">
      <c r="B42" s="259" t="s">
        <v>1217</v>
      </c>
      <c r="C42" s="265" t="s">
        <v>854</v>
      </c>
      <c r="D42" s="525" t="s">
        <v>926</v>
      </c>
      <c r="E42" s="265" t="s">
        <v>7</v>
      </c>
      <c r="F42" s="233" t="s">
        <v>976</v>
      </c>
      <c r="G42" s="265" t="s">
        <v>1245</v>
      </c>
      <c r="H42" s="312">
        <v>15</v>
      </c>
      <c r="I42" s="502">
        <v>3</v>
      </c>
      <c r="J42" s="312"/>
      <c r="K42" s="525"/>
      <c r="L42" s="312" t="s">
        <v>886</v>
      </c>
      <c r="M42" s="497" t="s">
        <v>893</v>
      </c>
      <c r="N42" s="312"/>
      <c r="O42" s="507">
        <v>15</v>
      </c>
      <c r="P42" s="506"/>
      <c r="Q42" s="507"/>
      <c r="R42" s="506"/>
      <c r="S42" s="507">
        <f t="shared" si="1"/>
        <v>0</v>
      </c>
      <c r="T42" s="276"/>
      <c r="U42" s="276"/>
      <c r="V42" s="276"/>
      <c r="W42" s="275"/>
      <c r="X42" s="275"/>
      <c r="Y42" s="275"/>
      <c r="Z42" s="275"/>
    </row>
    <row r="43" spans="2:43" x14ac:dyDescent="0.2">
      <c r="B43" s="259" t="s">
        <v>1217</v>
      </c>
      <c r="C43" s="265" t="s">
        <v>848</v>
      </c>
      <c r="D43" s="525" t="s">
        <v>926</v>
      </c>
      <c r="E43" s="265" t="s">
        <v>7</v>
      </c>
      <c r="F43" s="233" t="s">
        <v>974</v>
      </c>
      <c r="G43" s="265" t="s">
        <v>1245</v>
      </c>
      <c r="H43" s="312">
        <v>25</v>
      </c>
      <c r="I43" s="502">
        <v>3</v>
      </c>
      <c r="J43" s="312"/>
      <c r="K43" s="525" t="s">
        <v>1191</v>
      </c>
      <c r="L43" s="312" t="s">
        <v>886</v>
      </c>
      <c r="M43" s="497" t="s">
        <v>887</v>
      </c>
      <c r="N43" s="312"/>
      <c r="O43" s="507">
        <v>25</v>
      </c>
      <c r="P43" s="506"/>
      <c r="Q43" s="507"/>
      <c r="R43" s="506"/>
      <c r="S43" s="507">
        <f t="shared" si="1"/>
        <v>0</v>
      </c>
      <c r="T43" s="276"/>
      <c r="U43" s="276"/>
      <c r="V43" s="276"/>
      <c r="W43" s="275"/>
      <c r="X43" s="275"/>
      <c r="Y43" s="275"/>
      <c r="Z43" s="275"/>
    </row>
    <row r="44" spans="2:43" x14ac:dyDescent="0.2">
      <c r="B44" s="259" t="s">
        <v>1217</v>
      </c>
      <c r="C44" s="265" t="s">
        <v>785</v>
      </c>
      <c r="D44" s="525" t="s">
        <v>926</v>
      </c>
      <c r="E44" s="265" t="s">
        <v>360</v>
      </c>
      <c r="F44" s="233" t="s">
        <v>992</v>
      </c>
      <c r="G44" s="265" t="s">
        <v>1245</v>
      </c>
      <c r="H44" s="312">
        <v>11</v>
      </c>
      <c r="I44" s="502">
        <v>1</v>
      </c>
      <c r="J44" s="312"/>
      <c r="K44" s="525" t="s">
        <v>1191</v>
      </c>
      <c r="L44" s="312" t="s">
        <v>886</v>
      </c>
      <c r="M44" s="497" t="s">
        <v>893</v>
      </c>
      <c r="N44" s="312"/>
      <c r="O44" s="507"/>
      <c r="P44" s="506"/>
      <c r="Q44" s="507"/>
      <c r="R44" s="506"/>
      <c r="S44" s="507">
        <f t="shared" si="1"/>
        <v>11</v>
      </c>
      <c r="T44" s="276"/>
      <c r="U44" s="276"/>
      <c r="V44" s="276"/>
      <c r="W44" s="275"/>
      <c r="X44" s="275"/>
      <c r="Y44" s="275"/>
      <c r="Z44" s="275"/>
    </row>
    <row r="45" spans="2:43" x14ac:dyDescent="0.2">
      <c r="B45" s="259" t="s">
        <v>1217</v>
      </c>
      <c r="C45" s="265" t="s">
        <v>769</v>
      </c>
      <c r="D45" s="525" t="s">
        <v>938</v>
      </c>
      <c r="E45" s="265" t="s">
        <v>365</v>
      </c>
      <c r="F45" s="233" t="s">
        <v>936</v>
      </c>
      <c r="G45" s="265" t="s">
        <v>1245</v>
      </c>
      <c r="H45" s="312">
        <v>33</v>
      </c>
      <c r="I45" s="502">
        <v>1</v>
      </c>
      <c r="J45" s="312"/>
      <c r="K45" s="525" t="s">
        <v>1191</v>
      </c>
      <c r="L45" s="312" t="s">
        <v>886</v>
      </c>
      <c r="M45" s="265" t="s">
        <v>900</v>
      </c>
      <c r="N45" s="312"/>
      <c r="O45" s="507"/>
      <c r="P45" s="506">
        <v>4</v>
      </c>
      <c r="Q45" s="507"/>
      <c r="R45" s="506"/>
      <c r="S45" s="507">
        <f t="shared" si="1"/>
        <v>29</v>
      </c>
    </row>
    <row r="46" spans="2:43" x14ac:dyDescent="0.2">
      <c r="B46" s="259" t="s">
        <v>1217</v>
      </c>
      <c r="C46" s="265" t="s">
        <v>851</v>
      </c>
      <c r="D46" s="525" t="s">
        <v>938</v>
      </c>
      <c r="E46" s="265" t="s">
        <v>361</v>
      </c>
      <c r="F46" s="233" t="s">
        <v>1118</v>
      </c>
      <c r="G46" s="265" t="s">
        <v>1245</v>
      </c>
      <c r="H46" s="312">
        <v>37</v>
      </c>
      <c r="I46" s="502">
        <v>3</v>
      </c>
      <c r="J46" s="312"/>
      <c r="K46" s="525"/>
      <c r="L46" s="312" t="s">
        <v>931</v>
      </c>
      <c r="M46" s="265" t="s">
        <v>890</v>
      </c>
      <c r="N46" s="312"/>
      <c r="O46" s="507"/>
      <c r="P46" s="506"/>
      <c r="Q46" s="507"/>
      <c r="R46" s="506"/>
      <c r="S46" s="507">
        <f t="shared" si="1"/>
        <v>37</v>
      </c>
    </row>
    <row r="47" spans="2:43" x14ac:dyDescent="0.2">
      <c r="B47" s="259" t="s">
        <v>1217</v>
      </c>
      <c r="C47" s="265" t="s">
        <v>852</v>
      </c>
      <c r="D47" s="525" t="s">
        <v>938</v>
      </c>
      <c r="E47" s="265" t="s">
        <v>361</v>
      </c>
      <c r="F47" s="233" t="s">
        <v>1118</v>
      </c>
      <c r="G47" s="265" t="s">
        <v>1245</v>
      </c>
      <c r="H47" s="312">
        <v>1</v>
      </c>
      <c r="I47" s="502">
        <v>1</v>
      </c>
      <c r="J47" s="312"/>
      <c r="K47" s="525"/>
      <c r="L47" s="312" t="s">
        <v>931</v>
      </c>
      <c r="M47" s="265" t="s">
        <v>890</v>
      </c>
      <c r="N47" s="312"/>
      <c r="O47" s="507"/>
      <c r="P47" s="506">
        <v>1</v>
      </c>
      <c r="Q47" s="507"/>
      <c r="R47" s="506"/>
      <c r="S47" s="507">
        <f t="shared" si="1"/>
        <v>0</v>
      </c>
    </row>
    <row r="48" spans="2:43" x14ac:dyDescent="0.2">
      <c r="B48" s="259" t="s">
        <v>1217</v>
      </c>
      <c r="C48" s="265" t="s">
        <v>865</v>
      </c>
      <c r="D48" s="525" t="s">
        <v>938</v>
      </c>
      <c r="E48" s="265" t="s">
        <v>361</v>
      </c>
      <c r="F48" s="233" t="s">
        <v>1119</v>
      </c>
      <c r="G48" s="265" t="s">
        <v>1245</v>
      </c>
      <c r="H48" s="312">
        <v>31</v>
      </c>
      <c r="I48" s="502">
        <v>3</v>
      </c>
      <c r="J48" s="312" t="s">
        <v>1191</v>
      </c>
      <c r="K48" s="525"/>
      <c r="L48" s="312" t="s">
        <v>886</v>
      </c>
      <c r="M48" s="265" t="s">
        <v>890</v>
      </c>
      <c r="N48" s="312"/>
      <c r="O48" s="507"/>
      <c r="P48" s="506"/>
      <c r="Q48" s="507"/>
      <c r="R48" s="506"/>
      <c r="S48" s="507">
        <f t="shared" si="1"/>
        <v>31</v>
      </c>
    </row>
    <row r="49" spans="1:48" x14ac:dyDescent="0.2">
      <c r="B49" s="259" t="s">
        <v>1217</v>
      </c>
      <c r="C49" s="265" t="s">
        <v>871</v>
      </c>
      <c r="D49" s="525" t="s">
        <v>938</v>
      </c>
      <c r="E49" s="265" t="s">
        <v>363</v>
      </c>
      <c r="F49" s="233" t="s">
        <v>941</v>
      </c>
      <c r="G49" s="265" t="s">
        <v>1245</v>
      </c>
      <c r="H49" s="312">
        <v>85</v>
      </c>
      <c r="I49" s="502">
        <v>1</v>
      </c>
      <c r="J49" s="312" t="s">
        <v>1191</v>
      </c>
      <c r="K49" s="525"/>
      <c r="L49" s="312" t="s">
        <v>886</v>
      </c>
      <c r="M49" s="265" t="s">
        <v>900</v>
      </c>
      <c r="N49" s="312"/>
      <c r="O49" s="507"/>
      <c r="P49" s="506">
        <f>25+36+4</f>
        <v>65</v>
      </c>
      <c r="Q49" s="507"/>
      <c r="R49" s="506"/>
      <c r="S49" s="507">
        <f t="shared" si="1"/>
        <v>20</v>
      </c>
    </row>
    <row r="50" spans="1:48" x14ac:dyDescent="0.2">
      <c r="B50" s="259" t="s">
        <v>1217</v>
      </c>
      <c r="C50" s="265" t="s">
        <v>844</v>
      </c>
      <c r="D50" s="525" t="s">
        <v>938</v>
      </c>
      <c r="E50" s="265" t="s">
        <v>366</v>
      </c>
      <c r="F50" s="233" t="s">
        <v>951</v>
      </c>
      <c r="G50" s="265" t="s">
        <v>1245</v>
      </c>
      <c r="H50" s="312">
        <v>15</v>
      </c>
      <c r="I50" s="502">
        <v>3</v>
      </c>
      <c r="J50" s="312"/>
      <c r="K50" s="525"/>
      <c r="L50" s="312" t="s">
        <v>931</v>
      </c>
      <c r="M50" s="265" t="s">
        <v>900</v>
      </c>
      <c r="N50" s="312"/>
      <c r="O50" s="507">
        <v>15</v>
      </c>
      <c r="P50" s="506"/>
      <c r="Q50" s="507"/>
      <c r="R50" s="506"/>
      <c r="S50" s="507">
        <f t="shared" si="1"/>
        <v>0</v>
      </c>
    </row>
    <row r="51" spans="1:48" x14ac:dyDescent="0.2">
      <c r="B51" s="259" t="s">
        <v>1217</v>
      </c>
      <c r="C51" s="265" t="s">
        <v>805</v>
      </c>
      <c r="D51" s="525" t="s">
        <v>938</v>
      </c>
      <c r="E51" s="265" t="s">
        <v>366</v>
      </c>
      <c r="F51" s="233" t="s">
        <v>1072</v>
      </c>
      <c r="G51" s="265" t="s">
        <v>1245</v>
      </c>
      <c r="H51" s="312">
        <v>27</v>
      </c>
      <c r="I51" s="502">
        <v>3</v>
      </c>
      <c r="J51" s="312"/>
      <c r="K51" s="525"/>
      <c r="L51" s="312" t="s">
        <v>931</v>
      </c>
      <c r="M51" s="265" t="s">
        <v>887</v>
      </c>
      <c r="N51" s="312"/>
      <c r="O51" s="507">
        <v>27</v>
      </c>
      <c r="P51" s="506"/>
      <c r="Q51" s="507"/>
      <c r="R51" s="506"/>
      <c r="S51" s="507">
        <f t="shared" si="1"/>
        <v>0</v>
      </c>
      <c r="T51" s="270"/>
      <c r="U51" s="270"/>
      <c r="V51" s="270"/>
      <c r="W51" s="269"/>
      <c r="X51" s="269"/>
      <c r="Y51" s="269"/>
      <c r="Z51" s="269"/>
    </row>
    <row r="52" spans="1:48" x14ac:dyDescent="0.2">
      <c r="B52" s="259" t="s">
        <v>1217</v>
      </c>
      <c r="C52" s="265" t="s">
        <v>883</v>
      </c>
      <c r="D52" s="525" t="s">
        <v>938</v>
      </c>
      <c r="E52" s="265" t="s">
        <v>18</v>
      </c>
      <c r="F52" s="233" t="s">
        <v>1060</v>
      </c>
      <c r="G52" s="265" t="s">
        <v>1245</v>
      </c>
      <c r="H52" s="312">
        <v>32</v>
      </c>
      <c r="I52" s="502">
        <v>1</v>
      </c>
      <c r="J52" s="312"/>
      <c r="K52" s="525"/>
      <c r="L52" s="312" t="s">
        <v>886</v>
      </c>
      <c r="M52" s="265" t="s">
        <v>887</v>
      </c>
      <c r="N52" s="312"/>
      <c r="O52" s="507"/>
      <c r="P52" s="506">
        <v>24</v>
      </c>
      <c r="Q52" s="507"/>
      <c r="R52" s="506"/>
      <c r="S52" s="507">
        <f t="shared" si="1"/>
        <v>8</v>
      </c>
      <c r="T52" s="270"/>
      <c r="U52" s="270"/>
      <c r="V52" s="270"/>
      <c r="W52" s="269"/>
      <c r="X52" s="269"/>
      <c r="Y52" s="269"/>
      <c r="Z52" s="269"/>
    </row>
    <row r="53" spans="1:48" x14ac:dyDescent="0.2">
      <c r="B53" s="259" t="s">
        <v>1217</v>
      </c>
      <c r="C53" s="265" t="s">
        <v>783</v>
      </c>
      <c r="D53" s="525" t="s">
        <v>938</v>
      </c>
      <c r="E53" s="265" t="s">
        <v>957</v>
      </c>
      <c r="F53" s="233" t="s">
        <v>1066</v>
      </c>
      <c r="G53" s="265" t="s">
        <v>1245</v>
      </c>
      <c r="H53" s="312">
        <v>48</v>
      </c>
      <c r="I53" s="502">
        <v>1</v>
      </c>
      <c r="J53" s="312" t="s">
        <v>1191</v>
      </c>
      <c r="K53" s="525" t="s">
        <v>1191</v>
      </c>
      <c r="L53" s="312" t="s">
        <v>886</v>
      </c>
      <c r="M53" s="265" t="s">
        <v>893</v>
      </c>
      <c r="N53" s="312"/>
      <c r="O53" s="507"/>
      <c r="P53" s="506">
        <f>14+12+6</f>
        <v>32</v>
      </c>
      <c r="Q53" s="507"/>
      <c r="R53" s="506"/>
      <c r="S53" s="507">
        <f t="shared" si="1"/>
        <v>16</v>
      </c>
    </row>
    <row r="54" spans="1:48" x14ac:dyDescent="0.2">
      <c r="B54" s="259" t="s">
        <v>1217</v>
      </c>
      <c r="C54" s="265" t="s">
        <v>814</v>
      </c>
      <c r="D54" s="525" t="s">
        <v>938</v>
      </c>
      <c r="E54" s="265" t="s">
        <v>959</v>
      </c>
      <c r="F54" s="233" t="s">
        <v>960</v>
      </c>
      <c r="G54" s="265" t="s">
        <v>1245</v>
      </c>
      <c r="H54" s="312">
        <v>12</v>
      </c>
      <c r="I54" s="502">
        <v>3</v>
      </c>
      <c r="J54" s="312"/>
      <c r="K54" s="525" t="s">
        <v>1191</v>
      </c>
      <c r="L54" s="312" t="s">
        <v>886</v>
      </c>
      <c r="M54" s="265" t="s">
        <v>900</v>
      </c>
      <c r="N54" s="312"/>
      <c r="O54" s="507"/>
      <c r="P54" s="506"/>
      <c r="Q54" s="507"/>
      <c r="R54" s="506"/>
      <c r="S54" s="507">
        <f t="shared" si="1"/>
        <v>12</v>
      </c>
    </row>
    <row r="55" spans="1:48" x14ac:dyDescent="0.2">
      <c r="B55" s="259" t="s">
        <v>1217</v>
      </c>
      <c r="C55" s="265" t="s">
        <v>807</v>
      </c>
      <c r="D55" s="525" t="s">
        <v>938</v>
      </c>
      <c r="E55" s="265" t="s">
        <v>364</v>
      </c>
      <c r="F55" s="233" t="s">
        <v>934</v>
      </c>
      <c r="G55" s="265" t="s">
        <v>1245</v>
      </c>
      <c r="H55" s="312">
        <v>63</v>
      </c>
      <c r="I55" s="502">
        <v>1</v>
      </c>
      <c r="J55" s="312" t="s">
        <v>1191</v>
      </c>
      <c r="K55" s="525"/>
      <c r="L55" s="312" t="s">
        <v>886</v>
      </c>
      <c r="M55" s="265" t="s">
        <v>900</v>
      </c>
      <c r="N55" s="312"/>
      <c r="O55" s="507"/>
      <c r="P55" s="506">
        <f>27+9+2+1</f>
        <v>39</v>
      </c>
      <c r="Q55" s="507"/>
      <c r="R55" s="506"/>
      <c r="S55" s="507">
        <f t="shared" si="1"/>
        <v>24</v>
      </c>
    </row>
    <row r="56" spans="1:48" x14ac:dyDescent="0.2">
      <c r="B56" s="259" t="s">
        <v>1217</v>
      </c>
      <c r="C56" s="265" t="s">
        <v>827</v>
      </c>
      <c r="D56" s="525" t="s">
        <v>938</v>
      </c>
      <c r="E56" s="265" t="s">
        <v>16</v>
      </c>
      <c r="F56" s="233" t="s">
        <v>968</v>
      </c>
      <c r="G56" s="265" t="s">
        <v>1245</v>
      </c>
      <c r="H56" s="312">
        <v>148</v>
      </c>
      <c r="I56" s="502">
        <v>1</v>
      </c>
      <c r="J56" s="312" t="s">
        <v>1191</v>
      </c>
      <c r="K56" s="525"/>
      <c r="L56" s="312" t="s">
        <v>886</v>
      </c>
      <c r="M56" s="265" t="s">
        <v>900</v>
      </c>
      <c r="N56" s="312"/>
      <c r="O56" s="507"/>
      <c r="P56" s="506">
        <f>65+40+12</f>
        <v>117</v>
      </c>
      <c r="Q56" s="507"/>
      <c r="R56" s="506"/>
      <c r="S56" s="507">
        <f t="shared" si="1"/>
        <v>31</v>
      </c>
    </row>
    <row r="57" spans="1:48" x14ac:dyDescent="0.2">
      <c r="B57" s="259" t="s">
        <v>1217</v>
      </c>
      <c r="C57" s="265" t="s">
        <v>856</v>
      </c>
      <c r="D57" s="525" t="s">
        <v>938</v>
      </c>
      <c r="E57" s="265" t="s">
        <v>7</v>
      </c>
      <c r="F57" s="233" t="s">
        <v>970</v>
      </c>
      <c r="G57" s="265" t="s">
        <v>1245</v>
      </c>
      <c r="H57" s="312">
        <v>37</v>
      </c>
      <c r="I57" s="502">
        <v>3</v>
      </c>
      <c r="J57" s="312"/>
      <c r="K57" s="525"/>
      <c r="L57" s="312" t="s">
        <v>886</v>
      </c>
      <c r="M57" s="265" t="s">
        <v>887</v>
      </c>
      <c r="N57" s="312"/>
      <c r="O57" s="507"/>
      <c r="P57" s="506"/>
      <c r="Q57" s="507"/>
      <c r="R57" s="506"/>
      <c r="S57" s="507">
        <f t="shared" si="1"/>
        <v>37</v>
      </c>
    </row>
    <row r="58" spans="1:48" x14ac:dyDescent="0.2">
      <c r="B58" s="259" t="s">
        <v>1217</v>
      </c>
      <c r="C58" s="265" t="s">
        <v>739</v>
      </c>
      <c r="D58" s="525" t="s">
        <v>938</v>
      </c>
      <c r="E58" s="265" t="s">
        <v>7</v>
      </c>
      <c r="F58" s="233" t="s">
        <v>972</v>
      </c>
      <c r="G58" s="265" t="s">
        <v>1245</v>
      </c>
      <c r="H58" s="312">
        <v>127</v>
      </c>
      <c r="I58" s="502">
        <v>1</v>
      </c>
      <c r="J58" s="312"/>
      <c r="K58" s="525" t="s">
        <v>1191</v>
      </c>
      <c r="L58" s="312" t="s">
        <v>886</v>
      </c>
      <c r="M58" s="265" t="s">
        <v>893</v>
      </c>
      <c r="N58" s="312"/>
      <c r="O58" s="507"/>
      <c r="P58" s="506">
        <f>37+24+2</f>
        <v>63</v>
      </c>
      <c r="Q58" s="507"/>
      <c r="R58" s="506"/>
      <c r="S58" s="507">
        <f t="shared" si="1"/>
        <v>64</v>
      </c>
    </row>
    <row r="59" spans="1:48" x14ac:dyDescent="0.2">
      <c r="B59" s="259" t="s">
        <v>1217</v>
      </c>
      <c r="C59" s="265" t="s">
        <v>1165</v>
      </c>
      <c r="D59" s="525" t="s">
        <v>892</v>
      </c>
      <c r="E59" s="265" t="s">
        <v>365</v>
      </c>
      <c r="F59" s="233" t="s">
        <v>1196</v>
      </c>
      <c r="G59" s="265" t="s">
        <v>1245</v>
      </c>
      <c r="H59" s="312">
        <v>72</v>
      </c>
      <c r="I59" s="502">
        <v>1</v>
      </c>
      <c r="J59" s="312"/>
      <c r="K59" s="525"/>
      <c r="L59" s="312" t="s">
        <v>931</v>
      </c>
      <c r="M59" s="265" t="s">
        <v>893</v>
      </c>
      <c r="N59" s="312"/>
      <c r="O59" s="507"/>
      <c r="P59" s="506">
        <v>14</v>
      </c>
      <c r="Q59" s="507"/>
      <c r="R59" s="506"/>
      <c r="S59" s="507">
        <f t="shared" si="1"/>
        <v>58</v>
      </c>
    </row>
    <row r="60" spans="1:48" x14ac:dyDescent="0.2">
      <c r="B60" s="259" t="s">
        <v>1217</v>
      </c>
      <c r="C60" s="265" t="s">
        <v>1167</v>
      </c>
      <c r="D60" s="525" t="s">
        <v>892</v>
      </c>
      <c r="E60" s="265" t="s">
        <v>365</v>
      </c>
      <c r="F60" s="233" t="s">
        <v>1242</v>
      </c>
      <c r="G60" s="265" t="s">
        <v>1245</v>
      </c>
      <c r="H60" s="312">
        <v>78</v>
      </c>
      <c r="I60" s="502">
        <v>1</v>
      </c>
      <c r="J60" s="312"/>
      <c r="K60" s="525"/>
      <c r="L60" s="312" t="s">
        <v>886</v>
      </c>
      <c r="M60" s="265" t="s">
        <v>890</v>
      </c>
      <c r="N60" s="312"/>
      <c r="O60" s="507"/>
      <c r="P60" s="506">
        <f>38+3</f>
        <v>41</v>
      </c>
      <c r="Q60" s="507"/>
      <c r="R60" s="506"/>
      <c r="S60" s="507">
        <f t="shared" si="1"/>
        <v>37</v>
      </c>
    </row>
    <row r="61" spans="1:48" x14ac:dyDescent="0.2">
      <c r="B61" s="259" t="s">
        <v>1217</v>
      </c>
      <c r="C61" s="265" t="s">
        <v>877</v>
      </c>
      <c r="D61" s="525" t="s">
        <v>892</v>
      </c>
      <c r="E61" s="265" t="s">
        <v>361</v>
      </c>
      <c r="F61" s="233" t="s">
        <v>978</v>
      </c>
      <c r="G61" s="265" t="s">
        <v>1245</v>
      </c>
      <c r="H61" s="312">
        <v>127</v>
      </c>
      <c r="I61" s="502">
        <v>1</v>
      </c>
      <c r="J61" s="312" t="s">
        <v>1191</v>
      </c>
      <c r="K61" s="525"/>
      <c r="L61" s="312" t="s">
        <v>886</v>
      </c>
      <c r="M61" s="265" t="s">
        <v>890</v>
      </c>
      <c r="N61" s="312"/>
      <c r="O61" s="507"/>
      <c r="P61" s="506">
        <f>39+6+2</f>
        <v>47</v>
      </c>
      <c r="Q61" s="507"/>
      <c r="R61" s="506"/>
      <c r="S61" s="507">
        <f t="shared" si="1"/>
        <v>80</v>
      </c>
    </row>
    <row r="62" spans="1:48" x14ac:dyDescent="0.2">
      <c r="B62" s="259" t="s">
        <v>1217</v>
      </c>
      <c r="C62" s="265" t="s">
        <v>1169</v>
      </c>
      <c r="D62" s="525" t="s">
        <v>892</v>
      </c>
      <c r="E62" s="265" t="s">
        <v>13</v>
      </c>
      <c r="F62" s="233" t="s">
        <v>1201</v>
      </c>
      <c r="G62" s="265" t="s">
        <v>1245</v>
      </c>
      <c r="H62" s="312">
        <v>55</v>
      </c>
      <c r="I62" s="502">
        <v>1</v>
      </c>
      <c r="J62" s="312"/>
      <c r="K62" s="525"/>
      <c r="L62" s="312" t="s">
        <v>886</v>
      </c>
      <c r="M62" s="265" t="s">
        <v>893</v>
      </c>
      <c r="N62" s="312"/>
      <c r="O62" s="507"/>
      <c r="P62" s="506">
        <f>24+12+8</f>
        <v>44</v>
      </c>
      <c r="Q62" s="507"/>
      <c r="R62" s="506"/>
      <c r="S62" s="507">
        <f t="shared" si="1"/>
        <v>11</v>
      </c>
    </row>
    <row r="63" spans="1:48" s="525" customFormat="1" x14ac:dyDescent="0.2">
      <c r="A63" s="259"/>
      <c r="B63" s="259" t="s">
        <v>1217</v>
      </c>
      <c r="C63" s="265" t="s">
        <v>1166</v>
      </c>
      <c r="D63" s="525" t="s">
        <v>892</v>
      </c>
      <c r="E63" s="265" t="s">
        <v>362</v>
      </c>
      <c r="F63" s="233" t="s">
        <v>1199</v>
      </c>
      <c r="G63" s="265" t="s">
        <v>1245</v>
      </c>
      <c r="H63" s="312">
        <v>20</v>
      </c>
      <c r="I63" s="502">
        <v>3</v>
      </c>
      <c r="J63" s="312"/>
      <c r="L63" s="312" t="s">
        <v>931</v>
      </c>
      <c r="M63" s="265" t="s">
        <v>887</v>
      </c>
      <c r="N63" s="312"/>
      <c r="O63" s="507"/>
      <c r="P63" s="506"/>
      <c r="Q63" s="507"/>
      <c r="R63" s="506"/>
      <c r="S63" s="507">
        <f t="shared" si="1"/>
        <v>20</v>
      </c>
      <c r="T63" s="262"/>
      <c r="U63" s="262"/>
      <c r="V63" s="262"/>
      <c r="W63" s="261"/>
      <c r="X63" s="261"/>
      <c r="Y63" s="261"/>
      <c r="Z63" s="261"/>
      <c r="AA63" s="259"/>
      <c r="AG63" s="259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59"/>
      <c r="AT63" s="259"/>
      <c r="AU63" s="259"/>
      <c r="AV63" s="259"/>
    </row>
    <row r="64" spans="1:48" s="525" customFormat="1" x14ac:dyDescent="0.2">
      <c r="A64" s="259"/>
      <c r="B64" s="259" t="s">
        <v>1217</v>
      </c>
      <c r="C64" s="265" t="s">
        <v>1135</v>
      </c>
      <c r="D64" s="525" t="s">
        <v>892</v>
      </c>
      <c r="E64" s="265" t="s">
        <v>363</v>
      </c>
      <c r="F64" s="233" t="s">
        <v>1113</v>
      </c>
      <c r="G64" s="265" t="s">
        <v>1245</v>
      </c>
      <c r="H64" s="312">
        <v>36</v>
      </c>
      <c r="I64" s="502">
        <v>3</v>
      </c>
      <c r="J64" s="312"/>
      <c r="L64" s="312" t="s">
        <v>886</v>
      </c>
      <c r="M64" s="265" t="s">
        <v>887</v>
      </c>
      <c r="N64" s="312"/>
      <c r="O64" s="507">
        <v>36</v>
      </c>
      <c r="P64" s="506"/>
      <c r="Q64" s="507"/>
      <c r="R64" s="506"/>
      <c r="S64" s="507">
        <f t="shared" si="1"/>
        <v>0</v>
      </c>
      <c r="T64" s="262"/>
      <c r="U64" s="262"/>
      <c r="V64" s="262"/>
      <c r="W64" s="261"/>
      <c r="X64" s="261"/>
      <c r="Y64" s="261"/>
      <c r="Z64" s="261"/>
      <c r="AA64" s="259"/>
      <c r="AG64" s="259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59"/>
      <c r="AT64" s="259"/>
      <c r="AU64" s="259"/>
      <c r="AV64" s="259"/>
    </row>
    <row r="65" spans="1:48" s="525" customFormat="1" x14ac:dyDescent="0.2">
      <c r="A65" s="259"/>
      <c r="B65" s="259" t="s">
        <v>1217</v>
      </c>
      <c r="C65" s="265" t="s">
        <v>1137</v>
      </c>
      <c r="D65" s="525" t="s">
        <v>892</v>
      </c>
      <c r="E65" s="265" t="s">
        <v>363</v>
      </c>
      <c r="F65" s="233" t="s">
        <v>1138</v>
      </c>
      <c r="G65" s="265" t="s">
        <v>1245</v>
      </c>
      <c r="H65" s="312">
        <v>64</v>
      </c>
      <c r="I65" s="502">
        <v>1</v>
      </c>
      <c r="J65" s="312" t="s">
        <v>1191</v>
      </c>
      <c r="L65" s="312" t="s">
        <v>886</v>
      </c>
      <c r="M65" s="265" t="s">
        <v>900</v>
      </c>
      <c r="N65" s="312"/>
      <c r="O65" s="507"/>
      <c r="P65" s="506">
        <v>32</v>
      </c>
      <c r="Q65" s="507"/>
      <c r="R65" s="506"/>
      <c r="S65" s="507">
        <f t="shared" si="1"/>
        <v>32</v>
      </c>
      <c r="T65" s="262"/>
      <c r="U65" s="262"/>
      <c r="V65" s="262"/>
      <c r="W65" s="261"/>
      <c r="X65" s="261"/>
      <c r="Y65" s="261"/>
      <c r="Z65" s="261"/>
      <c r="AA65" s="259"/>
      <c r="AG65" s="259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59"/>
      <c r="AT65" s="259"/>
      <c r="AU65" s="259"/>
      <c r="AV65" s="259"/>
    </row>
    <row r="66" spans="1:48" s="525" customFormat="1" x14ac:dyDescent="0.2">
      <c r="A66" s="259"/>
      <c r="B66" s="259" t="s">
        <v>1217</v>
      </c>
      <c r="C66" s="265" t="s">
        <v>1140</v>
      </c>
      <c r="D66" s="525" t="s">
        <v>892</v>
      </c>
      <c r="E66" s="265" t="s">
        <v>363</v>
      </c>
      <c r="F66" s="233" t="s">
        <v>1138</v>
      </c>
      <c r="G66" s="265" t="s">
        <v>1245</v>
      </c>
      <c r="H66" s="312">
        <v>160</v>
      </c>
      <c r="I66" s="502">
        <v>2</v>
      </c>
      <c r="J66" s="312" t="s">
        <v>1191</v>
      </c>
      <c r="L66" s="312" t="s">
        <v>886</v>
      </c>
      <c r="M66" s="265" t="s">
        <v>900</v>
      </c>
      <c r="N66" s="312"/>
      <c r="O66" s="507"/>
      <c r="P66" s="506"/>
      <c r="Q66" s="507"/>
      <c r="R66" s="506">
        <v>160</v>
      </c>
      <c r="S66" s="507">
        <f t="shared" si="1"/>
        <v>0</v>
      </c>
      <c r="T66" s="262"/>
      <c r="U66" s="262"/>
      <c r="V66" s="262"/>
      <c r="W66" s="261"/>
      <c r="X66" s="261"/>
      <c r="Y66" s="261"/>
      <c r="Z66" s="261"/>
      <c r="AA66" s="259"/>
      <c r="AG66" s="259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59"/>
      <c r="AT66" s="259"/>
      <c r="AU66" s="259"/>
      <c r="AV66" s="259"/>
    </row>
    <row r="67" spans="1:48" s="525" customFormat="1" x14ac:dyDescent="0.2">
      <c r="A67" s="259"/>
      <c r="B67" s="259" t="s">
        <v>1217</v>
      </c>
      <c r="C67" s="265" t="s">
        <v>1141</v>
      </c>
      <c r="D67" s="525" t="s">
        <v>892</v>
      </c>
      <c r="E67" s="265" t="s">
        <v>363</v>
      </c>
      <c r="F67" s="233" t="s">
        <v>1138</v>
      </c>
      <c r="G67" s="265" t="s">
        <v>1245</v>
      </c>
      <c r="H67" s="312">
        <v>48</v>
      </c>
      <c r="I67" s="502">
        <v>3</v>
      </c>
      <c r="J67" s="312" t="s">
        <v>1191</v>
      </c>
      <c r="L67" s="312" t="s">
        <v>886</v>
      </c>
      <c r="M67" s="265" t="s">
        <v>900</v>
      </c>
      <c r="N67" s="312"/>
      <c r="O67" s="507"/>
      <c r="P67" s="506"/>
      <c r="Q67" s="507"/>
      <c r="R67" s="506"/>
      <c r="S67" s="507">
        <f t="shared" ref="S67:S98" si="2">H67-SUM(O67:R67)</f>
        <v>48</v>
      </c>
      <c r="T67" s="262"/>
      <c r="U67" s="262"/>
      <c r="V67" s="262"/>
      <c r="W67" s="261"/>
      <c r="X67" s="261"/>
      <c r="Y67" s="261"/>
      <c r="Z67" s="261"/>
      <c r="AA67" s="259"/>
      <c r="AG67" s="259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59"/>
      <c r="AT67" s="259"/>
      <c r="AU67" s="259"/>
      <c r="AV67" s="259"/>
    </row>
    <row r="68" spans="1:48" s="525" customFormat="1" x14ac:dyDescent="0.2">
      <c r="A68" s="259"/>
      <c r="B68" s="259" t="s">
        <v>1217</v>
      </c>
      <c r="C68" s="265" t="s">
        <v>1164</v>
      </c>
      <c r="D68" s="525" t="s">
        <v>892</v>
      </c>
      <c r="E68" s="265" t="s">
        <v>363</v>
      </c>
      <c r="F68" s="233" t="s">
        <v>1203</v>
      </c>
      <c r="G68" s="265" t="s">
        <v>1245</v>
      </c>
      <c r="H68" s="312">
        <v>122</v>
      </c>
      <c r="I68" s="502">
        <v>1</v>
      </c>
      <c r="J68" s="312"/>
      <c r="L68" s="312" t="s">
        <v>886</v>
      </c>
      <c r="M68" s="265" t="s">
        <v>900</v>
      </c>
      <c r="N68" s="312" t="s">
        <v>1191</v>
      </c>
      <c r="O68" s="507"/>
      <c r="P68" s="506">
        <f>50+18+4</f>
        <v>72</v>
      </c>
      <c r="Q68" s="507"/>
      <c r="R68" s="506"/>
      <c r="S68" s="507">
        <f t="shared" si="2"/>
        <v>50</v>
      </c>
      <c r="T68" s="262"/>
      <c r="U68" s="262"/>
      <c r="V68" s="262"/>
      <c r="W68" s="261"/>
      <c r="X68" s="261"/>
      <c r="Y68" s="261"/>
      <c r="Z68" s="261"/>
      <c r="AA68" s="259"/>
      <c r="AG68" s="259"/>
      <c r="AH68" s="259"/>
      <c r="AI68" s="259"/>
      <c r="AJ68" s="259"/>
      <c r="AK68" s="259"/>
      <c r="AL68" s="259"/>
      <c r="AM68" s="259"/>
      <c r="AN68" s="259"/>
      <c r="AO68" s="259"/>
      <c r="AP68" s="259"/>
      <c r="AQ68" s="259"/>
      <c r="AR68" s="259"/>
      <c r="AS68" s="259"/>
      <c r="AT68" s="259"/>
      <c r="AU68" s="259"/>
      <c r="AV68" s="259"/>
    </row>
    <row r="69" spans="1:48" s="525" customFormat="1" x14ac:dyDescent="0.2">
      <c r="A69" s="259"/>
      <c r="B69" s="259" t="s">
        <v>1217</v>
      </c>
      <c r="C69" s="265" t="s">
        <v>1168</v>
      </c>
      <c r="D69" s="525" t="s">
        <v>892</v>
      </c>
      <c r="E69" s="265" t="s">
        <v>363</v>
      </c>
      <c r="F69" s="233" t="s">
        <v>1205</v>
      </c>
      <c r="G69" s="265" t="s">
        <v>1245</v>
      </c>
      <c r="H69" s="312">
        <v>54</v>
      </c>
      <c r="I69" s="502">
        <v>1</v>
      </c>
      <c r="J69" s="312"/>
      <c r="L69" s="312" t="s">
        <v>886</v>
      </c>
      <c r="M69" s="265" t="s">
        <v>900</v>
      </c>
      <c r="N69" s="312"/>
      <c r="O69" s="507"/>
      <c r="P69" s="506">
        <f>18+10+4</f>
        <v>32</v>
      </c>
      <c r="Q69" s="507"/>
      <c r="R69" s="506"/>
      <c r="S69" s="507">
        <f t="shared" si="2"/>
        <v>22</v>
      </c>
      <c r="T69" s="262"/>
      <c r="U69" s="262"/>
      <c r="V69" s="262"/>
      <c r="W69" s="261"/>
      <c r="X69" s="261"/>
      <c r="Y69" s="261"/>
      <c r="Z69" s="261"/>
      <c r="AA69" s="259"/>
      <c r="AG69" s="259"/>
      <c r="AH69" s="259"/>
      <c r="AI69" s="259"/>
      <c r="AJ69" s="259"/>
      <c r="AK69" s="259"/>
      <c r="AL69" s="259"/>
      <c r="AM69" s="259"/>
      <c r="AN69" s="259"/>
      <c r="AO69" s="259"/>
      <c r="AP69" s="259"/>
      <c r="AQ69" s="259"/>
      <c r="AR69" s="259"/>
      <c r="AS69" s="259"/>
      <c r="AT69" s="259"/>
      <c r="AU69" s="259"/>
      <c r="AV69" s="259"/>
    </row>
    <row r="70" spans="1:48" s="525" customFormat="1" x14ac:dyDescent="0.2">
      <c r="A70" s="259"/>
      <c r="B70" s="259" t="s">
        <v>1217</v>
      </c>
      <c r="C70" s="265" t="s">
        <v>825</v>
      </c>
      <c r="D70" s="525" t="s">
        <v>892</v>
      </c>
      <c r="E70" s="265" t="s">
        <v>366</v>
      </c>
      <c r="F70" s="233" t="s">
        <v>981</v>
      </c>
      <c r="G70" s="265" t="s">
        <v>1245</v>
      </c>
      <c r="H70" s="312">
        <v>67</v>
      </c>
      <c r="I70" s="502">
        <v>1</v>
      </c>
      <c r="J70" s="312" t="s">
        <v>1191</v>
      </c>
      <c r="K70" s="525" t="s">
        <v>1191</v>
      </c>
      <c r="L70" s="312" t="s">
        <v>886</v>
      </c>
      <c r="M70" s="265" t="s">
        <v>900</v>
      </c>
      <c r="N70" s="312" t="s">
        <v>1191</v>
      </c>
      <c r="O70" s="507"/>
      <c r="P70" s="506">
        <v>21</v>
      </c>
      <c r="Q70" s="507"/>
      <c r="R70" s="506"/>
      <c r="S70" s="507">
        <f t="shared" si="2"/>
        <v>46</v>
      </c>
      <c r="T70" s="262"/>
      <c r="U70" s="262"/>
      <c r="V70" s="262"/>
      <c r="W70" s="261"/>
      <c r="X70" s="261"/>
      <c r="Y70" s="261"/>
      <c r="Z70" s="261"/>
      <c r="AA70" s="259"/>
      <c r="AG70" s="259"/>
      <c r="AH70" s="259"/>
      <c r="AI70" s="259"/>
      <c r="AJ70" s="259"/>
      <c r="AK70" s="259"/>
      <c r="AL70" s="259"/>
      <c r="AM70" s="259"/>
      <c r="AN70" s="259"/>
      <c r="AO70" s="259"/>
      <c r="AP70" s="259"/>
      <c r="AQ70" s="259"/>
      <c r="AR70" s="259"/>
      <c r="AS70" s="259"/>
      <c r="AT70" s="259"/>
      <c r="AU70" s="259"/>
      <c r="AV70" s="259"/>
    </row>
    <row r="71" spans="1:48" s="525" customFormat="1" x14ac:dyDescent="0.2">
      <c r="A71" s="259"/>
      <c r="B71" s="259" t="s">
        <v>1217</v>
      </c>
      <c r="C71" s="265" t="s">
        <v>1142</v>
      </c>
      <c r="D71" s="525" t="s">
        <v>892</v>
      </c>
      <c r="E71" s="265" t="s">
        <v>366</v>
      </c>
      <c r="F71" s="233" t="s">
        <v>1143</v>
      </c>
      <c r="G71" s="265" t="s">
        <v>1245</v>
      </c>
      <c r="H71" s="312">
        <v>22</v>
      </c>
      <c r="I71" s="502">
        <v>3</v>
      </c>
      <c r="J71" s="312"/>
      <c r="L71" s="312" t="s">
        <v>886</v>
      </c>
      <c r="M71" s="265" t="s">
        <v>887</v>
      </c>
      <c r="N71" s="312"/>
      <c r="O71" s="507"/>
      <c r="P71" s="506"/>
      <c r="Q71" s="507"/>
      <c r="R71" s="506"/>
      <c r="S71" s="507">
        <f t="shared" si="2"/>
        <v>22</v>
      </c>
      <c r="T71" s="262"/>
      <c r="U71" s="262"/>
      <c r="V71" s="262"/>
      <c r="W71" s="261"/>
      <c r="X71" s="261"/>
      <c r="Y71" s="261"/>
      <c r="Z71" s="261"/>
      <c r="AA71" s="259"/>
      <c r="AG71" s="259"/>
      <c r="AH71" s="259"/>
      <c r="AI71" s="259"/>
      <c r="AJ71" s="259"/>
      <c r="AK71" s="259"/>
      <c r="AL71" s="259"/>
      <c r="AM71" s="259"/>
      <c r="AN71" s="259"/>
      <c r="AO71" s="259"/>
      <c r="AP71" s="259"/>
      <c r="AQ71" s="259"/>
      <c r="AR71" s="259"/>
      <c r="AS71" s="259"/>
      <c r="AT71" s="259"/>
      <c r="AU71" s="259"/>
      <c r="AV71" s="259"/>
    </row>
    <row r="72" spans="1:48" s="525" customFormat="1" x14ac:dyDescent="0.2">
      <c r="A72" s="259"/>
      <c r="B72" s="259" t="s">
        <v>1217</v>
      </c>
      <c r="C72" s="265" t="s">
        <v>1148</v>
      </c>
      <c r="D72" s="525" t="s">
        <v>892</v>
      </c>
      <c r="E72" s="265" t="s">
        <v>1149</v>
      </c>
      <c r="F72" s="233" t="s">
        <v>1150</v>
      </c>
      <c r="G72" s="265" t="s">
        <v>1245</v>
      </c>
      <c r="H72" s="312">
        <v>32</v>
      </c>
      <c r="I72" s="502">
        <v>3</v>
      </c>
      <c r="J72" s="312"/>
      <c r="L72" s="312" t="s">
        <v>886</v>
      </c>
      <c r="M72" s="265" t="s">
        <v>887</v>
      </c>
      <c r="N72" s="312"/>
      <c r="O72" s="507"/>
      <c r="P72" s="506"/>
      <c r="Q72" s="507"/>
      <c r="R72" s="506"/>
      <c r="S72" s="507">
        <f t="shared" si="2"/>
        <v>32</v>
      </c>
      <c r="T72" s="262"/>
      <c r="U72" s="262"/>
      <c r="V72" s="262"/>
      <c r="W72" s="261"/>
      <c r="X72" s="261"/>
      <c r="Y72" s="261"/>
      <c r="Z72" s="261"/>
      <c r="AA72" s="259"/>
      <c r="AG72" s="259"/>
      <c r="AH72" s="259"/>
      <c r="AI72" s="259"/>
      <c r="AJ72" s="259"/>
      <c r="AK72" s="259"/>
      <c r="AL72" s="259"/>
      <c r="AM72" s="259"/>
      <c r="AN72" s="259"/>
      <c r="AO72" s="259"/>
      <c r="AP72" s="259"/>
      <c r="AQ72" s="259"/>
      <c r="AR72" s="259"/>
      <c r="AS72" s="259"/>
      <c r="AT72" s="259"/>
      <c r="AU72" s="259"/>
      <c r="AV72" s="259"/>
    </row>
    <row r="73" spans="1:48" s="525" customFormat="1" x14ac:dyDescent="0.2">
      <c r="A73" s="259"/>
      <c r="B73" s="259" t="s">
        <v>1217</v>
      </c>
      <c r="C73" s="265" t="s">
        <v>1145</v>
      </c>
      <c r="D73" s="525" t="s">
        <v>892</v>
      </c>
      <c r="E73" s="265" t="s">
        <v>18</v>
      </c>
      <c r="F73" s="233" t="s">
        <v>1146</v>
      </c>
      <c r="G73" s="265" t="s">
        <v>1245</v>
      </c>
      <c r="H73" s="312">
        <v>101</v>
      </c>
      <c r="I73" s="502">
        <v>1</v>
      </c>
      <c r="J73" s="312"/>
      <c r="L73" s="312" t="s">
        <v>886</v>
      </c>
      <c r="M73" s="265" t="s">
        <v>890</v>
      </c>
      <c r="N73" s="312" t="s">
        <v>1191</v>
      </c>
      <c r="O73" s="507"/>
      <c r="P73" s="506"/>
      <c r="Q73" s="507"/>
      <c r="R73" s="506"/>
      <c r="S73" s="507">
        <f t="shared" si="2"/>
        <v>101</v>
      </c>
      <c r="T73" s="262"/>
      <c r="U73" s="262"/>
      <c r="V73" s="262"/>
      <c r="W73" s="261"/>
      <c r="X73" s="261"/>
      <c r="Y73" s="261"/>
      <c r="Z73" s="261"/>
      <c r="AA73" s="259"/>
      <c r="AG73" s="259"/>
      <c r="AH73" s="259"/>
      <c r="AI73" s="259"/>
      <c r="AJ73" s="259"/>
      <c r="AK73" s="259"/>
      <c r="AL73" s="259"/>
      <c r="AM73" s="259"/>
      <c r="AN73" s="259"/>
      <c r="AO73" s="259"/>
      <c r="AP73" s="259"/>
      <c r="AQ73" s="259"/>
      <c r="AR73" s="259"/>
      <c r="AS73" s="259"/>
      <c r="AT73" s="259"/>
      <c r="AU73" s="259"/>
      <c r="AV73" s="259"/>
    </row>
    <row r="74" spans="1:48" s="525" customFormat="1" x14ac:dyDescent="0.2">
      <c r="A74" s="259"/>
      <c r="B74" s="259" t="s">
        <v>1217</v>
      </c>
      <c r="C74" s="265" t="s">
        <v>1193</v>
      </c>
      <c r="D74" s="525" t="s">
        <v>892</v>
      </c>
      <c r="E74" s="265" t="s">
        <v>957</v>
      </c>
      <c r="F74" s="233" t="s">
        <v>1194</v>
      </c>
      <c r="G74" s="265" t="s">
        <v>1245</v>
      </c>
      <c r="H74" s="312">
        <v>86</v>
      </c>
      <c r="I74" s="502">
        <v>1</v>
      </c>
      <c r="J74" s="312"/>
      <c r="L74" s="312" t="s">
        <v>886</v>
      </c>
      <c r="M74" s="265" t="s">
        <v>893</v>
      </c>
      <c r="N74" s="312"/>
      <c r="O74" s="507"/>
      <c r="P74" s="506"/>
      <c r="Q74" s="507"/>
      <c r="R74" s="506"/>
      <c r="S74" s="507">
        <f t="shared" si="2"/>
        <v>86</v>
      </c>
      <c r="T74" s="262"/>
      <c r="U74" s="262"/>
      <c r="V74" s="262"/>
      <c r="W74" s="261"/>
      <c r="X74" s="261"/>
      <c r="Y74" s="261"/>
      <c r="Z74" s="261"/>
      <c r="AA74" s="259"/>
      <c r="AG74" s="259"/>
      <c r="AH74" s="259"/>
      <c r="AI74" s="259"/>
      <c r="AJ74" s="259"/>
      <c r="AK74" s="259"/>
      <c r="AL74" s="259"/>
      <c r="AM74" s="259"/>
      <c r="AN74" s="259"/>
      <c r="AO74" s="259"/>
      <c r="AP74" s="259"/>
      <c r="AQ74" s="259"/>
      <c r="AR74" s="259"/>
      <c r="AS74" s="259"/>
      <c r="AT74" s="259"/>
      <c r="AU74" s="259"/>
      <c r="AV74" s="259"/>
    </row>
    <row r="75" spans="1:48" s="525" customFormat="1" x14ac:dyDescent="0.2">
      <c r="A75" s="259"/>
      <c r="B75" s="259" t="s">
        <v>1217</v>
      </c>
      <c r="C75" s="265" t="s">
        <v>880</v>
      </c>
      <c r="D75" s="525" t="s">
        <v>892</v>
      </c>
      <c r="E75" s="265" t="s">
        <v>367</v>
      </c>
      <c r="F75" s="233" t="s">
        <v>984</v>
      </c>
      <c r="G75" s="265" t="s">
        <v>1245</v>
      </c>
      <c r="H75" s="312">
        <v>16</v>
      </c>
      <c r="I75" s="502">
        <v>3</v>
      </c>
      <c r="J75" s="312"/>
      <c r="L75" s="312" t="s">
        <v>886</v>
      </c>
      <c r="M75" s="265" t="s">
        <v>890</v>
      </c>
      <c r="N75" s="312" t="s">
        <v>1191</v>
      </c>
      <c r="O75" s="507"/>
      <c r="P75" s="506"/>
      <c r="Q75" s="507"/>
      <c r="R75" s="506"/>
      <c r="S75" s="507">
        <f t="shared" si="2"/>
        <v>16</v>
      </c>
      <c r="T75" s="262"/>
      <c r="U75" s="262"/>
      <c r="V75" s="262"/>
      <c r="W75" s="261"/>
      <c r="X75" s="261"/>
      <c r="Y75" s="261"/>
      <c r="Z75" s="261"/>
      <c r="AA75" s="259"/>
      <c r="AG75" s="259"/>
      <c r="AH75" s="259"/>
      <c r="AI75" s="259"/>
      <c r="AJ75" s="259"/>
      <c r="AK75" s="259"/>
      <c r="AL75" s="259"/>
      <c r="AM75" s="259"/>
      <c r="AN75" s="259"/>
      <c r="AO75" s="259"/>
      <c r="AP75" s="259"/>
      <c r="AQ75" s="259"/>
      <c r="AR75" s="259"/>
      <c r="AS75" s="259"/>
      <c r="AT75" s="259"/>
      <c r="AU75" s="259"/>
      <c r="AV75" s="259"/>
    </row>
    <row r="76" spans="1:48" s="525" customFormat="1" x14ac:dyDescent="0.2">
      <c r="A76" s="259"/>
      <c r="B76" s="259" t="s">
        <v>1217</v>
      </c>
      <c r="C76" s="265" t="s">
        <v>879</v>
      </c>
      <c r="D76" s="525" t="s">
        <v>892</v>
      </c>
      <c r="E76" s="265" t="s">
        <v>367</v>
      </c>
      <c r="F76" s="233" t="s">
        <v>986</v>
      </c>
      <c r="G76" s="265" t="s">
        <v>1245</v>
      </c>
      <c r="H76" s="312">
        <v>16</v>
      </c>
      <c r="I76" s="502">
        <v>3</v>
      </c>
      <c r="J76" s="312"/>
      <c r="L76" s="312" t="s">
        <v>886</v>
      </c>
      <c r="M76" s="265" t="s">
        <v>890</v>
      </c>
      <c r="N76" s="312" t="s">
        <v>1191</v>
      </c>
      <c r="O76" s="507"/>
      <c r="P76" s="506"/>
      <c r="Q76" s="507"/>
      <c r="R76" s="506"/>
      <c r="S76" s="507">
        <f t="shared" si="2"/>
        <v>16</v>
      </c>
      <c r="T76" s="262"/>
      <c r="U76" s="262"/>
      <c r="V76" s="262"/>
      <c r="W76" s="261"/>
      <c r="X76" s="261"/>
      <c r="Y76" s="261"/>
      <c r="Z76" s="261"/>
      <c r="AA76" s="259"/>
      <c r="AG76" s="259"/>
      <c r="AH76" s="259"/>
      <c r="AI76" s="259"/>
      <c r="AJ76" s="259"/>
      <c r="AK76" s="259"/>
      <c r="AL76" s="259"/>
      <c r="AM76" s="259"/>
      <c r="AN76" s="259"/>
      <c r="AO76" s="259"/>
      <c r="AP76" s="259"/>
      <c r="AQ76" s="259"/>
      <c r="AR76" s="259"/>
      <c r="AS76" s="259"/>
      <c r="AT76" s="259"/>
      <c r="AU76" s="259"/>
      <c r="AV76" s="259"/>
    </row>
    <row r="77" spans="1:48" s="525" customFormat="1" x14ac:dyDescent="0.2">
      <c r="A77" s="259"/>
      <c r="B77" s="259" t="s">
        <v>1217</v>
      </c>
      <c r="C77" s="265" t="s">
        <v>828</v>
      </c>
      <c r="D77" s="525" t="s">
        <v>892</v>
      </c>
      <c r="E77" s="265" t="s">
        <v>7</v>
      </c>
      <c r="F77" s="233" t="s">
        <v>990</v>
      </c>
      <c r="G77" s="265" t="s">
        <v>1245</v>
      </c>
      <c r="H77" s="312">
        <v>60</v>
      </c>
      <c r="I77" s="502">
        <v>1</v>
      </c>
      <c r="J77" s="312" t="s">
        <v>1191</v>
      </c>
      <c r="L77" s="312" t="s">
        <v>886</v>
      </c>
      <c r="M77" s="265" t="s">
        <v>893</v>
      </c>
      <c r="N77" s="312" t="s">
        <v>1191</v>
      </c>
      <c r="O77" s="507"/>
      <c r="P77" s="506">
        <f>26+15+4</f>
        <v>45</v>
      </c>
      <c r="Q77" s="507"/>
      <c r="R77" s="506"/>
      <c r="S77" s="507">
        <f t="shared" si="2"/>
        <v>15</v>
      </c>
      <c r="T77" s="262"/>
      <c r="U77" s="262"/>
      <c r="V77" s="262"/>
      <c r="W77" s="261"/>
      <c r="X77" s="261"/>
      <c r="Y77" s="261"/>
      <c r="Z77" s="261"/>
      <c r="AA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  <c r="AS77" s="259"/>
      <c r="AT77" s="259"/>
      <c r="AU77" s="259"/>
      <c r="AV77" s="259"/>
    </row>
    <row r="78" spans="1:48" s="525" customFormat="1" x14ac:dyDescent="0.2">
      <c r="A78" s="259"/>
      <c r="B78" s="259" t="s">
        <v>1217</v>
      </c>
      <c r="C78" s="265" t="s">
        <v>1152</v>
      </c>
      <c r="D78" s="525" t="s">
        <v>892</v>
      </c>
      <c r="E78" s="265" t="s">
        <v>7</v>
      </c>
      <c r="F78" s="233" t="s">
        <v>1153</v>
      </c>
      <c r="G78" s="265" t="s">
        <v>1245</v>
      </c>
      <c r="H78" s="312">
        <v>40</v>
      </c>
      <c r="I78" s="502">
        <v>3</v>
      </c>
      <c r="J78" s="312"/>
      <c r="L78" s="312" t="s">
        <v>886</v>
      </c>
      <c r="M78" s="265" t="s">
        <v>893</v>
      </c>
      <c r="N78" s="312"/>
      <c r="O78" s="507"/>
      <c r="P78" s="506"/>
      <c r="Q78" s="507"/>
      <c r="R78" s="506"/>
      <c r="S78" s="507">
        <f t="shared" si="2"/>
        <v>40</v>
      </c>
      <c r="T78" s="262"/>
      <c r="U78" s="262"/>
      <c r="V78" s="262"/>
      <c r="W78" s="261"/>
      <c r="X78" s="261"/>
      <c r="Y78" s="261"/>
      <c r="Z78" s="261"/>
      <c r="AA78" s="259"/>
      <c r="AG78" s="259"/>
      <c r="AH78" s="259"/>
      <c r="AI78" s="259"/>
      <c r="AJ78" s="259"/>
      <c r="AK78" s="259"/>
      <c r="AL78" s="259"/>
      <c r="AM78" s="259"/>
      <c r="AN78" s="259"/>
      <c r="AO78" s="259"/>
      <c r="AP78" s="259"/>
      <c r="AQ78" s="259"/>
      <c r="AR78" s="259"/>
      <c r="AS78" s="259"/>
      <c r="AT78" s="259"/>
      <c r="AU78" s="259"/>
      <c r="AV78" s="259"/>
    </row>
    <row r="79" spans="1:48" s="525" customFormat="1" x14ac:dyDescent="0.2">
      <c r="A79" s="259"/>
      <c r="B79" s="259" t="s">
        <v>1217</v>
      </c>
      <c r="C79" s="265" t="s">
        <v>1163</v>
      </c>
      <c r="D79" s="525" t="s">
        <v>892</v>
      </c>
      <c r="E79" s="265" t="s">
        <v>360</v>
      </c>
      <c r="F79" s="233" t="s">
        <v>1207</v>
      </c>
      <c r="G79" s="265" t="s">
        <v>1245</v>
      </c>
      <c r="H79" s="312">
        <v>10</v>
      </c>
      <c r="I79" s="502">
        <v>3</v>
      </c>
      <c r="J79" s="312"/>
      <c r="L79" s="312" t="s">
        <v>886</v>
      </c>
      <c r="M79" s="265" t="s">
        <v>893</v>
      </c>
      <c r="N79" s="312"/>
      <c r="O79" s="507"/>
      <c r="P79" s="506"/>
      <c r="Q79" s="507"/>
      <c r="R79" s="506"/>
      <c r="S79" s="507">
        <f t="shared" si="2"/>
        <v>10</v>
      </c>
      <c r="T79" s="262"/>
      <c r="U79" s="262"/>
      <c r="V79" s="262"/>
      <c r="W79" s="261"/>
      <c r="X79" s="261"/>
      <c r="Y79" s="261"/>
      <c r="Z79" s="261"/>
      <c r="AA79" s="259"/>
      <c r="AG79" s="259"/>
      <c r="AH79" s="259"/>
      <c r="AI79" s="259"/>
      <c r="AJ79" s="259"/>
      <c r="AK79" s="259"/>
      <c r="AL79" s="259"/>
      <c r="AM79" s="259"/>
      <c r="AN79" s="259"/>
      <c r="AO79" s="259"/>
      <c r="AP79" s="259"/>
      <c r="AQ79" s="259"/>
      <c r="AR79" s="259"/>
      <c r="AS79" s="259"/>
      <c r="AT79" s="259"/>
      <c r="AU79" s="259"/>
      <c r="AV79" s="259"/>
    </row>
    <row r="80" spans="1:48" s="525" customFormat="1" x14ac:dyDescent="0.2">
      <c r="A80" s="259"/>
      <c r="B80" s="259" t="s">
        <v>1218</v>
      </c>
      <c r="C80" s="265" t="s">
        <v>823</v>
      </c>
      <c r="D80" s="525" t="s">
        <v>996</v>
      </c>
      <c r="E80" s="265" t="s">
        <v>365</v>
      </c>
      <c r="F80" s="233" t="s">
        <v>994</v>
      </c>
      <c r="G80" s="265" t="s">
        <v>1245</v>
      </c>
      <c r="H80" s="312">
        <v>69</v>
      </c>
      <c r="I80" s="502">
        <v>1</v>
      </c>
      <c r="J80" s="312" t="s">
        <v>1191</v>
      </c>
      <c r="L80" s="312" t="s">
        <v>886</v>
      </c>
      <c r="M80" s="265" t="s">
        <v>900</v>
      </c>
      <c r="N80" s="312"/>
      <c r="O80" s="507"/>
      <c r="P80" s="506"/>
      <c r="Q80" s="507"/>
      <c r="R80" s="506"/>
      <c r="S80" s="507">
        <f t="shared" si="2"/>
        <v>69</v>
      </c>
      <c r="T80" s="262"/>
      <c r="U80" s="262"/>
      <c r="V80" s="262"/>
      <c r="W80" s="261"/>
      <c r="X80" s="261"/>
      <c r="Y80" s="261"/>
      <c r="Z80" s="261"/>
      <c r="AA80" s="259"/>
      <c r="AG80" s="259"/>
      <c r="AH80" s="259"/>
      <c r="AI80" s="259"/>
      <c r="AJ80" s="259"/>
      <c r="AK80" s="259"/>
      <c r="AL80" s="259"/>
      <c r="AM80" s="259"/>
      <c r="AN80" s="259"/>
      <c r="AO80" s="259"/>
      <c r="AP80" s="259"/>
      <c r="AQ80" s="259"/>
      <c r="AR80" s="259"/>
      <c r="AS80" s="259"/>
      <c r="AT80" s="259"/>
      <c r="AU80" s="259"/>
      <c r="AV80" s="259"/>
    </row>
    <row r="81" spans="1:48" s="525" customFormat="1" x14ac:dyDescent="0.2">
      <c r="A81" s="259"/>
      <c r="B81" s="259" t="s">
        <v>1218</v>
      </c>
      <c r="C81" s="265" t="s">
        <v>881</v>
      </c>
      <c r="D81" s="525" t="s">
        <v>996</v>
      </c>
      <c r="E81" s="265" t="s">
        <v>365</v>
      </c>
      <c r="F81" s="233" t="s">
        <v>997</v>
      </c>
      <c r="G81" s="265" t="s">
        <v>1245</v>
      </c>
      <c r="H81" s="312">
        <v>150</v>
      </c>
      <c r="I81" s="502">
        <v>1</v>
      </c>
      <c r="J81" s="312" t="s">
        <v>1191</v>
      </c>
      <c r="K81" s="525" t="s">
        <v>1191</v>
      </c>
      <c r="L81" s="312" t="s">
        <v>886</v>
      </c>
      <c r="M81" s="265" t="s">
        <v>999</v>
      </c>
      <c r="N81" s="312"/>
      <c r="O81" s="507"/>
      <c r="P81" s="506"/>
      <c r="Q81" s="507"/>
      <c r="R81" s="506"/>
      <c r="S81" s="507">
        <f t="shared" si="2"/>
        <v>150</v>
      </c>
      <c r="T81" s="262"/>
      <c r="U81" s="262"/>
      <c r="V81" s="262"/>
      <c r="W81" s="261"/>
      <c r="X81" s="261"/>
      <c r="Y81" s="261"/>
      <c r="Z81" s="261"/>
      <c r="AA81" s="259"/>
      <c r="AG81" s="259"/>
      <c r="AH81" s="259"/>
      <c r="AI81" s="259"/>
      <c r="AJ81" s="259"/>
      <c r="AK81" s="259"/>
      <c r="AL81" s="259"/>
      <c r="AM81" s="259"/>
      <c r="AN81" s="259"/>
      <c r="AO81" s="259"/>
      <c r="AP81" s="259"/>
      <c r="AQ81" s="259"/>
      <c r="AR81" s="259"/>
      <c r="AS81" s="259"/>
      <c r="AT81" s="259"/>
      <c r="AU81" s="259"/>
      <c r="AV81" s="259"/>
    </row>
    <row r="82" spans="1:48" x14ac:dyDescent="0.2">
      <c r="B82" s="259" t="s">
        <v>1218</v>
      </c>
      <c r="C82" s="265" t="s">
        <v>718</v>
      </c>
      <c r="D82" s="525" t="s">
        <v>996</v>
      </c>
      <c r="E82" s="265" t="s">
        <v>365</v>
      </c>
      <c r="F82" s="233" t="s">
        <v>1000</v>
      </c>
      <c r="G82" s="265" t="s">
        <v>1245</v>
      </c>
      <c r="H82" s="312">
        <v>84</v>
      </c>
      <c r="I82" s="502">
        <v>1</v>
      </c>
      <c r="J82" s="312" t="s">
        <v>1191</v>
      </c>
      <c r="K82" s="525"/>
      <c r="L82" s="312" t="s">
        <v>886</v>
      </c>
      <c r="M82" s="265" t="s">
        <v>900</v>
      </c>
      <c r="N82" s="312"/>
      <c r="O82" s="507"/>
      <c r="P82" s="506"/>
      <c r="Q82" s="507"/>
      <c r="R82" s="506"/>
      <c r="S82" s="507">
        <f t="shared" si="2"/>
        <v>84</v>
      </c>
    </row>
    <row r="83" spans="1:48" x14ac:dyDescent="0.2">
      <c r="B83" s="259" t="s">
        <v>1218</v>
      </c>
      <c r="C83" s="265" t="s">
        <v>713</v>
      </c>
      <c r="D83" s="525" t="s">
        <v>996</v>
      </c>
      <c r="E83" s="265" t="s">
        <v>362</v>
      </c>
      <c r="F83" s="233" t="s">
        <v>1002</v>
      </c>
      <c r="G83" s="265" t="s">
        <v>1245</v>
      </c>
      <c r="H83" s="312">
        <v>36</v>
      </c>
      <c r="I83" s="502">
        <v>1</v>
      </c>
      <c r="J83" s="312"/>
      <c r="K83" s="525" t="s">
        <v>1191</v>
      </c>
      <c r="L83" s="312" t="s">
        <v>886</v>
      </c>
      <c r="M83" s="265" t="s">
        <v>887</v>
      </c>
      <c r="N83" s="312"/>
      <c r="O83" s="507"/>
      <c r="P83" s="506"/>
      <c r="Q83" s="507"/>
      <c r="R83" s="506"/>
      <c r="S83" s="507">
        <f t="shared" si="2"/>
        <v>36</v>
      </c>
    </row>
    <row r="84" spans="1:48" x14ac:dyDescent="0.2">
      <c r="B84" s="259" t="s">
        <v>1218</v>
      </c>
      <c r="C84" s="265" t="s">
        <v>714</v>
      </c>
      <c r="D84" s="525" t="s">
        <v>996</v>
      </c>
      <c r="E84" s="265" t="s">
        <v>363</v>
      </c>
      <c r="F84" s="233" t="s">
        <v>1004</v>
      </c>
      <c r="G84" s="265" t="s">
        <v>1245</v>
      </c>
      <c r="H84" s="312">
        <v>100</v>
      </c>
      <c r="I84" s="502">
        <v>1</v>
      </c>
      <c r="J84" s="312" t="s">
        <v>1191</v>
      </c>
      <c r="K84" s="525"/>
      <c r="L84" s="312" t="s">
        <v>886</v>
      </c>
      <c r="M84" s="265" t="s">
        <v>900</v>
      </c>
      <c r="N84" s="312"/>
      <c r="O84" s="507"/>
      <c r="P84" s="506"/>
      <c r="Q84" s="507"/>
      <c r="R84" s="506"/>
      <c r="S84" s="507">
        <f t="shared" si="2"/>
        <v>100</v>
      </c>
    </row>
    <row r="85" spans="1:48" x14ac:dyDescent="0.2">
      <c r="B85" s="259" t="s">
        <v>1218</v>
      </c>
      <c r="C85" s="265" t="s">
        <v>849</v>
      </c>
      <c r="D85" s="525" t="s">
        <v>996</v>
      </c>
      <c r="E85" s="265" t="s">
        <v>363</v>
      </c>
      <c r="F85" s="233" t="s">
        <v>1006</v>
      </c>
      <c r="G85" s="265" t="s">
        <v>1245</v>
      </c>
      <c r="H85" s="312">
        <v>8</v>
      </c>
      <c r="I85" s="502">
        <v>1</v>
      </c>
      <c r="J85" s="312"/>
      <c r="K85" s="525"/>
      <c r="L85" s="312" t="s">
        <v>886</v>
      </c>
      <c r="M85" s="265" t="s">
        <v>900</v>
      </c>
      <c r="N85" s="312"/>
      <c r="O85" s="507"/>
      <c r="P85" s="506"/>
      <c r="Q85" s="507"/>
      <c r="R85" s="506"/>
      <c r="S85" s="507">
        <f t="shared" si="2"/>
        <v>8</v>
      </c>
    </row>
    <row r="86" spans="1:48" x14ac:dyDescent="0.2">
      <c r="B86" s="259" t="s">
        <v>1218</v>
      </c>
      <c r="C86" s="265" t="s">
        <v>845</v>
      </c>
      <c r="D86" s="525" t="s">
        <v>996</v>
      </c>
      <c r="E86" s="265" t="s">
        <v>366</v>
      </c>
      <c r="F86" s="233" t="s">
        <v>1008</v>
      </c>
      <c r="G86" s="265" t="s">
        <v>1245</v>
      </c>
      <c r="H86" s="312">
        <v>32</v>
      </c>
      <c r="I86" s="502">
        <v>1</v>
      </c>
      <c r="J86" s="312" t="s">
        <v>1191</v>
      </c>
      <c r="K86" s="525"/>
      <c r="L86" s="312" t="s">
        <v>965</v>
      </c>
      <c r="M86" s="265" t="s">
        <v>900</v>
      </c>
      <c r="N86" s="312" t="s">
        <v>1191</v>
      </c>
      <c r="O86" s="507"/>
      <c r="P86" s="506"/>
      <c r="Q86" s="507"/>
      <c r="R86" s="506"/>
      <c r="S86" s="507">
        <f t="shared" si="2"/>
        <v>32</v>
      </c>
    </row>
    <row r="87" spans="1:48" x14ac:dyDescent="0.2">
      <c r="B87" s="259" t="s">
        <v>1218</v>
      </c>
      <c r="C87" s="265" t="s">
        <v>836</v>
      </c>
      <c r="D87" s="525" t="s">
        <v>996</v>
      </c>
      <c r="E87" s="265" t="s">
        <v>364</v>
      </c>
      <c r="F87" s="233" t="s">
        <v>1010</v>
      </c>
      <c r="G87" s="265" t="s">
        <v>1245</v>
      </c>
      <c r="H87" s="312">
        <v>100</v>
      </c>
      <c r="I87" s="502">
        <v>1</v>
      </c>
      <c r="J87" s="312" t="s">
        <v>1191</v>
      </c>
      <c r="K87" s="525"/>
      <c r="L87" s="312" t="s">
        <v>965</v>
      </c>
      <c r="M87" s="265" t="s">
        <v>900</v>
      </c>
      <c r="N87" s="312" t="s">
        <v>1191</v>
      </c>
      <c r="O87" s="507"/>
      <c r="P87" s="506"/>
      <c r="Q87" s="507"/>
      <c r="R87" s="506"/>
      <c r="S87" s="507">
        <f t="shared" si="2"/>
        <v>100</v>
      </c>
    </row>
    <row r="88" spans="1:48" x14ac:dyDescent="0.2">
      <c r="B88" s="259" t="s">
        <v>1218</v>
      </c>
      <c r="C88" s="265" t="s">
        <v>826</v>
      </c>
      <c r="D88" s="525" t="s">
        <v>996</v>
      </c>
      <c r="E88" s="265" t="s">
        <v>364</v>
      </c>
      <c r="F88" s="233" t="s">
        <v>1012</v>
      </c>
      <c r="G88" s="265" t="s">
        <v>1245</v>
      </c>
      <c r="H88" s="312">
        <v>45</v>
      </c>
      <c r="I88" s="502">
        <v>1</v>
      </c>
      <c r="J88" s="312" t="s">
        <v>1191</v>
      </c>
      <c r="K88" s="525"/>
      <c r="L88" s="312" t="s">
        <v>886</v>
      </c>
      <c r="M88" s="265" t="s">
        <v>900</v>
      </c>
      <c r="N88" s="312"/>
      <c r="O88" s="507"/>
      <c r="P88" s="506"/>
      <c r="Q88" s="507"/>
      <c r="R88" s="506"/>
      <c r="S88" s="507">
        <f t="shared" si="2"/>
        <v>45</v>
      </c>
    </row>
    <row r="89" spans="1:48" x14ac:dyDescent="0.2">
      <c r="A89" s="500"/>
      <c r="B89" s="500" t="s">
        <v>1218</v>
      </c>
      <c r="C89" s="497" t="s">
        <v>829</v>
      </c>
      <c r="D89" s="522" t="s">
        <v>996</v>
      </c>
      <c r="E89" s="497" t="s">
        <v>360</v>
      </c>
      <c r="F89" s="530" t="s">
        <v>1014</v>
      </c>
      <c r="G89" s="265" t="s">
        <v>1245</v>
      </c>
      <c r="H89" s="523">
        <v>96</v>
      </c>
      <c r="I89" s="524">
        <v>1</v>
      </c>
      <c r="J89" s="312"/>
      <c r="K89" s="525"/>
      <c r="L89" s="312" t="s">
        <v>886</v>
      </c>
      <c r="M89" s="265" t="s">
        <v>900</v>
      </c>
      <c r="N89" s="312"/>
      <c r="O89" s="507"/>
      <c r="P89" s="506"/>
      <c r="Q89" s="507"/>
      <c r="R89" s="506"/>
      <c r="S89" s="507">
        <f t="shared" si="2"/>
        <v>96</v>
      </c>
    </row>
    <row r="90" spans="1:48" x14ac:dyDescent="0.2">
      <c r="B90" s="259" t="s">
        <v>1218</v>
      </c>
      <c r="C90" s="265" t="s">
        <v>792</v>
      </c>
      <c r="D90" s="525" t="s">
        <v>1018</v>
      </c>
      <c r="E90" s="265" t="s">
        <v>361</v>
      </c>
      <c r="F90" s="233" t="s">
        <v>1016</v>
      </c>
      <c r="G90" s="265" t="s">
        <v>1245</v>
      </c>
      <c r="H90" s="312">
        <v>29</v>
      </c>
      <c r="I90" s="502">
        <v>1</v>
      </c>
      <c r="J90" s="312"/>
      <c r="K90" s="525"/>
      <c r="L90" s="312" t="s">
        <v>931</v>
      </c>
      <c r="M90" s="265" t="s">
        <v>890</v>
      </c>
      <c r="N90" s="312"/>
      <c r="O90" s="507"/>
      <c r="P90" s="506"/>
      <c r="Q90" s="507"/>
      <c r="R90" s="506"/>
      <c r="S90" s="507">
        <f t="shared" si="2"/>
        <v>29</v>
      </c>
    </row>
    <row r="91" spans="1:48" x14ac:dyDescent="0.2">
      <c r="B91" s="259" t="s">
        <v>1218</v>
      </c>
      <c r="C91" s="265" t="s">
        <v>878</v>
      </c>
      <c r="D91" s="525" t="s">
        <v>1018</v>
      </c>
      <c r="E91" s="265" t="s">
        <v>361</v>
      </c>
      <c r="F91" s="233" t="s">
        <v>1019</v>
      </c>
      <c r="G91" s="265" t="s">
        <v>1245</v>
      </c>
      <c r="H91" s="312">
        <v>23</v>
      </c>
      <c r="I91" s="502">
        <v>1</v>
      </c>
      <c r="J91" s="312" t="s">
        <v>1191</v>
      </c>
      <c r="K91" s="525"/>
      <c r="L91" s="312" t="s">
        <v>886</v>
      </c>
      <c r="M91" s="265" t="s">
        <v>890</v>
      </c>
      <c r="N91" s="312" t="s">
        <v>1191</v>
      </c>
      <c r="O91" s="507"/>
      <c r="P91" s="506"/>
      <c r="Q91" s="507"/>
      <c r="R91" s="506"/>
      <c r="S91" s="507">
        <f t="shared" si="2"/>
        <v>23</v>
      </c>
    </row>
    <row r="92" spans="1:48" x14ac:dyDescent="0.2">
      <c r="B92" s="259" t="s">
        <v>1218</v>
      </c>
      <c r="C92" s="265" t="s">
        <v>716</v>
      </c>
      <c r="D92" s="525" t="s">
        <v>1018</v>
      </c>
      <c r="E92" s="265" t="s">
        <v>13</v>
      </c>
      <c r="F92" s="233" t="s">
        <v>1021</v>
      </c>
      <c r="G92" s="265" t="s">
        <v>1245</v>
      </c>
      <c r="H92" s="312">
        <v>40</v>
      </c>
      <c r="I92" s="502">
        <v>1</v>
      </c>
      <c r="J92" s="312"/>
      <c r="K92" s="525"/>
      <c r="L92" s="312" t="s">
        <v>931</v>
      </c>
      <c r="M92" s="265" t="s">
        <v>900</v>
      </c>
      <c r="N92" s="312"/>
      <c r="O92" s="507"/>
      <c r="P92" s="506"/>
      <c r="Q92" s="507"/>
      <c r="R92" s="506"/>
      <c r="S92" s="507">
        <f t="shared" si="2"/>
        <v>40</v>
      </c>
    </row>
    <row r="93" spans="1:48" x14ac:dyDescent="0.2">
      <c r="B93" s="259" t="s">
        <v>1218</v>
      </c>
      <c r="C93" s="265" t="s">
        <v>821</v>
      </c>
      <c r="D93" s="525" t="s">
        <v>1018</v>
      </c>
      <c r="E93" s="265" t="s">
        <v>362</v>
      </c>
      <c r="F93" s="233" t="s">
        <v>1023</v>
      </c>
      <c r="G93" s="265" t="s">
        <v>1245</v>
      </c>
      <c r="H93" s="312">
        <v>16</v>
      </c>
      <c r="I93" s="502">
        <v>1</v>
      </c>
      <c r="J93" s="312"/>
      <c r="K93" s="525"/>
      <c r="L93" s="312" t="s">
        <v>886</v>
      </c>
      <c r="M93" s="265" t="s">
        <v>887</v>
      </c>
      <c r="N93" s="312" t="s">
        <v>1191</v>
      </c>
      <c r="O93" s="507"/>
      <c r="P93" s="506"/>
      <c r="Q93" s="507"/>
      <c r="R93" s="506"/>
      <c r="S93" s="507">
        <f t="shared" si="2"/>
        <v>16</v>
      </c>
    </row>
    <row r="94" spans="1:48" x14ac:dyDescent="0.2">
      <c r="B94" s="259" t="s">
        <v>1218</v>
      </c>
      <c r="C94" s="265" t="s">
        <v>1109</v>
      </c>
      <c r="D94" s="525" t="s">
        <v>1018</v>
      </c>
      <c r="E94" s="265" t="s">
        <v>362</v>
      </c>
      <c r="F94" s="233" t="s">
        <v>1111</v>
      </c>
      <c r="G94" s="265" t="s">
        <v>1245</v>
      </c>
      <c r="H94" s="312">
        <v>20</v>
      </c>
      <c r="I94" s="502">
        <v>3</v>
      </c>
      <c r="J94" s="312"/>
      <c r="K94" s="525" t="s">
        <v>1191</v>
      </c>
      <c r="L94" s="312" t="s">
        <v>1110</v>
      </c>
      <c r="M94" s="265" t="s">
        <v>887</v>
      </c>
      <c r="N94" s="312"/>
      <c r="O94" s="507"/>
      <c r="P94" s="506"/>
      <c r="Q94" s="507"/>
      <c r="R94" s="506"/>
      <c r="S94" s="507">
        <f t="shared" si="2"/>
        <v>20</v>
      </c>
    </row>
    <row r="95" spans="1:48" x14ac:dyDescent="0.2">
      <c r="B95" s="259" t="s">
        <v>1218</v>
      </c>
      <c r="C95" s="265" t="s">
        <v>719</v>
      </c>
      <c r="D95" s="525" t="s">
        <v>1018</v>
      </c>
      <c r="E95" s="265" t="s">
        <v>363</v>
      </c>
      <c r="F95" s="233" t="s">
        <v>1025</v>
      </c>
      <c r="G95" s="265" t="s">
        <v>1245</v>
      </c>
      <c r="H95" s="312">
        <v>120</v>
      </c>
      <c r="I95" s="502">
        <v>1</v>
      </c>
      <c r="J95" s="312" t="s">
        <v>1191</v>
      </c>
      <c r="K95" s="525"/>
      <c r="L95" s="312" t="s">
        <v>886</v>
      </c>
      <c r="M95" s="265" t="s">
        <v>900</v>
      </c>
      <c r="N95" s="312"/>
      <c r="O95" s="507"/>
      <c r="P95" s="506"/>
      <c r="Q95" s="507"/>
      <c r="R95" s="506"/>
      <c r="S95" s="507">
        <f t="shared" si="2"/>
        <v>120</v>
      </c>
    </row>
    <row r="96" spans="1:48" x14ac:dyDescent="0.2">
      <c r="B96" s="259" t="s">
        <v>1218</v>
      </c>
      <c r="C96" s="265" t="s">
        <v>778</v>
      </c>
      <c r="D96" s="525" t="s">
        <v>1018</v>
      </c>
      <c r="E96" s="265" t="s">
        <v>363</v>
      </c>
      <c r="F96" s="233" t="s">
        <v>1027</v>
      </c>
      <c r="G96" s="265" t="s">
        <v>1245</v>
      </c>
      <c r="H96" s="312">
        <v>120</v>
      </c>
      <c r="I96" s="502">
        <v>1</v>
      </c>
      <c r="J96" s="312" t="s">
        <v>1191</v>
      </c>
      <c r="K96" s="525"/>
      <c r="L96" s="312" t="s">
        <v>886</v>
      </c>
      <c r="M96" s="265" t="s">
        <v>999</v>
      </c>
      <c r="N96" s="312"/>
      <c r="O96" s="507"/>
      <c r="P96" s="506"/>
      <c r="Q96" s="507"/>
      <c r="R96" s="506"/>
      <c r="S96" s="507">
        <f t="shared" si="2"/>
        <v>120</v>
      </c>
    </row>
    <row r="97" spans="2:26" s="262" customFormat="1" x14ac:dyDescent="0.2">
      <c r="B97" s="259" t="s">
        <v>1218</v>
      </c>
      <c r="C97" s="265" t="s">
        <v>812</v>
      </c>
      <c r="D97" s="525" t="s">
        <v>1018</v>
      </c>
      <c r="E97" s="265" t="s">
        <v>363</v>
      </c>
      <c r="F97" s="233" t="s">
        <v>1029</v>
      </c>
      <c r="G97" s="265" t="s">
        <v>1245</v>
      </c>
      <c r="H97" s="312">
        <v>46</v>
      </c>
      <c r="I97" s="502">
        <v>1</v>
      </c>
      <c r="J97" s="312" t="s">
        <v>1191</v>
      </c>
      <c r="K97" s="525"/>
      <c r="L97" s="312" t="s">
        <v>886</v>
      </c>
      <c r="M97" s="265" t="s">
        <v>900</v>
      </c>
      <c r="N97" s="312"/>
      <c r="O97" s="507"/>
      <c r="P97" s="506"/>
      <c r="Q97" s="507"/>
      <c r="R97" s="506"/>
      <c r="S97" s="507">
        <f t="shared" si="2"/>
        <v>46</v>
      </c>
      <c r="W97" s="261"/>
      <c r="X97" s="261"/>
      <c r="Y97" s="261"/>
      <c r="Z97" s="261"/>
    </row>
    <row r="98" spans="2:26" s="262" customFormat="1" x14ac:dyDescent="0.2">
      <c r="B98" s="259" t="s">
        <v>1218</v>
      </c>
      <c r="C98" s="265" t="s">
        <v>876</v>
      </c>
      <c r="D98" s="525" t="s">
        <v>1018</v>
      </c>
      <c r="E98" s="265" t="s">
        <v>363</v>
      </c>
      <c r="F98" s="233" t="s">
        <v>1031</v>
      </c>
      <c r="G98" s="265" t="s">
        <v>1245</v>
      </c>
      <c r="H98" s="312">
        <v>90</v>
      </c>
      <c r="I98" s="502">
        <v>1</v>
      </c>
      <c r="J98" s="312" t="s">
        <v>1191</v>
      </c>
      <c r="K98" s="525"/>
      <c r="L98" s="312" t="s">
        <v>886</v>
      </c>
      <c r="M98" s="265" t="s">
        <v>999</v>
      </c>
      <c r="N98" s="312" t="s">
        <v>1191</v>
      </c>
      <c r="O98" s="507"/>
      <c r="P98" s="506"/>
      <c r="Q98" s="507"/>
      <c r="R98" s="506"/>
      <c r="S98" s="507">
        <f t="shared" si="2"/>
        <v>90</v>
      </c>
      <c r="W98" s="261"/>
      <c r="X98" s="261"/>
      <c r="Y98" s="261"/>
      <c r="Z98" s="261"/>
    </row>
    <row r="99" spans="2:26" s="262" customFormat="1" x14ac:dyDescent="0.2">
      <c r="B99" s="259" t="s">
        <v>1218</v>
      </c>
      <c r="C99" s="265" t="s">
        <v>857</v>
      </c>
      <c r="D99" s="525" t="s">
        <v>1018</v>
      </c>
      <c r="E99" s="265" t="s">
        <v>363</v>
      </c>
      <c r="F99" s="233" t="s">
        <v>1033</v>
      </c>
      <c r="G99" s="265" t="s">
        <v>1245</v>
      </c>
      <c r="H99" s="312">
        <v>10</v>
      </c>
      <c r="I99" s="502">
        <v>1</v>
      </c>
      <c r="J99" s="312"/>
      <c r="K99" s="525"/>
      <c r="L99" s="312" t="s">
        <v>886</v>
      </c>
      <c r="M99" s="265" t="s">
        <v>999</v>
      </c>
      <c r="N99" s="312"/>
      <c r="O99" s="507"/>
      <c r="P99" s="506"/>
      <c r="Q99" s="507"/>
      <c r="R99" s="506"/>
      <c r="S99" s="507">
        <f t="shared" ref="S99:S110" si="3">H99-SUM(O99:R99)</f>
        <v>10</v>
      </c>
      <c r="W99" s="261"/>
      <c r="X99" s="261"/>
      <c r="Y99" s="261"/>
      <c r="Z99" s="261"/>
    </row>
    <row r="100" spans="2:26" s="262" customFormat="1" x14ac:dyDescent="0.2">
      <c r="B100" s="259" t="s">
        <v>1218</v>
      </c>
      <c r="C100" s="265" t="s">
        <v>804</v>
      </c>
      <c r="D100" s="525" t="s">
        <v>1018</v>
      </c>
      <c r="E100" s="265" t="s">
        <v>366</v>
      </c>
      <c r="F100" s="233" t="s">
        <v>1035</v>
      </c>
      <c r="G100" s="265" t="s">
        <v>1245</v>
      </c>
      <c r="H100" s="312">
        <v>150</v>
      </c>
      <c r="I100" s="502">
        <v>1</v>
      </c>
      <c r="J100" s="312" t="s">
        <v>1191</v>
      </c>
      <c r="K100" s="525"/>
      <c r="L100" s="312" t="s">
        <v>886</v>
      </c>
      <c r="M100" s="265" t="s">
        <v>887</v>
      </c>
      <c r="N100" s="312"/>
      <c r="O100" s="507"/>
      <c r="P100" s="506"/>
      <c r="Q100" s="507"/>
      <c r="R100" s="506"/>
      <c r="S100" s="507">
        <f t="shared" si="3"/>
        <v>150</v>
      </c>
      <c r="W100" s="261"/>
      <c r="X100" s="261"/>
      <c r="Y100" s="261"/>
      <c r="Z100" s="261"/>
    </row>
    <row r="101" spans="2:26" s="262" customFormat="1" x14ac:dyDescent="0.2">
      <c r="B101" s="259" t="s">
        <v>1218</v>
      </c>
      <c r="C101" s="265" t="s">
        <v>715</v>
      </c>
      <c r="D101" s="525" t="s">
        <v>1018</v>
      </c>
      <c r="E101" s="265" t="s">
        <v>18</v>
      </c>
      <c r="F101" s="233" t="s">
        <v>1037</v>
      </c>
      <c r="G101" s="265" t="s">
        <v>1245</v>
      </c>
      <c r="H101" s="312">
        <v>40</v>
      </c>
      <c r="I101" s="502">
        <v>1</v>
      </c>
      <c r="J101" s="312"/>
      <c r="K101" s="525"/>
      <c r="L101" s="312" t="s">
        <v>886</v>
      </c>
      <c r="M101" s="265" t="s">
        <v>999</v>
      </c>
      <c r="N101" s="312"/>
      <c r="O101" s="507"/>
      <c r="P101" s="506"/>
      <c r="Q101" s="507"/>
      <c r="R101" s="506"/>
      <c r="S101" s="507">
        <f t="shared" si="3"/>
        <v>40</v>
      </c>
      <c r="W101" s="261"/>
      <c r="X101" s="261"/>
      <c r="Y101" s="261"/>
      <c r="Z101" s="261"/>
    </row>
    <row r="102" spans="2:26" s="262" customFormat="1" x14ac:dyDescent="0.2">
      <c r="B102" s="259" t="s">
        <v>1218</v>
      </c>
      <c r="C102" s="265" t="s">
        <v>749</v>
      </c>
      <c r="D102" s="525" t="s">
        <v>1018</v>
      </c>
      <c r="E102" s="265" t="s">
        <v>957</v>
      </c>
      <c r="F102" s="233" t="s">
        <v>1039</v>
      </c>
      <c r="G102" s="265" t="s">
        <v>1245</v>
      </c>
      <c r="H102" s="312">
        <v>105</v>
      </c>
      <c r="I102" s="502">
        <v>1</v>
      </c>
      <c r="J102" s="312" t="s">
        <v>1191</v>
      </c>
      <c r="K102" s="525"/>
      <c r="L102" s="312" t="s">
        <v>886</v>
      </c>
      <c r="M102" s="265" t="s">
        <v>893</v>
      </c>
      <c r="N102" s="312"/>
      <c r="O102" s="507"/>
      <c r="P102" s="506"/>
      <c r="Q102" s="507"/>
      <c r="R102" s="506"/>
      <c r="S102" s="507">
        <f t="shared" si="3"/>
        <v>105</v>
      </c>
      <c r="W102" s="261"/>
      <c r="X102" s="261"/>
      <c r="Y102" s="261"/>
      <c r="Z102" s="261"/>
    </row>
    <row r="103" spans="2:26" s="262" customFormat="1" x14ac:dyDescent="0.2">
      <c r="B103" s="259" t="s">
        <v>1218</v>
      </c>
      <c r="C103" s="265" t="s">
        <v>717</v>
      </c>
      <c r="D103" s="525" t="s">
        <v>1018</v>
      </c>
      <c r="E103" s="265" t="s">
        <v>957</v>
      </c>
      <c r="F103" s="233" t="s">
        <v>1041</v>
      </c>
      <c r="G103" s="265" t="s">
        <v>1245</v>
      </c>
      <c r="H103" s="312">
        <v>45</v>
      </c>
      <c r="I103" s="502">
        <v>1</v>
      </c>
      <c r="J103" s="312" t="s">
        <v>1191</v>
      </c>
      <c r="K103" s="525" t="s">
        <v>1191</v>
      </c>
      <c r="L103" s="312" t="s">
        <v>886</v>
      </c>
      <c r="M103" s="265" t="s">
        <v>893</v>
      </c>
      <c r="N103" s="312"/>
      <c r="O103" s="507"/>
      <c r="P103" s="506"/>
      <c r="Q103" s="507"/>
      <c r="R103" s="506"/>
      <c r="S103" s="507">
        <f t="shared" si="3"/>
        <v>45</v>
      </c>
      <c r="W103" s="261"/>
      <c r="X103" s="261"/>
      <c r="Y103" s="261"/>
      <c r="Z103" s="261"/>
    </row>
    <row r="104" spans="2:26" s="262" customFormat="1" x14ac:dyDescent="0.2">
      <c r="B104" s="259" t="s">
        <v>1218</v>
      </c>
      <c r="C104" s="265" t="s">
        <v>847</v>
      </c>
      <c r="D104" s="525" t="s">
        <v>1018</v>
      </c>
      <c r="E104" s="265" t="s">
        <v>16</v>
      </c>
      <c r="F104" s="233" t="s">
        <v>1043</v>
      </c>
      <c r="G104" s="265" t="s">
        <v>1245</v>
      </c>
      <c r="H104" s="312">
        <v>120</v>
      </c>
      <c r="I104" s="502">
        <v>1</v>
      </c>
      <c r="J104" s="312" t="s">
        <v>1191</v>
      </c>
      <c r="K104" s="525"/>
      <c r="L104" s="312" t="s">
        <v>886</v>
      </c>
      <c r="M104" s="265" t="s">
        <v>887</v>
      </c>
      <c r="N104" s="312" t="s">
        <v>1191</v>
      </c>
      <c r="O104" s="507"/>
      <c r="P104" s="506"/>
      <c r="Q104" s="507"/>
      <c r="R104" s="506"/>
      <c r="S104" s="507">
        <f t="shared" si="3"/>
        <v>120</v>
      </c>
      <c r="W104" s="261"/>
      <c r="X104" s="261"/>
      <c r="Y104" s="261"/>
      <c r="Z104" s="261"/>
    </row>
    <row r="105" spans="2:26" s="262" customFormat="1" x14ac:dyDescent="0.2">
      <c r="B105" s="259" t="s">
        <v>1218</v>
      </c>
      <c r="C105" s="265" t="s">
        <v>0</v>
      </c>
      <c r="D105" s="525" t="s">
        <v>1018</v>
      </c>
      <c r="E105" s="265" t="s">
        <v>17</v>
      </c>
      <c r="F105" s="233" t="s">
        <v>1045</v>
      </c>
      <c r="G105" s="265" t="s">
        <v>1245</v>
      </c>
      <c r="H105" s="312">
        <v>20</v>
      </c>
      <c r="I105" s="502">
        <v>1</v>
      </c>
      <c r="J105" s="312"/>
      <c r="K105" s="525" t="s">
        <v>1191</v>
      </c>
      <c r="L105" s="312" t="s">
        <v>886</v>
      </c>
      <c r="M105" s="265" t="s">
        <v>999</v>
      </c>
      <c r="N105" s="312"/>
      <c r="O105" s="507"/>
      <c r="P105" s="506"/>
      <c r="Q105" s="507"/>
      <c r="R105" s="506"/>
      <c r="S105" s="507">
        <f t="shared" si="3"/>
        <v>20</v>
      </c>
      <c r="W105" s="261"/>
      <c r="X105" s="261"/>
      <c r="Y105" s="261"/>
      <c r="Z105" s="261"/>
    </row>
    <row r="106" spans="2:26" s="262" customFormat="1" x14ac:dyDescent="0.2">
      <c r="B106" s="259" t="s">
        <v>1218</v>
      </c>
      <c r="C106" s="265" t="s">
        <v>838</v>
      </c>
      <c r="D106" s="525" t="s">
        <v>1018</v>
      </c>
      <c r="E106" s="265" t="s">
        <v>7</v>
      </c>
      <c r="F106" s="233" t="s">
        <v>1047</v>
      </c>
      <c r="G106" s="265" t="s">
        <v>1245</v>
      </c>
      <c r="H106" s="312">
        <v>160</v>
      </c>
      <c r="I106" s="502">
        <v>1</v>
      </c>
      <c r="J106" s="312"/>
      <c r="K106" s="525"/>
      <c r="L106" s="312" t="s">
        <v>965</v>
      </c>
      <c r="M106" s="265" t="s">
        <v>893</v>
      </c>
      <c r="N106" s="312"/>
      <c r="O106" s="507"/>
      <c r="P106" s="506"/>
      <c r="Q106" s="507"/>
      <c r="R106" s="506"/>
      <c r="S106" s="507">
        <f t="shared" si="3"/>
        <v>160</v>
      </c>
      <c r="W106" s="261"/>
      <c r="X106" s="261"/>
      <c r="Y106" s="261"/>
      <c r="Z106" s="261"/>
    </row>
    <row r="107" spans="2:26" s="262" customFormat="1" x14ac:dyDescent="0.2">
      <c r="B107" s="259" t="s">
        <v>1218</v>
      </c>
      <c r="C107" s="265" t="s">
        <v>738</v>
      </c>
      <c r="D107" s="525" t="s">
        <v>1018</v>
      </c>
      <c r="E107" s="265" t="s">
        <v>7</v>
      </c>
      <c r="F107" s="233" t="s">
        <v>1049</v>
      </c>
      <c r="G107" s="265" t="s">
        <v>1245</v>
      </c>
      <c r="H107" s="312">
        <v>47</v>
      </c>
      <c r="I107" s="502">
        <v>1</v>
      </c>
      <c r="J107" s="312"/>
      <c r="K107" s="525"/>
      <c r="L107" s="312" t="s">
        <v>886</v>
      </c>
      <c r="M107" s="265" t="s">
        <v>887</v>
      </c>
      <c r="N107" s="312"/>
      <c r="O107" s="507"/>
      <c r="P107" s="506"/>
      <c r="Q107" s="507"/>
      <c r="R107" s="506"/>
      <c r="S107" s="507">
        <f t="shared" si="3"/>
        <v>47</v>
      </c>
      <c r="W107" s="261"/>
      <c r="X107" s="261"/>
      <c r="Y107" s="261"/>
      <c r="Z107" s="261"/>
    </row>
    <row r="108" spans="2:26" s="262" customFormat="1" x14ac:dyDescent="0.2">
      <c r="B108" s="259" t="s">
        <v>1218</v>
      </c>
      <c r="C108" s="265" t="s">
        <v>837</v>
      </c>
      <c r="D108" s="525" t="s">
        <v>1018</v>
      </c>
      <c r="E108" s="265" t="s">
        <v>7</v>
      </c>
      <c r="F108" s="233" t="s">
        <v>1051</v>
      </c>
      <c r="G108" s="265" t="s">
        <v>1245</v>
      </c>
      <c r="H108" s="312">
        <v>20</v>
      </c>
      <c r="I108" s="502">
        <v>3</v>
      </c>
      <c r="J108" s="312"/>
      <c r="K108" s="525"/>
      <c r="L108" s="312" t="s">
        <v>965</v>
      </c>
      <c r="M108" s="265" t="s">
        <v>887</v>
      </c>
      <c r="N108" s="312"/>
      <c r="O108" s="507"/>
      <c r="P108" s="506"/>
      <c r="Q108" s="507"/>
      <c r="R108" s="506"/>
      <c r="S108" s="507">
        <f t="shared" si="3"/>
        <v>20</v>
      </c>
      <c r="W108" s="261"/>
      <c r="X108" s="261"/>
      <c r="Y108" s="261"/>
      <c r="Z108" s="261"/>
    </row>
    <row r="109" spans="2:26" s="262" customFormat="1" x14ac:dyDescent="0.2">
      <c r="B109" s="259" t="s">
        <v>1218</v>
      </c>
      <c r="C109" s="265" t="s">
        <v>1057</v>
      </c>
      <c r="D109" s="525" t="s">
        <v>1018</v>
      </c>
      <c r="E109" s="265" t="s">
        <v>7</v>
      </c>
      <c r="F109" s="233" t="s">
        <v>1053</v>
      </c>
      <c r="G109" s="265" t="s">
        <v>1245</v>
      </c>
      <c r="H109" s="312">
        <v>440</v>
      </c>
      <c r="I109" s="502">
        <v>1</v>
      </c>
      <c r="J109" s="312" t="s">
        <v>1191</v>
      </c>
      <c r="K109" s="525"/>
      <c r="L109" s="312" t="s">
        <v>886</v>
      </c>
      <c r="M109" s="265" t="s">
        <v>999</v>
      </c>
      <c r="N109" s="312"/>
      <c r="O109" s="507"/>
      <c r="P109" s="506"/>
      <c r="Q109" s="507"/>
      <c r="R109" s="506"/>
      <c r="S109" s="507">
        <f t="shared" si="3"/>
        <v>440</v>
      </c>
      <c r="W109" s="261"/>
      <c r="X109" s="261"/>
      <c r="Y109" s="261"/>
      <c r="Z109" s="261"/>
    </row>
    <row r="110" spans="2:26" s="262" customFormat="1" x14ac:dyDescent="0.2">
      <c r="B110" s="259" t="s">
        <v>1218</v>
      </c>
      <c r="C110" s="265" t="s">
        <v>1114</v>
      </c>
      <c r="D110" s="525" t="s">
        <v>1018</v>
      </c>
      <c r="E110" s="265" t="s">
        <v>7</v>
      </c>
      <c r="F110" s="233" t="s">
        <v>1115</v>
      </c>
      <c r="G110" s="265" t="s">
        <v>1245</v>
      </c>
      <c r="H110" s="312">
        <v>160</v>
      </c>
      <c r="I110" s="502">
        <v>1</v>
      </c>
      <c r="J110" s="312"/>
      <c r="K110" s="525" t="s">
        <v>1191</v>
      </c>
      <c r="L110" s="312" t="s">
        <v>886</v>
      </c>
      <c r="M110" s="265" t="s">
        <v>1117</v>
      </c>
      <c r="N110" s="312"/>
      <c r="O110" s="507"/>
      <c r="P110" s="506"/>
      <c r="Q110" s="507"/>
      <c r="R110" s="506"/>
      <c r="S110" s="507">
        <f t="shared" si="3"/>
        <v>160</v>
      </c>
      <c r="W110" s="261"/>
      <c r="X110" s="261"/>
      <c r="Y110" s="261"/>
      <c r="Z110" s="261"/>
    </row>
    <row r="114" spans="5:26" s="526" customFormat="1" x14ac:dyDescent="0.2">
      <c r="E114" s="259"/>
      <c r="F114" s="259"/>
      <c r="G114" s="259"/>
      <c r="K114" s="263"/>
      <c r="L114" s="263"/>
      <c r="M114" s="526">
        <f>H7+H8+H40+H42+H44</f>
        <v>122</v>
      </c>
      <c r="T114" s="262"/>
      <c r="U114" s="262"/>
      <c r="V114" s="262"/>
      <c r="W114" s="261"/>
      <c r="X114" s="261"/>
      <c r="Y114" s="261"/>
      <c r="Z114" s="261"/>
    </row>
  </sheetData>
  <autoFilter ref="A2:N110"/>
  <mergeCells count="8">
    <mergeCell ref="AM30:AN30"/>
    <mergeCell ref="AO30:AP30"/>
    <mergeCell ref="AI28:AJ28"/>
    <mergeCell ref="AK28:AL28"/>
    <mergeCell ref="AM28:AP28"/>
    <mergeCell ref="AI29:AJ29"/>
    <mergeCell ref="AK29:AL29"/>
    <mergeCell ref="AM29:AP29"/>
  </mergeCells>
  <dataValidations count="2">
    <dataValidation type="list" allowBlank="1" showInputMessage="1" showErrorMessage="1" sqref="D3:D110">
      <formula1>État</formula1>
    </dataValidation>
    <dataValidation type="list" allowBlank="1" showInputMessage="1" showErrorMessage="1" sqref="E3:E110">
      <formula1>Arrondissements</formula1>
    </dataValidation>
  </dataValidations>
  <printOptions horizontalCentered="1" verticalCentered="1"/>
  <pageMargins left="0.19685039370078741" right="0" top="0.39370078740157483" bottom="0.47244094488188981" header="0.31496062992125984" footer="0.11811023622047245"/>
  <pageSetup scale="34" orientation="portrait" horizontalDpi="1200" verticalDpi="1200" r:id="rId1"/>
  <headerFooter alignWithMargins="0">
    <oddHeader xml:space="preserve">&amp;L&amp;12Logements sociaux et communautaires
Plan de développement 12 000 logements
&amp;"Arial,Gras"AccèsLogis Montréal
</oddHeader>
    <oddFooter>&amp;L&amp;"Arial,Gras"&amp;12Ville de Montréal
Planification des stratégies résidentielles&amp;R&amp;"Arial,Gras"&amp;12Imprimé le: &amp;D
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2" r:id="rId4" name="Button 2">
              <controlPr defaultSize="0" print="0" autoFill="0" autoPict="0" macro="[4]!Tri">
                <anchor moveWithCells="1" sizeWithCells="1">
                  <from>
                    <xdr:col>5</xdr:col>
                    <xdr:colOff>2428875</xdr:colOff>
                    <xdr:row>0</xdr:row>
                    <xdr:rowOff>38100</xdr:rowOff>
                  </from>
                  <to>
                    <xdr:col>6</xdr:col>
                    <xdr:colOff>295275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AG118"/>
  <sheetViews>
    <sheetView workbookViewId="0"/>
  </sheetViews>
  <sheetFormatPr baseColWidth="10" defaultRowHeight="12.75" x14ac:dyDescent="0.2"/>
  <cols>
    <col min="1" max="1" width="11.42578125" style="5"/>
    <col min="2" max="2" width="7.140625" customWidth="1"/>
    <col min="3" max="3" width="5.85546875" bestFit="1" customWidth="1"/>
    <col min="4" max="4" width="10.7109375" bestFit="1" customWidth="1"/>
    <col min="5" max="5" width="3.5703125" bestFit="1" customWidth="1"/>
    <col min="6" max="6" width="31.28515625" bestFit="1" customWidth="1"/>
    <col min="7" max="7" width="39.28515625" bestFit="1" customWidth="1"/>
    <col min="8" max="8" width="24.85546875" bestFit="1" customWidth="1"/>
    <col min="9" max="9" width="6.5703125" bestFit="1" customWidth="1"/>
    <col min="10" max="13" width="3.28515625" bestFit="1" customWidth="1"/>
    <col min="14" max="14" width="5" bestFit="1" customWidth="1"/>
    <col min="15" max="15" width="3.28515625" bestFit="1" customWidth="1"/>
    <col min="16" max="16" width="7.28515625" bestFit="1" customWidth="1"/>
    <col min="17" max="17" width="9.7109375" bestFit="1" customWidth="1"/>
    <col min="18" max="19" width="8.5703125" bestFit="1" customWidth="1"/>
    <col min="20" max="20" width="6.7109375" bestFit="1" customWidth="1"/>
    <col min="21" max="21" width="8.140625" bestFit="1" customWidth="1"/>
    <col min="22" max="22" width="9.140625" bestFit="1" customWidth="1"/>
    <col min="23" max="23" width="8" bestFit="1" customWidth="1"/>
    <col min="24" max="24" width="11.28515625" bestFit="1" customWidth="1"/>
    <col min="25" max="25" width="6" bestFit="1" customWidth="1"/>
    <col min="26" max="26" width="9.42578125" bestFit="1" customWidth="1"/>
    <col min="27" max="27" width="11.140625" bestFit="1" customWidth="1"/>
  </cols>
  <sheetData>
    <row r="1" spans="1:33" s="284" customFormat="1" ht="50.25" x14ac:dyDescent="0.2">
      <c r="A1" s="511" t="s">
        <v>1241</v>
      </c>
      <c r="B1" s="511" t="s">
        <v>1235</v>
      </c>
      <c r="C1" s="508" t="s">
        <v>1219</v>
      </c>
      <c r="D1" s="509" t="s">
        <v>1210</v>
      </c>
      <c r="E1" s="517" t="s">
        <v>5</v>
      </c>
      <c r="F1" s="508" t="s">
        <v>1229</v>
      </c>
      <c r="G1" s="510" t="s">
        <v>2</v>
      </c>
      <c r="H1" s="508" t="s">
        <v>3</v>
      </c>
      <c r="I1" s="509" t="s">
        <v>1</v>
      </c>
      <c r="J1" s="516" t="s">
        <v>4</v>
      </c>
      <c r="K1" s="516" t="s">
        <v>746</v>
      </c>
      <c r="L1" s="517" t="s">
        <v>1233</v>
      </c>
      <c r="M1" s="516" t="s">
        <v>863</v>
      </c>
      <c r="N1" s="517" t="s">
        <v>687</v>
      </c>
      <c r="O1" s="516" t="s">
        <v>1234</v>
      </c>
      <c r="P1" s="512" t="s">
        <v>1213</v>
      </c>
      <c r="Q1" s="513" t="s">
        <v>1214</v>
      </c>
      <c r="R1" s="512" t="s">
        <v>1211</v>
      </c>
      <c r="S1" s="512" t="s">
        <v>1212</v>
      </c>
      <c r="T1" s="514" t="s">
        <v>1130</v>
      </c>
      <c r="U1" s="515" t="s">
        <v>1230</v>
      </c>
      <c r="V1" s="515" t="s">
        <v>1231</v>
      </c>
      <c r="W1" s="509" t="s">
        <v>916</v>
      </c>
      <c r="X1" s="515" t="s">
        <v>1232</v>
      </c>
      <c r="Y1" s="509" t="s">
        <v>921</v>
      </c>
      <c r="Z1" s="509" t="s">
        <v>920</v>
      </c>
      <c r="AA1" s="509" t="s">
        <v>919</v>
      </c>
      <c r="AC1" s="72"/>
      <c r="AD1" s="72"/>
      <c r="AE1" s="72"/>
      <c r="AF1" s="72"/>
      <c r="AG1" s="72"/>
    </row>
    <row r="2" spans="1:33" x14ac:dyDescent="0.2">
      <c r="A2" s="541"/>
      <c r="B2" s="259"/>
      <c r="C2" s="259"/>
      <c r="D2" s="265"/>
      <c r="E2" s="532"/>
      <c r="F2" s="265"/>
      <c r="G2" s="259"/>
      <c r="H2" s="265"/>
      <c r="I2" s="531"/>
      <c r="J2" s="502"/>
      <c r="K2" s="531"/>
      <c r="L2" s="532"/>
      <c r="M2" s="531"/>
      <c r="N2" s="497"/>
      <c r="O2" s="531"/>
      <c r="P2" s="505"/>
      <c r="Q2" s="506"/>
      <c r="R2" s="505"/>
      <c r="S2" s="506"/>
      <c r="T2" s="505"/>
      <c r="U2" s="265"/>
      <c r="V2" s="259"/>
      <c r="W2" s="265"/>
      <c r="X2" s="307"/>
      <c r="Y2" s="306"/>
      <c r="Z2" s="306"/>
      <c r="AA2" s="306"/>
    </row>
    <row r="3" spans="1:33" x14ac:dyDescent="0.2">
      <c r="A3" s="527"/>
      <c r="B3" s="259"/>
      <c r="C3" s="259"/>
      <c r="D3" s="265"/>
      <c r="E3" s="532"/>
      <c r="F3" s="265"/>
      <c r="G3" s="259"/>
      <c r="H3" s="265"/>
      <c r="I3" s="531"/>
      <c r="J3" s="502"/>
      <c r="K3" s="531"/>
      <c r="L3" s="532"/>
      <c r="M3" s="531"/>
      <c r="N3" s="497"/>
      <c r="O3" s="531"/>
      <c r="P3" s="505"/>
      <c r="Q3" s="506"/>
      <c r="R3" s="505"/>
      <c r="S3" s="506"/>
      <c r="T3" s="505"/>
      <c r="U3" s="265"/>
      <c r="V3" s="259"/>
      <c r="W3" s="265"/>
      <c r="X3" s="307"/>
      <c r="Y3" s="306"/>
      <c r="Z3" s="306"/>
      <c r="AA3" s="306"/>
    </row>
    <row r="4" spans="1:33" x14ac:dyDescent="0.2">
      <c r="A4" s="527"/>
      <c r="B4" s="259"/>
      <c r="C4" s="259"/>
      <c r="D4" s="265"/>
      <c r="E4" s="528"/>
      <c r="F4" s="265"/>
      <c r="G4" s="259"/>
      <c r="H4" s="265"/>
      <c r="I4" s="529"/>
      <c r="J4" s="502"/>
      <c r="K4" s="529"/>
      <c r="L4" s="528"/>
      <c r="M4" s="529"/>
      <c r="N4" s="497"/>
      <c r="O4" s="529"/>
      <c r="P4" s="505"/>
      <c r="Q4" s="506"/>
      <c r="R4" s="505"/>
      <c r="S4" s="506"/>
      <c r="T4" s="505"/>
      <c r="U4" s="265"/>
      <c r="V4" s="259"/>
      <c r="W4" s="265"/>
      <c r="X4" s="307"/>
      <c r="Y4" s="306"/>
      <c r="Z4" s="306"/>
      <c r="AA4" s="306"/>
    </row>
    <row r="5" spans="1:33" x14ac:dyDescent="0.2">
      <c r="A5" s="527"/>
      <c r="B5" s="259"/>
      <c r="C5" s="259"/>
      <c r="D5" s="265"/>
      <c r="E5" s="528"/>
      <c r="F5" s="265"/>
      <c r="G5" s="259"/>
      <c r="H5" s="265"/>
      <c r="I5" s="529"/>
      <c r="J5" s="502"/>
      <c r="K5" s="529"/>
      <c r="L5" s="528"/>
      <c r="M5" s="529"/>
      <c r="N5" s="497"/>
      <c r="O5" s="529"/>
      <c r="P5" s="505"/>
      <c r="Q5" s="506"/>
      <c r="R5" s="505"/>
      <c r="S5" s="506"/>
      <c r="T5" s="505"/>
      <c r="U5" s="265"/>
      <c r="V5" s="259"/>
      <c r="W5" s="265"/>
      <c r="X5" s="307"/>
      <c r="Y5" s="306"/>
      <c r="Z5" s="306"/>
      <c r="AA5" s="306"/>
    </row>
    <row r="6" spans="1:33" x14ac:dyDescent="0.2">
      <c r="A6" s="527"/>
      <c r="B6" s="259"/>
      <c r="C6" s="259"/>
      <c r="D6" s="265"/>
      <c r="E6" s="528"/>
      <c r="F6" s="265"/>
      <c r="G6" s="259"/>
      <c r="H6" s="265"/>
      <c r="I6" s="529"/>
      <c r="J6" s="502"/>
      <c r="K6" s="529"/>
      <c r="L6" s="528"/>
      <c r="M6" s="529"/>
      <c r="N6" s="497"/>
      <c r="O6" s="529"/>
      <c r="P6" s="505"/>
      <c r="Q6" s="506"/>
      <c r="R6" s="505"/>
      <c r="S6" s="506"/>
      <c r="T6" s="505"/>
      <c r="U6" s="265"/>
      <c r="V6" s="259"/>
      <c r="W6" s="265"/>
      <c r="X6" s="307"/>
      <c r="Y6" s="306"/>
      <c r="Z6" s="306"/>
      <c r="AA6" s="306"/>
    </row>
    <row r="7" spans="1:33" x14ac:dyDescent="0.2">
      <c r="A7" s="527"/>
      <c r="B7" s="259"/>
      <c r="C7" s="259"/>
      <c r="D7" s="265"/>
      <c r="E7" s="528"/>
      <c r="F7" s="265"/>
      <c r="G7" s="259"/>
      <c r="H7" s="265"/>
      <c r="I7" s="529"/>
      <c r="J7" s="502"/>
      <c r="K7" s="529"/>
      <c r="L7" s="528"/>
      <c r="M7" s="529"/>
      <c r="N7" s="497"/>
      <c r="O7" s="529"/>
      <c r="P7" s="505"/>
      <c r="Q7" s="506"/>
      <c r="R7" s="505"/>
      <c r="S7" s="506"/>
      <c r="T7" s="505"/>
      <c r="U7" s="265"/>
      <c r="V7" s="259"/>
      <c r="W7" s="265"/>
      <c r="X7" s="307"/>
      <c r="Y7" s="306"/>
      <c r="Z7" s="306"/>
      <c r="AA7" s="306"/>
    </row>
    <row r="8" spans="1:33" x14ac:dyDescent="0.2">
      <c r="A8" s="527"/>
      <c r="B8" s="259"/>
      <c r="C8" s="259"/>
      <c r="D8" s="265"/>
      <c r="E8" s="528"/>
      <c r="F8" s="265"/>
      <c r="G8" s="259"/>
      <c r="H8" s="265"/>
      <c r="I8" s="529"/>
      <c r="J8" s="502"/>
      <c r="K8" s="529"/>
      <c r="L8" s="528"/>
      <c r="M8" s="529"/>
      <c r="N8" s="497"/>
      <c r="O8" s="529"/>
      <c r="P8" s="505"/>
      <c r="Q8" s="506"/>
      <c r="R8" s="505"/>
      <c r="S8" s="506"/>
      <c r="T8" s="505"/>
      <c r="U8" s="265"/>
      <c r="V8" s="259"/>
      <c r="W8" s="265"/>
      <c r="X8" s="307"/>
      <c r="Y8" s="306"/>
      <c r="Z8" s="306"/>
      <c r="AA8" s="306"/>
    </row>
    <row r="9" spans="1:33" x14ac:dyDescent="0.2">
      <c r="A9" s="527"/>
      <c r="B9" s="259"/>
      <c r="C9" s="259"/>
      <c r="D9" s="265"/>
      <c r="E9" s="528"/>
      <c r="F9" s="265"/>
      <c r="G9" s="233"/>
      <c r="H9" s="265"/>
      <c r="I9" s="312"/>
      <c r="J9" s="502"/>
      <c r="K9" s="312"/>
      <c r="L9" s="528"/>
      <c r="M9" s="312"/>
      <c r="N9" s="497"/>
      <c r="O9" s="312"/>
      <c r="P9" s="507"/>
      <c r="Q9" s="506"/>
      <c r="R9" s="507"/>
      <c r="S9" s="506"/>
      <c r="T9" s="507"/>
      <c r="U9" s="265"/>
      <c r="V9" s="233"/>
      <c r="W9" s="265"/>
      <c r="X9" s="498"/>
      <c r="Y9" s="499"/>
      <c r="Z9" s="499"/>
      <c r="AA9" s="499"/>
    </row>
    <row r="10" spans="1:33" x14ac:dyDescent="0.2">
      <c r="A10" s="527"/>
      <c r="B10" s="259"/>
      <c r="C10" s="259"/>
      <c r="D10" s="265"/>
      <c r="E10" s="528"/>
      <c r="F10" s="265"/>
      <c r="G10" s="259"/>
      <c r="H10" s="265"/>
      <c r="I10" s="529"/>
      <c r="J10" s="502"/>
      <c r="K10" s="529"/>
      <c r="L10" s="528"/>
      <c r="M10" s="529"/>
      <c r="N10" s="497"/>
      <c r="O10" s="529"/>
      <c r="P10" s="505"/>
      <c r="Q10" s="506"/>
      <c r="R10" s="505"/>
      <c r="S10" s="506"/>
      <c r="T10" s="505"/>
      <c r="U10" s="265"/>
      <c r="V10" s="259"/>
      <c r="W10" s="265"/>
      <c r="X10" s="498"/>
      <c r="Y10" s="499"/>
      <c r="Z10" s="499"/>
      <c r="AA10" s="499"/>
    </row>
    <row r="11" spans="1:33" x14ac:dyDescent="0.2">
      <c r="A11" s="527"/>
      <c r="B11" s="259"/>
      <c r="C11" s="259"/>
      <c r="D11" s="265"/>
      <c r="E11" s="528"/>
      <c r="F11" s="265"/>
      <c r="G11" s="233"/>
      <c r="H11" s="265"/>
      <c r="I11" s="312"/>
      <c r="J11" s="502"/>
      <c r="K11" s="312"/>
      <c r="L11" s="528"/>
      <c r="M11" s="312"/>
      <c r="N11" s="497"/>
      <c r="O11" s="312"/>
      <c r="P11" s="507"/>
      <c r="Q11" s="506"/>
      <c r="R11" s="507"/>
      <c r="S11" s="506"/>
      <c r="T11" s="507"/>
      <c r="U11" s="265"/>
      <c r="V11" s="233"/>
      <c r="W11" s="265"/>
      <c r="X11" s="446"/>
      <c r="Y11" s="447"/>
      <c r="Z11" s="447"/>
      <c r="AA11" s="447"/>
    </row>
    <row r="12" spans="1:33" x14ac:dyDescent="0.2">
      <c r="A12" s="527"/>
      <c r="B12" s="259"/>
      <c r="C12" s="259"/>
      <c r="D12" s="265"/>
      <c r="E12" s="528"/>
      <c r="F12" s="265"/>
      <c r="G12" s="259"/>
      <c r="H12" s="265"/>
      <c r="I12" s="529"/>
      <c r="J12" s="502"/>
      <c r="K12" s="529"/>
      <c r="L12" s="528"/>
      <c r="M12" s="529"/>
      <c r="N12" s="497"/>
      <c r="O12" s="529"/>
      <c r="P12" s="505"/>
      <c r="Q12" s="506"/>
      <c r="R12" s="505"/>
      <c r="S12" s="506"/>
      <c r="T12" s="505"/>
      <c r="U12" s="265"/>
      <c r="V12" s="259"/>
      <c r="W12" s="265"/>
      <c r="X12" s="261"/>
      <c r="Y12" s="261"/>
      <c r="Z12" s="261"/>
      <c r="AA12" s="399"/>
    </row>
    <row r="13" spans="1:33" x14ac:dyDescent="0.2">
      <c r="A13" s="527"/>
      <c r="B13" s="259"/>
      <c r="C13" s="259"/>
      <c r="D13" s="265"/>
      <c r="E13" s="528"/>
      <c r="F13" s="265"/>
      <c r="G13" s="259"/>
      <c r="H13" s="265"/>
      <c r="I13" s="312"/>
      <c r="J13" s="502"/>
      <c r="K13" s="312"/>
      <c r="L13" s="528"/>
      <c r="M13" s="312"/>
      <c r="N13" s="497"/>
      <c r="O13" s="312"/>
      <c r="P13" s="507"/>
      <c r="Q13" s="506"/>
      <c r="R13" s="507"/>
      <c r="S13" s="506"/>
      <c r="T13" s="507"/>
      <c r="U13" s="265"/>
      <c r="V13" s="233"/>
      <c r="W13" s="265"/>
      <c r="X13" s="261"/>
      <c r="Y13" s="261"/>
      <c r="Z13" s="261"/>
      <c r="AA13" s="399"/>
    </row>
    <row r="14" spans="1:33" x14ac:dyDescent="0.2">
      <c r="A14" s="527"/>
      <c r="B14" s="259"/>
      <c r="C14" s="259"/>
      <c r="D14" s="265"/>
      <c r="E14" s="528"/>
      <c r="F14" s="265"/>
      <c r="G14" s="259"/>
      <c r="H14" s="265"/>
      <c r="I14" s="529"/>
      <c r="J14" s="502"/>
      <c r="K14" s="529"/>
      <c r="L14" s="528"/>
      <c r="M14" s="529"/>
      <c r="N14" s="265"/>
      <c r="O14" s="529"/>
      <c r="P14" s="505"/>
      <c r="Q14" s="506"/>
      <c r="R14" s="505"/>
      <c r="S14" s="506"/>
      <c r="T14" s="505"/>
      <c r="U14" s="265"/>
      <c r="V14" s="259"/>
      <c r="W14" s="265"/>
      <c r="X14" s="307"/>
      <c r="Y14" s="306"/>
      <c r="Z14" s="306"/>
      <c r="AA14" s="406"/>
    </row>
    <row r="15" spans="1:33" x14ac:dyDescent="0.2">
      <c r="A15" s="527"/>
      <c r="B15" s="259"/>
      <c r="C15" s="259"/>
      <c r="D15" s="265"/>
      <c r="E15" s="528"/>
      <c r="F15" s="265"/>
      <c r="G15" s="259"/>
      <c r="H15" s="265"/>
      <c r="I15" s="529"/>
      <c r="J15" s="502"/>
      <c r="K15" s="529"/>
      <c r="L15" s="528"/>
      <c r="M15" s="529"/>
      <c r="N15" s="265"/>
      <c r="O15" s="529"/>
      <c r="P15" s="505"/>
      <c r="Q15" s="506"/>
      <c r="R15" s="505"/>
      <c r="S15" s="506"/>
      <c r="T15" s="505"/>
      <c r="U15" s="265"/>
      <c r="V15" s="259"/>
      <c r="W15" s="265"/>
      <c r="X15" s="261"/>
      <c r="Y15" s="261"/>
      <c r="Z15" s="261"/>
      <c r="AA15" s="261"/>
    </row>
    <row r="16" spans="1:33" x14ac:dyDescent="0.2">
      <c r="A16" s="527"/>
      <c r="B16" s="259"/>
      <c r="C16" s="259"/>
      <c r="D16" s="265"/>
      <c r="E16" s="528"/>
      <c r="F16" s="265"/>
      <c r="G16" s="233"/>
      <c r="H16" s="265"/>
      <c r="I16" s="312"/>
      <c r="J16" s="502"/>
      <c r="K16" s="312"/>
      <c r="L16" s="528"/>
      <c r="M16" s="312"/>
      <c r="N16" s="265"/>
      <c r="O16" s="312"/>
      <c r="P16" s="507"/>
      <c r="Q16" s="506"/>
      <c r="R16" s="507"/>
      <c r="S16" s="506"/>
      <c r="T16" s="507"/>
      <c r="U16" s="265"/>
      <c r="V16" s="233"/>
      <c r="W16" s="265"/>
      <c r="X16" s="261"/>
      <c r="Y16" s="261"/>
      <c r="Z16" s="261"/>
      <c r="AA16" s="261"/>
    </row>
    <row r="17" spans="2:27" x14ac:dyDescent="0.2">
      <c r="B17" s="259"/>
      <c r="C17" s="259"/>
      <c r="D17" s="265"/>
      <c r="E17" s="528"/>
      <c r="F17" s="265"/>
      <c r="G17" s="259"/>
      <c r="H17" s="265"/>
      <c r="I17" s="529"/>
      <c r="J17" s="502"/>
      <c r="K17" s="529"/>
      <c r="L17" s="528"/>
      <c r="M17" s="529"/>
      <c r="N17" s="265"/>
      <c r="O17" s="529"/>
      <c r="P17" s="505"/>
      <c r="Q17" s="506"/>
      <c r="R17" s="505"/>
      <c r="S17" s="506"/>
      <c r="T17" s="505"/>
      <c r="U17" s="265"/>
      <c r="V17" s="259"/>
      <c r="W17" s="265"/>
      <c r="X17" s="261"/>
      <c r="Y17" s="261"/>
      <c r="Z17" s="261"/>
      <c r="AA17" s="261"/>
    </row>
    <row r="18" spans="2:27" x14ac:dyDescent="0.2">
      <c r="B18" s="259"/>
      <c r="C18" s="259"/>
      <c r="D18" s="265"/>
      <c r="E18" s="528"/>
      <c r="F18" s="265"/>
      <c r="G18" s="233"/>
      <c r="H18" s="265"/>
      <c r="I18" s="312"/>
      <c r="J18" s="502"/>
      <c r="K18" s="312"/>
      <c r="L18" s="528"/>
      <c r="M18" s="312"/>
      <c r="N18" s="265"/>
      <c r="O18" s="312"/>
      <c r="P18" s="507"/>
      <c r="Q18" s="506"/>
      <c r="R18" s="507"/>
      <c r="S18" s="506"/>
      <c r="T18" s="507"/>
      <c r="U18" s="265"/>
      <c r="V18" s="233"/>
      <c r="W18" s="265"/>
      <c r="X18" s="307"/>
      <c r="Y18" s="306"/>
      <c r="Z18" s="306"/>
      <c r="AA18" s="306"/>
    </row>
    <row r="19" spans="2:27" x14ac:dyDescent="0.2">
      <c r="B19" s="259"/>
      <c r="C19" s="259"/>
      <c r="D19" s="265"/>
      <c r="E19" s="528"/>
      <c r="F19" s="265"/>
      <c r="G19" s="259"/>
      <c r="H19" s="265"/>
      <c r="I19" s="529"/>
      <c r="J19" s="502"/>
      <c r="K19" s="529"/>
      <c r="L19" s="528"/>
      <c r="M19" s="529"/>
      <c r="N19" s="265"/>
      <c r="O19" s="529"/>
      <c r="P19" s="505"/>
      <c r="Q19" s="506"/>
      <c r="R19" s="505"/>
      <c r="S19" s="506"/>
      <c r="T19" s="505"/>
      <c r="U19" s="265"/>
      <c r="V19" s="259"/>
      <c r="W19" s="265"/>
      <c r="X19" s="307"/>
      <c r="Y19" s="306"/>
      <c r="Z19" s="306"/>
      <c r="AA19" s="306"/>
    </row>
    <row r="20" spans="2:27" x14ac:dyDescent="0.2">
      <c r="B20" s="259"/>
      <c r="C20" s="259"/>
      <c r="D20" s="265"/>
      <c r="E20" s="528"/>
      <c r="F20" s="265"/>
      <c r="G20" s="259"/>
      <c r="H20" s="265"/>
      <c r="I20" s="529"/>
      <c r="J20" s="502"/>
      <c r="K20" s="529"/>
      <c r="L20" s="528"/>
      <c r="M20" s="529"/>
      <c r="N20" s="265"/>
      <c r="O20" s="529"/>
      <c r="P20" s="505"/>
      <c r="Q20" s="506"/>
      <c r="R20" s="505"/>
      <c r="S20" s="506"/>
      <c r="T20" s="505"/>
      <c r="U20" s="265"/>
      <c r="V20" s="259"/>
      <c r="W20" s="265"/>
      <c r="X20" s="307"/>
      <c r="Y20" s="400"/>
      <c r="Z20" s="306"/>
      <c r="AA20" s="306"/>
    </row>
    <row r="21" spans="2:27" x14ac:dyDescent="0.2">
      <c r="B21" s="259"/>
      <c r="C21" s="259"/>
      <c r="D21" s="265"/>
      <c r="E21" s="528"/>
      <c r="F21" s="265"/>
      <c r="G21" s="233"/>
      <c r="H21" s="265"/>
      <c r="I21" s="312"/>
      <c r="J21" s="502"/>
      <c r="K21" s="312"/>
      <c r="L21" s="528"/>
      <c r="M21" s="312"/>
      <c r="N21" s="265"/>
      <c r="O21" s="312"/>
      <c r="P21" s="507"/>
      <c r="Q21" s="506"/>
      <c r="R21" s="507"/>
      <c r="S21" s="506"/>
      <c r="T21" s="507"/>
      <c r="U21" s="265"/>
      <c r="V21" s="233"/>
      <c r="W21" s="265"/>
      <c r="X21" s="357"/>
      <c r="Y21" s="491"/>
      <c r="Z21" s="357"/>
      <c r="AA21" s="357"/>
    </row>
    <row r="22" spans="2:27" x14ac:dyDescent="0.2">
      <c r="B22" s="259"/>
      <c r="C22" s="259"/>
      <c r="D22" s="265"/>
      <c r="E22" s="528"/>
      <c r="F22" s="265"/>
      <c r="G22" s="233"/>
      <c r="H22" s="265"/>
      <c r="I22" s="312"/>
      <c r="J22" s="502"/>
      <c r="K22" s="312"/>
      <c r="L22" s="528"/>
      <c r="M22" s="312"/>
      <c r="N22" s="265"/>
      <c r="O22" s="312"/>
      <c r="P22" s="507"/>
      <c r="Q22" s="506"/>
      <c r="R22" s="507"/>
      <c r="S22" s="506"/>
      <c r="T22" s="507"/>
      <c r="U22" s="265"/>
      <c r="V22" s="233"/>
      <c r="W22" s="265"/>
      <c r="X22" s="261"/>
      <c r="Y22" s="261"/>
      <c r="Z22" s="261"/>
      <c r="AA22" s="399"/>
    </row>
    <row r="23" spans="2:27" x14ac:dyDescent="0.2">
      <c r="B23" s="259"/>
      <c r="C23" s="259"/>
      <c r="D23" s="265"/>
      <c r="E23" s="528"/>
      <c r="F23" s="265"/>
      <c r="G23" s="259"/>
      <c r="H23" s="265"/>
      <c r="I23" s="529"/>
      <c r="J23" s="502"/>
      <c r="K23" s="529"/>
      <c r="L23" s="528"/>
      <c r="M23" s="529"/>
      <c r="N23" s="265"/>
      <c r="O23" s="529"/>
      <c r="P23" s="505"/>
      <c r="Q23" s="506"/>
      <c r="R23" s="505"/>
      <c r="S23" s="506"/>
      <c r="T23" s="505"/>
      <c r="U23" s="265"/>
      <c r="V23" s="259"/>
      <c r="W23" s="265"/>
      <c r="X23" s="307"/>
      <c r="Y23" s="306"/>
      <c r="Z23" s="306"/>
      <c r="AA23" s="306"/>
    </row>
    <row r="24" spans="2:27" x14ac:dyDescent="0.2">
      <c r="B24" s="259"/>
      <c r="C24" s="259"/>
      <c r="D24" s="265"/>
      <c r="E24" s="528"/>
      <c r="F24" s="265"/>
      <c r="G24" s="233"/>
      <c r="H24" s="265"/>
      <c r="I24" s="312"/>
      <c r="J24" s="502"/>
      <c r="K24" s="312"/>
      <c r="L24" s="528"/>
      <c r="M24" s="312"/>
      <c r="N24" s="265"/>
      <c r="O24" s="312"/>
      <c r="P24" s="507"/>
      <c r="Q24" s="506"/>
      <c r="R24" s="507"/>
      <c r="S24" s="506"/>
      <c r="T24" s="507"/>
      <c r="U24" s="265"/>
      <c r="V24" s="233"/>
      <c r="W24" s="265"/>
      <c r="X24" s="307"/>
      <c r="Y24" s="306"/>
      <c r="Z24" s="306"/>
      <c r="AA24" s="306"/>
    </row>
    <row r="25" spans="2:27" x14ac:dyDescent="0.2">
      <c r="B25" s="259"/>
      <c r="C25" s="259"/>
      <c r="D25" s="265"/>
      <c r="E25" s="528"/>
      <c r="F25" s="265"/>
      <c r="G25" s="233"/>
      <c r="H25" s="265"/>
      <c r="I25" s="312"/>
      <c r="J25" s="502"/>
      <c r="K25" s="312"/>
      <c r="L25" s="528"/>
      <c r="M25" s="312"/>
      <c r="N25" s="265"/>
      <c r="O25" s="312"/>
      <c r="P25" s="507"/>
      <c r="Q25" s="506"/>
      <c r="R25" s="507"/>
      <c r="S25" s="506"/>
      <c r="T25" s="507"/>
      <c r="U25" s="265"/>
      <c r="V25" s="233"/>
      <c r="W25" s="265"/>
      <c r="X25" s="307"/>
      <c r="Y25" s="306"/>
      <c r="Z25" s="306"/>
      <c r="AA25" s="306"/>
    </row>
    <row r="26" spans="2:27" x14ac:dyDescent="0.2">
      <c r="B26" s="259"/>
      <c r="C26" s="259"/>
      <c r="D26" s="265"/>
      <c r="E26" s="528"/>
      <c r="F26" s="265"/>
      <c r="G26" s="259"/>
      <c r="H26" s="265"/>
      <c r="I26" s="529"/>
      <c r="J26" s="502"/>
      <c r="K26" s="529"/>
      <c r="L26" s="528"/>
      <c r="M26" s="529"/>
      <c r="N26" s="265"/>
      <c r="O26" s="529"/>
      <c r="P26" s="505"/>
      <c r="Q26" s="506"/>
      <c r="R26" s="505"/>
      <c r="S26" s="506"/>
      <c r="T26" s="505"/>
      <c r="U26" s="265"/>
      <c r="V26" s="259"/>
      <c r="W26" s="265"/>
      <c r="X26" s="307"/>
      <c r="Y26" s="306"/>
      <c r="Z26" s="306"/>
      <c r="AA26" s="306"/>
    </row>
    <row r="27" spans="2:27" x14ac:dyDescent="0.2">
      <c r="B27" s="259"/>
      <c r="C27" s="259"/>
      <c r="D27" s="265"/>
      <c r="E27" s="528"/>
      <c r="F27" s="265"/>
      <c r="G27" s="233"/>
      <c r="H27" s="265"/>
      <c r="I27" s="312"/>
      <c r="J27" s="502"/>
      <c r="K27" s="312"/>
      <c r="L27" s="528"/>
      <c r="M27" s="312"/>
      <c r="N27" s="265"/>
      <c r="O27" s="312"/>
      <c r="P27" s="507"/>
      <c r="Q27" s="506"/>
      <c r="R27" s="507"/>
      <c r="S27" s="506"/>
      <c r="T27" s="507"/>
      <c r="U27" s="265"/>
      <c r="V27" s="233"/>
      <c r="W27" s="265"/>
      <c r="X27" s="307"/>
      <c r="Y27" s="306"/>
      <c r="Z27" s="306"/>
      <c r="AA27" s="306"/>
    </row>
    <row r="28" spans="2:27" x14ac:dyDescent="0.2">
      <c r="B28" s="259"/>
      <c r="C28" s="259"/>
      <c r="D28" s="265"/>
      <c r="E28" s="528"/>
      <c r="F28" s="265"/>
      <c r="G28" s="259"/>
      <c r="H28" s="265"/>
      <c r="I28" s="529"/>
      <c r="J28" s="502"/>
      <c r="K28" s="529"/>
      <c r="L28" s="528"/>
      <c r="M28" s="529"/>
      <c r="N28" s="265"/>
      <c r="O28" s="529"/>
      <c r="P28" s="505"/>
      <c r="Q28" s="506"/>
      <c r="R28" s="505"/>
      <c r="S28" s="506"/>
      <c r="T28" s="505"/>
      <c r="U28" s="265"/>
      <c r="V28" s="259"/>
      <c r="W28" s="265"/>
      <c r="X28" s="307"/>
      <c r="Y28" s="306"/>
      <c r="Z28" s="306"/>
      <c r="AA28" s="306"/>
    </row>
    <row r="29" spans="2:27" x14ac:dyDescent="0.2">
      <c r="B29" s="259"/>
      <c r="C29" s="259"/>
      <c r="D29" s="265"/>
      <c r="E29" s="528"/>
      <c r="F29" s="265"/>
      <c r="G29" s="233"/>
      <c r="H29" s="265"/>
      <c r="I29" s="312"/>
      <c r="J29" s="502"/>
      <c r="K29" s="312"/>
      <c r="L29" s="528"/>
      <c r="M29" s="312"/>
      <c r="N29" s="265"/>
      <c r="O29" s="312"/>
      <c r="P29" s="507"/>
      <c r="Q29" s="506"/>
      <c r="R29" s="507"/>
      <c r="S29" s="506"/>
      <c r="T29" s="507"/>
      <c r="U29" s="265"/>
      <c r="V29" s="233"/>
      <c r="W29" s="265"/>
      <c r="X29" s="307"/>
      <c r="Y29" s="306"/>
      <c r="Z29" s="306"/>
      <c r="AA29" s="306"/>
    </row>
    <row r="30" spans="2:27" x14ac:dyDescent="0.2">
      <c r="B30" s="259"/>
      <c r="C30" s="259"/>
      <c r="D30" s="265"/>
      <c r="E30" s="528"/>
      <c r="F30" s="265"/>
      <c r="G30" s="233"/>
      <c r="H30" s="265"/>
      <c r="I30" s="312"/>
      <c r="J30" s="502"/>
      <c r="K30" s="312"/>
      <c r="L30" s="528"/>
      <c r="M30" s="312"/>
      <c r="N30" s="265"/>
      <c r="O30" s="312"/>
      <c r="P30" s="507"/>
      <c r="Q30" s="506"/>
      <c r="R30" s="507"/>
      <c r="S30" s="506"/>
      <c r="T30" s="507"/>
      <c r="U30" s="265"/>
      <c r="V30" s="233"/>
      <c r="W30" s="265"/>
      <c r="X30" s="307"/>
      <c r="Y30" s="306"/>
      <c r="Z30" s="306"/>
      <c r="AA30" s="306"/>
    </row>
    <row r="31" spans="2:27" x14ac:dyDescent="0.2">
      <c r="B31" s="259"/>
      <c r="C31" s="259"/>
      <c r="D31" s="265"/>
      <c r="E31" s="528"/>
      <c r="F31" s="265"/>
      <c r="G31" s="233"/>
      <c r="H31" s="265"/>
      <c r="I31" s="312"/>
      <c r="J31" s="502"/>
      <c r="K31" s="312"/>
      <c r="L31" s="528"/>
      <c r="M31" s="312"/>
      <c r="N31" s="265"/>
      <c r="O31" s="312"/>
      <c r="P31" s="507"/>
      <c r="Q31" s="506"/>
      <c r="R31" s="507"/>
      <c r="S31" s="506"/>
      <c r="T31" s="507"/>
      <c r="U31" s="262"/>
      <c r="V31" s="262"/>
      <c r="W31" s="262"/>
      <c r="X31" s="275"/>
      <c r="Y31" s="275"/>
      <c r="Z31" s="275"/>
      <c r="AA31" s="275"/>
    </row>
    <row r="32" spans="2:27" x14ac:dyDescent="0.2">
      <c r="B32" s="259"/>
      <c r="C32" s="259"/>
      <c r="D32" s="265"/>
      <c r="E32" s="528"/>
      <c r="F32" s="265"/>
      <c r="G32" s="233"/>
      <c r="H32" s="265"/>
      <c r="I32" s="312"/>
      <c r="J32" s="502"/>
      <c r="K32" s="312"/>
      <c r="L32" s="528"/>
      <c r="M32" s="312"/>
      <c r="N32" s="265"/>
      <c r="O32" s="312"/>
      <c r="P32" s="507"/>
      <c r="Q32" s="506"/>
      <c r="R32" s="507"/>
      <c r="S32" s="506"/>
      <c r="T32" s="507"/>
      <c r="U32" s="262"/>
      <c r="V32" s="262"/>
      <c r="W32" s="262"/>
      <c r="X32" s="275"/>
      <c r="Y32" s="275"/>
      <c r="Z32" s="275"/>
      <c r="AA32" s="275"/>
    </row>
    <row r="33" spans="2:27" x14ac:dyDescent="0.2">
      <c r="B33" s="259"/>
      <c r="C33" s="259"/>
      <c r="D33" s="265"/>
      <c r="E33" s="528"/>
      <c r="F33" s="265"/>
      <c r="G33" s="233"/>
      <c r="H33" s="265"/>
      <c r="I33" s="312"/>
      <c r="J33" s="502"/>
      <c r="K33" s="312"/>
      <c r="L33" s="528"/>
      <c r="M33" s="312"/>
      <c r="N33" s="265"/>
      <c r="O33" s="312"/>
      <c r="P33" s="507"/>
      <c r="Q33" s="506"/>
      <c r="R33" s="507"/>
      <c r="S33" s="506"/>
      <c r="T33" s="507"/>
      <c r="U33" s="262"/>
      <c r="V33" s="262"/>
      <c r="W33" s="262"/>
      <c r="X33" s="261"/>
      <c r="Y33" s="261"/>
      <c r="Z33" s="261"/>
      <c r="AA33" s="261"/>
    </row>
    <row r="34" spans="2:27" x14ac:dyDescent="0.2">
      <c r="B34" s="259"/>
      <c r="C34" s="259"/>
      <c r="D34" s="265"/>
      <c r="E34" s="528"/>
      <c r="F34" s="265"/>
      <c r="G34" s="233"/>
      <c r="H34" s="265"/>
      <c r="I34" s="312"/>
      <c r="J34" s="502"/>
      <c r="K34" s="312"/>
      <c r="L34" s="528"/>
      <c r="M34" s="312"/>
      <c r="N34" s="265"/>
      <c r="O34" s="312"/>
      <c r="P34" s="507"/>
      <c r="Q34" s="506"/>
      <c r="R34" s="507"/>
      <c r="S34" s="506"/>
      <c r="T34" s="507"/>
      <c r="U34" s="262"/>
      <c r="V34" s="262"/>
      <c r="W34" s="262"/>
      <c r="X34" s="275"/>
      <c r="Y34" s="275"/>
      <c r="Z34" s="275"/>
      <c r="AA34" s="275"/>
    </row>
    <row r="35" spans="2:27" x14ac:dyDescent="0.2">
      <c r="B35" s="259"/>
      <c r="C35" s="259"/>
      <c r="D35" s="265"/>
      <c r="E35" s="528"/>
      <c r="F35" s="265"/>
      <c r="G35" s="233"/>
      <c r="H35" s="265"/>
      <c r="I35" s="312"/>
      <c r="J35" s="502"/>
      <c r="K35" s="312"/>
      <c r="L35" s="528"/>
      <c r="M35" s="312"/>
      <c r="N35" s="497"/>
      <c r="O35" s="312"/>
      <c r="P35" s="507"/>
      <c r="Q35" s="506"/>
      <c r="R35" s="507"/>
      <c r="S35" s="506"/>
      <c r="T35" s="507"/>
      <c r="U35" s="262"/>
      <c r="V35" s="262"/>
      <c r="W35" s="262"/>
      <c r="X35" s="275"/>
      <c r="Y35" s="275"/>
      <c r="Z35" s="275"/>
      <c r="AA35" s="275"/>
    </row>
    <row r="36" spans="2:27" x14ac:dyDescent="0.2">
      <c r="B36" s="259"/>
      <c r="C36" s="259"/>
      <c r="D36" s="265"/>
      <c r="E36" s="528"/>
      <c r="F36" s="265"/>
      <c r="G36" s="233"/>
      <c r="H36" s="265"/>
      <c r="I36" s="312"/>
      <c r="J36" s="502"/>
      <c r="K36" s="312"/>
      <c r="L36" s="528"/>
      <c r="M36" s="312"/>
      <c r="N36" s="497"/>
      <c r="O36" s="312"/>
      <c r="P36" s="507"/>
      <c r="Q36" s="506"/>
      <c r="R36" s="507"/>
      <c r="S36" s="506"/>
      <c r="T36" s="507"/>
      <c r="U36" s="276"/>
      <c r="V36" s="276"/>
      <c r="W36" s="276"/>
      <c r="X36" s="275"/>
      <c r="Y36" s="275"/>
      <c r="Z36" s="275"/>
      <c r="AA36" s="275"/>
    </row>
    <row r="37" spans="2:27" x14ac:dyDescent="0.2">
      <c r="B37" s="259"/>
      <c r="C37" s="259"/>
      <c r="D37" s="265"/>
      <c r="E37" s="528"/>
      <c r="F37" s="265"/>
      <c r="G37" s="233"/>
      <c r="H37" s="265"/>
      <c r="I37" s="312"/>
      <c r="J37" s="502"/>
      <c r="K37" s="312"/>
      <c r="L37" s="528"/>
      <c r="M37" s="312"/>
      <c r="N37" s="497"/>
      <c r="O37" s="312"/>
      <c r="P37" s="507"/>
      <c r="Q37" s="506"/>
      <c r="R37" s="507"/>
      <c r="S37" s="506"/>
      <c r="T37" s="507"/>
      <c r="U37" s="281"/>
      <c r="V37" s="281"/>
      <c r="W37" s="281"/>
      <c r="X37" s="275"/>
      <c r="Y37" s="275"/>
      <c r="Z37" s="275"/>
      <c r="AA37" s="275"/>
    </row>
    <row r="38" spans="2:27" x14ac:dyDescent="0.2">
      <c r="B38" s="259"/>
      <c r="C38" s="259"/>
      <c r="D38" s="265"/>
      <c r="E38" s="528"/>
      <c r="F38" s="265"/>
      <c r="G38" s="233"/>
      <c r="H38" s="265"/>
      <c r="I38" s="312"/>
      <c r="J38" s="502"/>
      <c r="K38" s="312"/>
      <c r="L38" s="528"/>
      <c r="M38" s="312"/>
      <c r="N38" s="497"/>
      <c r="O38" s="312"/>
      <c r="P38" s="507"/>
      <c r="Q38" s="506"/>
      <c r="R38" s="507"/>
      <c r="S38" s="506"/>
      <c r="T38" s="507"/>
      <c r="U38" s="281"/>
      <c r="V38" s="281"/>
      <c r="W38" s="281"/>
      <c r="X38" s="275"/>
      <c r="Y38" s="275"/>
      <c r="Z38" s="275"/>
      <c r="AA38" s="275"/>
    </row>
    <row r="39" spans="2:27" x14ac:dyDescent="0.2">
      <c r="B39" s="259"/>
      <c r="C39" s="259"/>
      <c r="D39" s="265"/>
      <c r="E39" s="528"/>
      <c r="F39" s="265"/>
      <c r="G39" s="233"/>
      <c r="H39" s="265"/>
      <c r="I39" s="312"/>
      <c r="J39" s="502"/>
      <c r="K39" s="312"/>
      <c r="L39" s="528"/>
      <c r="M39" s="312"/>
      <c r="N39" s="497"/>
      <c r="O39" s="312"/>
      <c r="P39" s="507"/>
      <c r="Q39" s="506"/>
      <c r="R39" s="507"/>
      <c r="S39" s="506"/>
      <c r="T39" s="507"/>
      <c r="U39" s="281"/>
      <c r="V39" s="281"/>
      <c r="W39" s="281"/>
      <c r="X39" s="275"/>
      <c r="Y39" s="275"/>
      <c r="Z39" s="275"/>
      <c r="AA39" s="275"/>
    </row>
    <row r="40" spans="2:27" x14ac:dyDescent="0.2">
      <c r="B40" s="259"/>
      <c r="C40" s="259"/>
      <c r="D40" s="265"/>
      <c r="E40" s="528"/>
      <c r="F40" s="265"/>
      <c r="G40" s="233"/>
      <c r="H40" s="265"/>
      <c r="I40" s="312"/>
      <c r="J40" s="502"/>
      <c r="K40" s="312"/>
      <c r="L40" s="528"/>
      <c r="M40" s="312"/>
      <c r="N40" s="497"/>
      <c r="O40" s="312"/>
      <c r="P40" s="507"/>
      <c r="Q40" s="506"/>
      <c r="R40" s="507"/>
      <c r="S40" s="506"/>
      <c r="T40" s="507"/>
      <c r="U40" s="276"/>
      <c r="V40" s="276"/>
      <c r="W40" s="276"/>
      <c r="X40" s="275"/>
      <c r="Y40" s="275"/>
      <c r="Z40" s="275"/>
      <c r="AA40" s="275"/>
    </row>
    <row r="41" spans="2:27" x14ac:dyDescent="0.2">
      <c r="B41" s="259"/>
      <c r="C41" s="259"/>
      <c r="D41" s="265"/>
      <c r="E41" s="528"/>
      <c r="F41" s="265"/>
      <c r="G41" s="233"/>
      <c r="H41" s="265"/>
      <c r="I41" s="312"/>
      <c r="J41" s="502"/>
      <c r="K41" s="312"/>
      <c r="L41" s="528"/>
      <c r="M41" s="312"/>
      <c r="N41" s="497"/>
      <c r="O41" s="312"/>
      <c r="P41" s="507"/>
      <c r="Q41" s="506"/>
      <c r="R41" s="507"/>
      <c r="S41" s="506"/>
      <c r="T41" s="507"/>
      <c r="U41" s="276"/>
      <c r="V41" s="276"/>
      <c r="W41" s="276"/>
      <c r="X41" s="275"/>
      <c r="Y41" s="275"/>
      <c r="Z41" s="275"/>
      <c r="AA41" s="275"/>
    </row>
    <row r="42" spans="2:27" x14ac:dyDescent="0.2">
      <c r="B42" s="259"/>
      <c r="C42" s="259"/>
      <c r="D42" s="265"/>
      <c r="E42" s="528"/>
      <c r="F42" s="265"/>
      <c r="G42" s="233"/>
      <c r="H42" s="265"/>
      <c r="I42" s="312"/>
      <c r="J42" s="502"/>
      <c r="K42" s="312"/>
      <c r="L42" s="528"/>
      <c r="M42" s="312"/>
      <c r="N42" s="497"/>
      <c r="O42" s="312"/>
      <c r="P42" s="507"/>
      <c r="Q42" s="506"/>
      <c r="R42" s="507"/>
      <c r="S42" s="506"/>
      <c r="T42" s="507"/>
      <c r="U42" s="276"/>
      <c r="V42" s="276"/>
      <c r="W42" s="276"/>
      <c r="X42" s="275"/>
      <c r="Y42" s="275"/>
      <c r="Z42" s="275"/>
      <c r="AA42" s="275"/>
    </row>
    <row r="43" spans="2:27" x14ac:dyDescent="0.2">
      <c r="B43" s="259"/>
      <c r="C43" s="259"/>
      <c r="D43" s="265"/>
      <c r="E43" s="528"/>
      <c r="F43" s="265"/>
      <c r="G43" s="233"/>
      <c r="H43" s="265"/>
      <c r="I43" s="312"/>
      <c r="J43" s="502"/>
      <c r="K43" s="312"/>
      <c r="L43" s="528"/>
      <c r="M43" s="312"/>
      <c r="N43" s="497"/>
      <c r="O43" s="312"/>
      <c r="P43" s="507"/>
      <c r="Q43" s="506"/>
      <c r="R43" s="507"/>
      <c r="S43" s="506"/>
      <c r="T43" s="507"/>
      <c r="U43" s="276"/>
      <c r="V43" s="276"/>
      <c r="W43" s="276"/>
      <c r="X43" s="275"/>
      <c r="Y43" s="275"/>
      <c r="Z43" s="275"/>
      <c r="AA43" s="275"/>
    </row>
    <row r="44" spans="2:27" x14ac:dyDescent="0.2">
      <c r="B44" s="259"/>
      <c r="C44" s="259"/>
      <c r="D44" s="265"/>
      <c r="E44" s="528"/>
      <c r="F44" s="265"/>
      <c r="G44" s="233"/>
      <c r="H44" s="265"/>
      <c r="I44" s="312"/>
      <c r="J44" s="502"/>
      <c r="K44" s="312"/>
      <c r="L44" s="528"/>
      <c r="M44" s="312"/>
      <c r="N44" s="497"/>
      <c r="O44" s="312"/>
      <c r="P44" s="507"/>
      <c r="Q44" s="506"/>
      <c r="R44" s="507"/>
      <c r="S44" s="506"/>
      <c r="T44" s="507"/>
      <c r="U44" s="276"/>
      <c r="V44" s="276"/>
      <c r="W44" s="276"/>
      <c r="X44" s="275"/>
      <c r="Y44" s="275"/>
      <c r="Z44" s="275"/>
      <c r="AA44" s="275"/>
    </row>
    <row r="45" spans="2:27" x14ac:dyDescent="0.2">
      <c r="B45" s="259"/>
      <c r="C45" s="259"/>
      <c r="D45" s="265"/>
      <c r="E45" s="528"/>
      <c r="F45" s="265"/>
      <c r="G45" s="233"/>
      <c r="H45" s="265"/>
      <c r="I45" s="312"/>
      <c r="J45" s="502"/>
      <c r="K45" s="312"/>
      <c r="L45" s="528"/>
      <c r="M45" s="312"/>
      <c r="N45" s="497"/>
      <c r="O45" s="312"/>
      <c r="P45" s="507"/>
      <c r="Q45" s="506"/>
      <c r="R45" s="507"/>
      <c r="S45" s="506"/>
      <c r="T45" s="507"/>
      <c r="U45" s="276"/>
      <c r="V45" s="276"/>
      <c r="W45" s="276"/>
      <c r="X45" s="275"/>
      <c r="Y45" s="275"/>
      <c r="Z45" s="275"/>
      <c r="AA45" s="275"/>
    </row>
    <row r="46" spans="2:27" x14ac:dyDescent="0.2">
      <c r="B46" s="259"/>
      <c r="C46" s="259"/>
      <c r="D46" s="265"/>
      <c r="E46" s="528"/>
      <c r="F46" s="265"/>
      <c r="G46" s="233"/>
      <c r="H46" s="265"/>
      <c r="I46" s="312"/>
      <c r="J46" s="502"/>
      <c r="K46" s="312"/>
      <c r="L46" s="528"/>
      <c r="M46" s="312"/>
      <c r="N46" s="497"/>
      <c r="O46" s="312"/>
      <c r="P46" s="507"/>
      <c r="Q46" s="506"/>
      <c r="R46" s="507"/>
      <c r="S46" s="506"/>
      <c r="T46" s="507"/>
      <c r="U46" s="276"/>
      <c r="V46" s="276"/>
      <c r="W46" s="276"/>
      <c r="X46" s="275"/>
      <c r="Y46" s="275"/>
      <c r="Z46" s="275"/>
      <c r="AA46" s="275"/>
    </row>
    <row r="47" spans="2:27" x14ac:dyDescent="0.2">
      <c r="B47" s="259"/>
      <c r="C47" s="259"/>
      <c r="D47" s="265"/>
      <c r="E47" s="528"/>
      <c r="F47" s="265"/>
      <c r="G47" s="233"/>
      <c r="H47" s="265"/>
      <c r="I47" s="312"/>
      <c r="J47" s="502"/>
      <c r="K47" s="312"/>
      <c r="L47" s="528"/>
      <c r="M47" s="312"/>
      <c r="N47" s="497"/>
      <c r="O47" s="312"/>
      <c r="P47" s="507"/>
      <c r="Q47" s="506"/>
      <c r="R47" s="507"/>
      <c r="S47" s="506"/>
      <c r="T47" s="507"/>
      <c r="U47" s="276"/>
      <c r="V47" s="276"/>
      <c r="W47" s="276"/>
      <c r="X47" s="275"/>
      <c r="Y47" s="275"/>
      <c r="Z47" s="275"/>
      <c r="AA47" s="275"/>
    </row>
    <row r="48" spans="2:27" x14ac:dyDescent="0.2">
      <c r="B48" s="259"/>
      <c r="C48" s="259"/>
      <c r="D48" s="265"/>
      <c r="E48" s="528"/>
      <c r="F48" s="265"/>
      <c r="G48" s="233"/>
      <c r="H48" s="265"/>
      <c r="I48" s="312"/>
      <c r="J48" s="502"/>
      <c r="K48" s="312"/>
      <c r="L48" s="528"/>
      <c r="M48" s="312"/>
      <c r="N48" s="497"/>
      <c r="O48" s="312"/>
      <c r="P48" s="507"/>
      <c r="Q48" s="506"/>
      <c r="R48" s="507"/>
      <c r="S48" s="506"/>
      <c r="T48" s="507"/>
      <c r="U48" s="276"/>
      <c r="V48" s="276"/>
      <c r="W48" s="276"/>
      <c r="X48" s="275"/>
      <c r="Y48" s="275"/>
      <c r="Z48" s="275"/>
      <c r="AA48" s="275"/>
    </row>
    <row r="49" spans="2:27" x14ac:dyDescent="0.2">
      <c r="B49" s="259"/>
      <c r="C49" s="259"/>
      <c r="D49" s="265"/>
      <c r="E49" s="528"/>
      <c r="F49" s="265"/>
      <c r="G49" s="233"/>
      <c r="H49" s="265"/>
      <c r="I49" s="312"/>
      <c r="J49" s="502"/>
      <c r="K49" s="312"/>
      <c r="L49" s="528"/>
      <c r="M49" s="312"/>
      <c r="N49" s="497"/>
      <c r="O49" s="312"/>
      <c r="P49" s="507"/>
      <c r="Q49" s="506"/>
      <c r="R49" s="507"/>
      <c r="S49" s="506"/>
      <c r="T49" s="507"/>
      <c r="U49" s="276"/>
      <c r="V49" s="276"/>
      <c r="W49" s="276"/>
      <c r="X49" s="275"/>
      <c r="Y49" s="275"/>
      <c r="Z49" s="275"/>
      <c r="AA49" s="275"/>
    </row>
    <row r="50" spans="2:27" x14ac:dyDescent="0.2">
      <c r="B50" s="259"/>
      <c r="C50" s="259"/>
      <c r="D50" s="265"/>
      <c r="E50" s="528"/>
      <c r="F50" s="265"/>
      <c r="G50" s="233"/>
      <c r="H50" s="265"/>
      <c r="I50" s="312"/>
      <c r="J50" s="502"/>
      <c r="K50" s="312"/>
      <c r="L50" s="528"/>
      <c r="M50" s="312"/>
      <c r="N50" s="265"/>
      <c r="O50" s="312"/>
      <c r="P50" s="507"/>
      <c r="Q50" s="506"/>
      <c r="R50" s="507"/>
      <c r="S50" s="506"/>
      <c r="T50" s="507"/>
      <c r="U50" s="262"/>
      <c r="V50" s="262"/>
      <c r="W50" s="262"/>
      <c r="X50" s="261"/>
      <c r="Y50" s="261"/>
      <c r="Z50" s="261"/>
      <c r="AA50" s="261"/>
    </row>
    <row r="51" spans="2:27" x14ac:dyDescent="0.2">
      <c r="B51" s="259"/>
      <c r="C51" s="259"/>
      <c r="D51" s="265"/>
      <c r="E51" s="528"/>
      <c r="F51" s="265"/>
      <c r="G51" s="233"/>
      <c r="H51" s="265"/>
      <c r="I51" s="312"/>
      <c r="J51" s="502"/>
      <c r="K51" s="312"/>
      <c r="L51" s="528"/>
      <c r="M51" s="312"/>
      <c r="N51" s="265"/>
      <c r="O51" s="312"/>
      <c r="P51" s="507"/>
      <c r="Q51" s="506"/>
      <c r="R51" s="507"/>
      <c r="S51" s="506"/>
      <c r="T51" s="507"/>
      <c r="U51" s="262"/>
      <c r="V51" s="262"/>
      <c r="W51" s="262"/>
      <c r="X51" s="261"/>
      <c r="Y51" s="261"/>
      <c r="Z51" s="261"/>
      <c r="AA51" s="261"/>
    </row>
    <row r="52" spans="2:27" x14ac:dyDescent="0.2">
      <c r="B52" s="259"/>
      <c r="C52" s="259"/>
      <c r="D52" s="265"/>
      <c r="E52" s="528"/>
      <c r="F52" s="265"/>
      <c r="G52" s="233"/>
      <c r="H52" s="265"/>
      <c r="I52" s="312"/>
      <c r="J52" s="502"/>
      <c r="K52" s="312"/>
      <c r="L52" s="528"/>
      <c r="M52" s="312"/>
      <c r="N52" s="265"/>
      <c r="O52" s="312"/>
      <c r="P52" s="507"/>
      <c r="Q52" s="506"/>
      <c r="R52" s="507"/>
      <c r="S52" s="506"/>
      <c r="T52" s="507"/>
      <c r="U52" s="262"/>
      <c r="V52" s="262"/>
      <c r="W52" s="262"/>
      <c r="X52" s="261"/>
      <c r="Y52" s="261"/>
      <c r="Z52" s="261"/>
      <c r="AA52" s="261"/>
    </row>
    <row r="53" spans="2:27" x14ac:dyDescent="0.2">
      <c r="B53" s="259"/>
      <c r="C53" s="259"/>
      <c r="D53" s="265"/>
      <c r="E53" s="528"/>
      <c r="F53" s="265"/>
      <c r="G53" s="233"/>
      <c r="H53" s="265"/>
      <c r="I53" s="312"/>
      <c r="J53" s="502"/>
      <c r="K53" s="312"/>
      <c r="L53" s="528"/>
      <c r="M53" s="312"/>
      <c r="N53" s="265"/>
      <c r="O53" s="312"/>
      <c r="P53" s="507"/>
      <c r="Q53" s="506"/>
      <c r="R53" s="507"/>
      <c r="S53" s="506"/>
      <c r="T53" s="507"/>
      <c r="U53" s="262"/>
      <c r="V53" s="262"/>
      <c r="W53" s="262"/>
      <c r="X53" s="261"/>
      <c r="Y53" s="261"/>
      <c r="Z53" s="261"/>
      <c r="AA53" s="261"/>
    </row>
    <row r="54" spans="2:27" x14ac:dyDescent="0.2">
      <c r="B54" s="259"/>
      <c r="C54" s="259"/>
      <c r="D54" s="265"/>
      <c r="E54" s="528"/>
      <c r="F54" s="265"/>
      <c r="G54" s="233"/>
      <c r="H54" s="265"/>
      <c r="I54" s="312"/>
      <c r="J54" s="502"/>
      <c r="K54" s="312"/>
      <c r="L54" s="528"/>
      <c r="M54" s="312"/>
      <c r="N54" s="265"/>
      <c r="O54" s="312"/>
      <c r="P54" s="507"/>
      <c r="Q54" s="506"/>
      <c r="R54" s="507"/>
      <c r="S54" s="506"/>
      <c r="T54" s="507"/>
      <c r="U54" s="262"/>
      <c r="V54" s="262"/>
      <c r="W54" s="262"/>
      <c r="X54" s="261"/>
      <c r="Y54" s="261"/>
      <c r="Z54" s="261"/>
      <c r="AA54" s="261"/>
    </row>
    <row r="55" spans="2:27" x14ac:dyDescent="0.2">
      <c r="B55" s="259"/>
      <c r="C55" s="259"/>
      <c r="D55" s="265"/>
      <c r="E55" s="528"/>
      <c r="F55" s="265"/>
      <c r="G55" s="233"/>
      <c r="H55" s="265"/>
      <c r="I55" s="312"/>
      <c r="J55" s="502"/>
      <c r="K55" s="312"/>
      <c r="L55" s="528"/>
      <c r="M55" s="312"/>
      <c r="N55" s="265"/>
      <c r="O55" s="312"/>
      <c r="P55" s="507"/>
      <c r="Q55" s="506"/>
      <c r="R55" s="507"/>
      <c r="S55" s="506"/>
      <c r="T55" s="507"/>
      <c r="U55" s="262"/>
      <c r="V55" s="262"/>
      <c r="W55" s="262"/>
      <c r="X55" s="261"/>
      <c r="Y55" s="261"/>
      <c r="Z55" s="261"/>
      <c r="AA55" s="261"/>
    </row>
    <row r="56" spans="2:27" x14ac:dyDescent="0.2">
      <c r="B56" s="259"/>
      <c r="C56" s="259"/>
      <c r="D56" s="265"/>
      <c r="E56" s="528"/>
      <c r="F56" s="265"/>
      <c r="G56" s="233"/>
      <c r="H56" s="265"/>
      <c r="I56" s="312"/>
      <c r="J56" s="502"/>
      <c r="K56" s="312"/>
      <c r="L56" s="528"/>
      <c r="M56" s="312"/>
      <c r="N56" s="265"/>
      <c r="O56" s="312"/>
      <c r="P56" s="507"/>
      <c r="Q56" s="506"/>
      <c r="R56" s="507"/>
      <c r="S56" s="506"/>
      <c r="T56" s="507"/>
      <c r="U56" s="270"/>
      <c r="V56" s="270"/>
      <c r="W56" s="270"/>
      <c r="X56" s="269"/>
      <c r="Y56" s="269"/>
      <c r="Z56" s="269"/>
      <c r="AA56" s="269"/>
    </row>
    <row r="57" spans="2:27" x14ac:dyDescent="0.2">
      <c r="B57" s="259"/>
      <c r="C57" s="259"/>
      <c r="D57" s="265"/>
      <c r="E57" s="528"/>
      <c r="F57" s="265"/>
      <c r="G57" s="233"/>
      <c r="H57" s="265"/>
      <c r="I57" s="312"/>
      <c r="J57" s="502"/>
      <c r="K57" s="312"/>
      <c r="L57" s="528"/>
      <c r="M57" s="312"/>
      <c r="N57" s="265"/>
      <c r="O57" s="312"/>
      <c r="P57" s="507"/>
      <c r="Q57" s="506"/>
      <c r="R57" s="507"/>
      <c r="S57" s="506"/>
      <c r="T57" s="507"/>
      <c r="U57" s="270"/>
      <c r="V57" s="270"/>
      <c r="W57" s="270"/>
      <c r="X57" s="269"/>
      <c r="Y57" s="269"/>
      <c r="Z57" s="269"/>
      <c r="AA57" s="269"/>
    </row>
    <row r="58" spans="2:27" x14ac:dyDescent="0.2">
      <c r="B58" s="259"/>
      <c r="C58" s="259"/>
      <c r="D58" s="265"/>
      <c r="E58" s="528"/>
      <c r="F58" s="265"/>
      <c r="G58" s="233"/>
      <c r="H58" s="265"/>
      <c r="I58" s="312"/>
      <c r="J58" s="502"/>
      <c r="K58" s="312"/>
      <c r="L58" s="528"/>
      <c r="M58" s="312"/>
      <c r="N58" s="265"/>
      <c r="O58" s="312"/>
      <c r="P58" s="507"/>
      <c r="Q58" s="506"/>
      <c r="R58" s="507"/>
      <c r="S58" s="506"/>
      <c r="T58" s="507"/>
      <c r="U58" s="262"/>
      <c r="V58" s="262"/>
      <c r="W58" s="262"/>
      <c r="X58" s="261"/>
      <c r="Y58" s="261"/>
      <c r="Z58" s="261"/>
      <c r="AA58" s="261"/>
    </row>
    <row r="59" spans="2:27" x14ac:dyDescent="0.2">
      <c r="B59" s="259"/>
      <c r="C59" s="259"/>
      <c r="D59" s="265"/>
      <c r="E59" s="528"/>
      <c r="F59" s="265"/>
      <c r="G59" s="233"/>
      <c r="H59" s="265"/>
      <c r="I59" s="312"/>
      <c r="J59" s="502"/>
      <c r="K59" s="312"/>
      <c r="L59" s="528"/>
      <c r="M59" s="312"/>
      <c r="N59" s="265"/>
      <c r="O59" s="312"/>
      <c r="P59" s="507"/>
      <c r="Q59" s="506"/>
      <c r="R59" s="507"/>
      <c r="S59" s="506"/>
      <c r="T59" s="507"/>
      <c r="U59" s="262"/>
      <c r="V59" s="262"/>
      <c r="W59" s="262"/>
      <c r="X59" s="261"/>
      <c r="Y59" s="261"/>
      <c r="Z59" s="261"/>
      <c r="AA59" s="261"/>
    </row>
    <row r="60" spans="2:27" x14ac:dyDescent="0.2">
      <c r="B60" s="259"/>
      <c r="C60" s="259"/>
      <c r="D60" s="265"/>
      <c r="E60" s="528"/>
      <c r="F60" s="265"/>
      <c r="G60" s="233"/>
      <c r="H60" s="265"/>
      <c r="I60" s="312"/>
      <c r="J60" s="502"/>
      <c r="K60" s="312"/>
      <c r="L60" s="528"/>
      <c r="M60" s="312"/>
      <c r="N60" s="265"/>
      <c r="O60" s="312"/>
      <c r="P60" s="507"/>
      <c r="Q60" s="506"/>
      <c r="R60" s="507"/>
      <c r="S60" s="506"/>
      <c r="T60" s="507"/>
      <c r="U60" s="262"/>
      <c r="V60" s="262"/>
      <c r="W60" s="262"/>
      <c r="X60" s="261"/>
      <c r="Y60" s="261"/>
      <c r="Z60" s="261"/>
      <c r="AA60" s="261"/>
    </row>
    <row r="61" spans="2:27" x14ac:dyDescent="0.2">
      <c r="B61" s="259"/>
      <c r="C61" s="259"/>
      <c r="D61" s="265"/>
      <c r="E61" s="528"/>
      <c r="F61" s="265"/>
      <c r="G61" s="233"/>
      <c r="H61" s="265"/>
      <c r="I61" s="312"/>
      <c r="J61" s="502"/>
      <c r="K61" s="312"/>
      <c r="L61" s="528"/>
      <c r="M61" s="312"/>
      <c r="N61" s="265"/>
      <c r="O61" s="312"/>
      <c r="P61" s="507"/>
      <c r="Q61" s="506"/>
      <c r="R61" s="507"/>
      <c r="S61" s="506"/>
      <c r="T61" s="507"/>
      <c r="U61" s="262"/>
      <c r="V61" s="262"/>
      <c r="W61" s="262"/>
      <c r="X61" s="261"/>
      <c r="Y61" s="261"/>
      <c r="Z61" s="261"/>
      <c r="AA61" s="261"/>
    </row>
    <row r="62" spans="2:27" x14ac:dyDescent="0.2">
      <c r="B62" s="259"/>
      <c r="C62" s="259"/>
      <c r="D62" s="265"/>
      <c r="E62" s="528"/>
      <c r="F62" s="265"/>
      <c r="G62" s="233"/>
      <c r="H62" s="265"/>
      <c r="I62" s="312"/>
      <c r="J62" s="502"/>
      <c r="K62" s="312"/>
      <c r="L62" s="528"/>
      <c r="M62" s="312"/>
      <c r="N62" s="265"/>
      <c r="O62" s="312"/>
      <c r="P62" s="507"/>
      <c r="Q62" s="506"/>
      <c r="R62" s="507"/>
      <c r="S62" s="506"/>
      <c r="T62" s="507"/>
      <c r="U62" s="262"/>
      <c r="V62" s="262"/>
      <c r="W62" s="262"/>
      <c r="X62" s="261"/>
      <c r="Y62" s="261"/>
      <c r="Z62" s="261"/>
      <c r="AA62" s="261"/>
    </row>
    <row r="63" spans="2:27" x14ac:dyDescent="0.2">
      <c r="B63" s="259"/>
      <c r="C63" s="259"/>
      <c r="D63" s="265"/>
      <c r="E63" s="528"/>
      <c r="F63" s="265"/>
      <c r="G63" s="233"/>
      <c r="H63" s="265"/>
      <c r="I63" s="312"/>
      <c r="J63" s="502"/>
      <c r="K63" s="312"/>
      <c r="L63" s="528"/>
      <c r="M63" s="312"/>
      <c r="N63" s="265"/>
      <c r="O63" s="312"/>
      <c r="P63" s="507"/>
      <c r="Q63" s="506"/>
      <c r="R63" s="507"/>
      <c r="S63" s="506"/>
      <c r="T63" s="507"/>
      <c r="U63" s="262"/>
      <c r="V63" s="262"/>
      <c r="W63" s="262"/>
      <c r="X63" s="261"/>
      <c r="Y63" s="261"/>
      <c r="Z63" s="261"/>
      <c r="AA63" s="261"/>
    </row>
    <row r="64" spans="2:27" x14ac:dyDescent="0.2">
      <c r="B64" s="259"/>
      <c r="C64" s="259"/>
      <c r="D64" s="265"/>
      <c r="E64" s="528"/>
      <c r="F64" s="265"/>
      <c r="G64" s="233"/>
      <c r="H64" s="265"/>
      <c r="I64" s="312"/>
      <c r="J64" s="502"/>
      <c r="K64" s="312"/>
      <c r="L64" s="528"/>
      <c r="M64" s="312"/>
      <c r="N64" s="265"/>
      <c r="O64" s="312"/>
      <c r="P64" s="507"/>
      <c r="Q64" s="506"/>
      <c r="R64" s="507"/>
      <c r="S64" s="506"/>
      <c r="T64" s="507"/>
      <c r="U64" s="262"/>
      <c r="V64" s="262"/>
      <c r="W64" s="262"/>
      <c r="X64" s="261"/>
      <c r="Y64" s="261"/>
      <c r="Z64" s="261"/>
      <c r="AA64" s="261"/>
    </row>
    <row r="65" spans="2:27" x14ac:dyDescent="0.2">
      <c r="B65" s="259"/>
      <c r="C65" s="259"/>
      <c r="D65" s="265"/>
      <c r="E65" s="528"/>
      <c r="F65" s="265"/>
      <c r="G65" s="233"/>
      <c r="H65" s="265"/>
      <c r="I65" s="312"/>
      <c r="J65" s="502"/>
      <c r="K65" s="312"/>
      <c r="L65" s="528"/>
      <c r="M65" s="312"/>
      <c r="N65" s="265"/>
      <c r="O65" s="312"/>
      <c r="P65" s="507"/>
      <c r="Q65" s="506"/>
      <c r="R65" s="507"/>
      <c r="S65" s="506"/>
      <c r="T65" s="507"/>
      <c r="U65" s="262"/>
      <c r="V65" s="262"/>
      <c r="W65" s="262"/>
      <c r="X65" s="261"/>
      <c r="Y65" s="261"/>
      <c r="Z65" s="261"/>
      <c r="AA65" s="261"/>
    </row>
    <row r="66" spans="2:27" x14ac:dyDescent="0.2">
      <c r="B66" s="259"/>
      <c r="C66" s="259"/>
      <c r="D66" s="265"/>
      <c r="E66" s="528"/>
      <c r="F66" s="265"/>
      <c r="G66" s="233"/>
      <c r="H66" s="265"/>
      <c r="I66" s="312"/>
      <c r="J66" s="502"/>
      <c r="K66" s="312"/>
      <c r="L66" s="528"/>
      <c r="M66" s="312"/>
      <c r="N66" s="265"/>
      <c r="O66" s="312"/>
      <c r="P66" s="507"/>
      <c r="Q66" s="506"/>
      <c r="R66" s="507"/>
      <c r="S66" s="506"/>
      <c r="T66" s="507"/>
      <c r="U66" s="262"/>
      <c r="V66" s="262"/>
      <c r="W66" s="262"/>
      <c r="X66" s="261"/>
      <c r="Y66" s="261"/>
      <c r="Z66" s="261"/>
      <c r="AA66" s="261"/>
    </row>
    <row r="67" spans="2:27" x14ac:dyDescent="0.2">
      <c r="B67" s="259"/>
      <c r="C67" s="259"/>
      <c r="D67" s="265"/>
      <c r="E67" s="528"/>
      <c r="F67" s="265"/>
      <c r="G67" s="233"/>
      <c r="H67" s="265"/>
      <c r="I67" s="312"/>
      <c r="J67" s="502"/>
      <c r="K67" s="312"/>
      <c r="L67" s="528"/>
      <c r="M67" s="312"/>
      <c r="N67" s="265"/>
      <c r="O67" s="312"/>
      <c r="P67" s="507"/>
      <c r="Q67" s="506"/>
      <c r="R67" s="507"/>
      <c r="S67" s="506"/>
      <c r="T67" s="507"/>
      <c r="U67" s="262"/>
      <c r="V67" s="262"/>
      <c r="W67" s="262"/>
      <c r="X67" s="261"/>
      <c r="Y67" s="261"/>
      <c r="Z67" s="261"/>
      <c r="AA67" s="261"/>
    </row>
    <row r="68" spans="2:27" x14ac:dyDescent="0.2">
      <c r="B68" s="259"/>
      <c r="C68" s="259"/>
      <c r="D68" s="265"/>
      <c r="E68" s="528"/>
      <c r="F68" s="265"/>
      <c r="G68" s="233"/>
      <c r="H68" s="265"/>
      <c r="I68" s="312"/>
      <c r="J68" s="502"/>
      <c r="K68" s="312"/>
      <c r="L68" s="528"/>
      <c r="M68" s="312"/>
      <c r="N68" s="265"/>
      <c r="O68" s="312"/>
      <c r="P68" s="507"/>
      <c r="Q68" s="506"/>
      <c r="R68" s="507"/>
      <c r="S68" s="506"/>
      <c r="T68" s="507"/>
      <c r="U68" s="262"/>
      <c r="V68" s="262"/>
      <c r="W68" s="262"/>
      <c r="X68" s="261"/>
      <c r="Y68" s="261"/>
      <c r="Z68" s="261"/>
      <c r="AA68" s="261"/>
    </row>
    <row r="69" spans="2:27" x14ac:dyDescent="0.2">
      <c r="B69" s="259"/>
      <c r="C69" s="259"/>
      <c r="D69" s="265"/>
      <c r="E69" s="528"/>
      <c r="F69" s="265"/>
      <c r="G69" s="233"/>
      <c r="H69" s="265"/>
      <c r="I69" s="312"/>
      <c r="J69" s="502"/>
      <c r="K69" s="312"/>
      <c r="L69" s="528"/>
      <c r="M69" s="312"/>
      <c r="N69" s="265"/>
      <c r="O69" s="312"/>
      <c r="P69" s="507"/>
      <c r="Q69" s="506"/>
      <c r="R69" s="507"/>
      <c r="S69" s="506"/>
      <c r="T69" s="507"/>
      <c r="U69" s="262"/>
      <c r="V69" s="262"/>
      <c r="W69" s="262"/>
      <c r="X69" s="261"/>
      <c r="Y69" s="261"/>
      <c r="Z69" s="261"/>
      <c r="AA69" s="261"/>
    </row>
    <row r="70" spans="2:27" x14ac:dyDescent="0.2">
      <c r="B70" s="259"/>
      <c r="C70" s="259"/>
      <c r="D70" s="265"/>
      <c r="E70" s="528"/>
      <c r="F70" s="265"/>
      <c r="G70" s="233"/>
      <c r="H70" s="265"/>
      <c r="I70" s="312"/>
      <c r="J70" s="502"/>
      <c r="K70" s="312"/>
      <c r="L70" s="528"/>
      <c r="M70" s="312"/>
      <c r="N70" s="265"/>
      <c r="O70" s="312"/>
      <c r="P70" s="507"/>
      <c r="Q70" s="506"/>
      <c r="R70" s="507"/>
      <c r="S70" s="506"/>
      <c r="T70" s="507"/>
      <c r="U70" s="262"/>
      <c r="V70" s="262"/>
      <c r="W70" s="262"/>
      <c r="X70" s="261"/>
      <c r="Y70" s="261"/>
      <c r="Z70" s="261"/>
      <c r="AA70" s="261"/>
    </row>
    <row r="71" spans="2:27" x14ac:dyDescent="0.2">
      <c r="B71" s="259"/>
      <c r="C71" s="259"/>
      <c r="D71" s="265"/>
      <c r="E71" s="528"/>
      <c r="F71" s="265"/>
      <c r="G71" s="233"/>
      <c r="H71" s="265"/>
      <c r="I71" s="312"/>
      <c r="J71" s="502"/>
      <c r="K71" s="312"/>
      <c r="L71" s="528"/>
      <c r="M71" s="312"/>
      <c r="N71" s="265"/>
      <c r="O71" s="312"/>
      <c r="P71" s="507"/>
      <c r="Q71" s="506"/>
      <c r="R71" s="507"/>
      <c r="S71" s="506"/>
      <c r="T71" s="507"/>
      <c r="U71" s="262"/>
      <c r="V71" s="262"/>
      <c r="W71" s="262"/>
      <c r="X71" s="261"/>
      <c r="Y71" s="261"/>
      <c r="Z71" s="261"/>
      <c r="AA71" s="261"/>
    </row>
    <row r="72" spans="2:27" x14ac:dyDescent="0.2">
      <c r="B72" s="259"/>
      <c r="C72" s="259"/>
      <c r="D72" s="265"/>
      <c r="E72" s="528"/>
      <c r="F72" s="265"/>
      <c r="G72" s="233"/>
      <c r="H72" s="265"/>
      <c r="I72" s="312"/>
      <c r="J72" s="502"/>
      <c r="K72" s="312"/>
      <c r="L72" s="528"/>
      <c r="M72" s="312"/>
      <c r="N72" s="265"/>
      <c r="O72" s="312"/>
      <c r="P72" s="507"/>
      <c r="Q72" s="506"/>
      <c r="R72" s="507"/>
      <c r="S72" s="506"/>
      <c r="T72" s="507"/>
      <c r="U72" s="262"/>
      <c r="V72" s="262"/>
      <c r="W72" s="262"/>
      <c r="X72" s="261"/>
      <c r="Y72" s="261"/>
      <c r="Z72" s="261"/>
      <c r="AA72" s="261"/>
    </row>
    <row r="73" spans="2:27" x14ac:dyDescent="0.2">
      <c r="B73" s="259"/>
      <c r="C73" s="259"/>
      <c r="D73" s="265"/>
      <c r="E73" s="528"/>
      <c r="F73" s="265"/>
      <c r="G73" s="233"/>
      <c r="H73" s="265"/>
      <c r="I73" s="312"/>
      <c r="J73" s="502"/>
      <c r="K73" s="312"/>
      <c r="L73" s="528"/>
      <c r="M73" s="312"/>
      <c r="N73" s="265"/>
      <c r="O73" s="312"/>
      <c r="P73" s="507"/>
      <c r="Q73" s="506"/>
      <c r="R73" s="507"/>
      <c r="S73" s="506"/>
      <c r="T73" s="507"/>
      <c r="U73" s="262"/>
      <c r="V73" s="262"/>
      <c r="W73" s="262"/>
      <c r="X73" s="261"/>
      <c r="Y73" s="261"/>
      <c r="Z73" s="261"/>
      <c r="AA73" s="261"/>
    </row>
    <row r="74" spans="2:27" x14ac:dyDescent="0.2">
      <c r="B74" s="259"/>
      <c r="C74" s="259"/>
      <c r="D74" s="265"/>
      <c r="E74" s="528"/>
      <c r="F74" s="265"/>
      <c r="G74" s="233"/>
      <c r="H74" s="265"/>
      <c r="I74" s="312"/>
      <c r="J74" s="502"/>
      <c r="K74" s="312"/>
      <c r="L74" s="528"/>
      <c r="M74" s="312"/>
      <c r="N74" s="265"/>
      <c r="O74" s="312"/>
      <c r="P74" s="507"/>
      <c r="Q74" s="506"/>
      <c r="R74" s="507"/>
      <c r="S74" s="506"/>
      <c r="T74" s="507"/>
      <c r="U74" s="262"/>
      <c r="V74" s="262"/>
      <c r="W74" s="262"/>
      <c r="X74" s="261"/>
      <c r="Y74" s="261"/>
      <c r="Z74" s="261"/>
      <c r="AA74" s="261"/>
    </row>
    <row r="75" spans="2:27" x14ac:dyDescent="0.2">
      <c r="B75" s="259"/>
      <c r="C75" s="259"/>
      <c r="D75" s="265"/>
      <c r="E75" s="528"/>
      <c r="F75" s="265"/>
      <c r="G75" s="233"/>
      <c r="H75" s="265"/>
      <c r="I75" s="312"/>
      <c r="J75" s="502"/>
      <c r="K75" s="312"/>
      <c r="L75" s="528"/>
      <c r="M75" s="312"/>
      <c r="N75" s="265"/>
      <c r="O75" s="312"/>
      <c r="P75" s="507"/>
      <c r="Q75" s="506"/>
      <c r="R75" s="507"/>
      <c r="S75" s="506"/>
      <c r="T75" s="507"/>
      <c r="U75" s="262"/>
      <c r="V75" s="262"/>
      <c r="W75" s="262"/>
      <c r="X75" s="261"/>
      <c r="Y75" s="261"/>
      <c r="Z75" s="261"/>
      <c r="AA75" s="261"/>
    </row>
    <row r="76" spans="2:27" x14ac:dyDescent="0.2">
      <c r="B76" s="259"/>
      <c r="C76" s="259"/>
      <c r="D76" s="265"/>
      <c r="E76" s="528"/>
      <c r="F76" s="265"/>
      <c r="G76" s="233"/>
      <c r="H76" s="265"/>
      <c r="I76" s="312"/>
      <c r="J76" s="502"/>
      <c r="K76" s="312"/>
      <c r="L76" s="528"/>
      <c r="M76" s="312"/>
      <c r="N76" s="265"/>
      <c r="O76" s="312"/>
      <c r="P76" s="507"/>
      <c r="Q76" s="506"/>
      <c r="R76" s="507"/>
      <c r="S76" s="506"/>
      <c r="T76" s="507"/>
      <c r="U76" s="262"/>
      <c r="V76" s="262"/>
      <c r="W76" s="262"/>
      <c r="X76" s="261"/>
      <c r="Y76" s="261"/>
      <c r="Z76" s="261"/>
      <c r="AA76" s="261"/>
    </row>
    <row r="77" spans="2:27" x14ac:dyDescent="0.2">
      <c r="B77" s="259"/>
      <c r="C77" s="259"/>
      <c r="D77" s="265"/>
      <c r="E77" s="528"/>
      <c r="F77" s="265"/>
      <c r="G77" s="233"/>
      <c r="H77" s="265"/>
      <c r="I77" s="312"/>
      <c r="J77" s="502"/>
      <c r="K77" s="312"/>
      <c r="L77" s="528"/>
      <c r="M77" s="312"/>
      <c r="N77" s="265"/>
      <c r="O77" s="312"/>
      <c r="P77" s="507"/>
      <c r="Q77" s="506"/>
      <c r="R77" s="507"/>
      <c r="S77" s="506"/>
      <c r="T77" s="507"/>
      <c r="U77" s="262"/>
      <c r="V77" s="262"/>
      <c r="W77" s="262"/>
      <c r="X77" s="261"/>
      <c r="Y77" s="261"/>
      <c r="Z77" s="261"/>
      <c r="AA77" s="261"/>
    </row>
    <row r="78" spans="2:27" x14ac:dyDescent="0.2">
      <c r="B78" s="259"/>
      <c r="C78" s="259"/>
      <c r="D78" s="265"/>
      <c r="E78" s="528"/>
      <c r="F78" s="265"/>
      <c r="G78" s="233"/>
      <c r="H78" s="265"/>
      <c r="I78" s="312"/>
      <c r="J78" s="502"/>
      <c r="K78" s="312"/>
      <c r="L78" s="528"/>
      <c r="M78" s="312"/>
      <c r="N78" s="265"/>
      <c r="O78" s="312"/>
      <c r="P78" s="507"/>
      <c r="Q78" s="506"/>
      <c r="R78" s="507"/>
      <c r="S78" s="506"/>
      <c r="T78" s="507"/>
      <c r="U78" s="262"/>
      <c r="V78" s="262"/>
      <c r="W78" s="262"/>
      <c r="X78" s="261"/>
      <c r="Y78" s="261"/>
      <c r="Z78" s="261"/>
      <c r="AA78" s="261"/>
    </row>
    <row r="79" spans="2:27" x14ac:dyDescent="0.2">
      <c r="B79" s="259"/>
      <c r="C79" s="259"/>
      <c r="D79" s="265"/>
      <c r="E79" s="528"/>
      <c r="F79" s="265"/>
      <c r="G79" s="233"/>
      <c r="H79" s="265"/>
      <c r="I79" s="312"/>
      <c r="J79" s="502"/>
      <c r="K79" s="312"/>
      <c r="L79" s="528"/>
      <c r="M79" s="312"/>
      <c r="N79" s="265"/>
      <c r="O79" s="312"/>
      <c r="P79" s="507"/>
      <c r="Q79" s="506"/>
      <c r="R79" s="507"/>
      <c r="S79" s="506"/>
      <c r="T79" s="507"/>
      <c r="U79" s="262"/>
      <c r="V79" s="262"/>
      <c r="W79" s="262"/>
      <c r="X79" s="261"/>
      <c r="Y79" s="261"/>
      <c r="Z79" s="261"/>
      <c r="AA79" s="261"/>
    </row>
    <row r="80" spans="2:27" x14ac:dyDescent="0.2">
      <c r="B80" s="259"/>
      <c r="C80" s="259"/>
      <c r="D80" s="265"/>
      <c r="E80" s="528"/>
      <c r="F80" s="265"/>
      <c r="G80" s="233"/>
      <c r="H80" s="265"/>
      <c r="I80" s="312"/>
      <c r="J80" s="502"/>
      <c r="K80" s="312"/>
      <c r="L80" s="528"/>
      <c r="M80" s="312"/>
      <c r="N80" s="265"/>
      <c r="O80" s="312"/>
      <c r="P80" s="507"/>
      <c r="Q80" s="506"/>
      <c r="R80" s="507"/>
      <c r="S80" s="506"/>
      <c r="T80" s="507"/>
      <c r="U80" s="262"/>
      <c r="V80" s="262"/>
      <c r="W80" s="262"/>
      <c r="X80" s="261"/>
      <c r="Y80" s="261"/>
      <c r="Z80" s="261"/>
      <c r="AA80" s="261"/>
    </row>
    <row r="81" spans="2:27" x14ac:dyDescent="0.2">
      <c r="B81" s="259"/>
      <c r="C81" s="259"/>
      <c r="D81" s="265"/>
      <c r="E81" s="528"/>
      <c r="F81" s="265"/>
      <c r="G81" s="233"/>
      <c r="H81" s="265"/>
      <c r="I81" s="312"/>
      <c r="J81" s="502"/>
      <c r="K81" s="312"/>
      <c r="L81" s="528"/>
      <c r="M81" s="312"/>
      <c r="N81" s="265"/>
      <c r="O81" s="312"/>
      <c r="P81" s="507"/>
      <c r="Q81" s="506"/>
      <c r="R81" s="507"/>
      <c r="S81" s="506"/>
      <c r="T81" s="507"/>
      <c r="U81" s="262"/>
      <c r="V81" s="262"/>
      <c r="W81" s="262"/>
      <c r="X81" s="261"/>
      <c r="Y81" s="261"/>
      <c r="Z81" s="261"/>
      <c r="AA81" s="261"/>
    </row>
    <row r="82" spans="2:27" x14ac:dyDescent="0.2">
      <c r="B82" s="259"/>
      <c r="C82" s="259"/>
      <c r="D82" s="265"/>
      <c r="E82" s="528"/>
      <c r="F82" s="265"/>
      <c r="G82" s="233"/>
      <c r="H82" s="265"/>
      <c r="I82" s="312"/>
      <c r="J82" s="502"/>
      <c r="K82" s="312"/>
      <c r="L82" s="528"/>
      <c r="M82" s="312"/>
      <c r="N82" s="265"/>
      <c r="O82" s="312"/>
      <c r="P82" s="507"/>
      <c r="Q82" s="506"/>
      <c r="R82" s="507"/>
      <c r="S82" s="506"/>
      <c r="T82" s="507"/>
      <c r="U82" s="262"/>
      <c r="V82" s="262"/>
      <c r="W82" s="262"/>
      <c r="X82" s="261"/>
      <c r="Y82" s="261"/>
      <c r="Z82" s="261"/>
      <c r="AA82" s="261"/>
    </row>
    <row r="83" spans="2:27" x14ac:dyDescent="0.2">
      <c r="B83" s="259"/>
      <c r="C83" s="259"/>
      <c r="D83" s="265"/>
      <c r="E83" s="528"/>
      <c r="F83" s="265"/>
      <c r="G83" s="233"/>
      <c r="H83" s="265"/>
      <c r="I83" s="312"/>
      <c r="J83" s="502"/>
      <c r="K83" s="312"/>
      <c r="L83" s="528"/>
      <c r="M83" s="312"/>
      <c r="N83" s="265"/>
      <c r="O83" s="312"/>
      <c r="P83" s="507"/>
      <c r="Q83" s="506"/>
      <c r="R83" s="507"/>
      <c r="S83" s="506"/>
      <c r="T83" s="507"/>
      <c r="U83" s="262"/>
      <c r="V83" s="262"/>
      <c r="W83" s="262"/>
      <c r="X83" s="261"/>
      <c r="Y83" s="261"/>
      <c r="Z83" s="261"/>
      <c r="AA83" s="261"/>
    </row>
    <row r="84" spans="2:27" x14ac:dyDescent="0.2">
      <c r="B84" s="259"/>
      <c r="C84" s="259"/>
      <c r="D84" s="265"/>
      <c r="E84" s="528"/>
      <c r="F84" s="265"/>
      <c r="G84" s="233"/>
      <c r="H84" s="265"/>
      <c r="I84" s="312"/>
      <c r="J84" s="502"/>
      <c r="K84" s="312"/>
      <c r="L84" s="528"/>
      <c r="M84" s="312"/>
      <c r="N84" s="265"/>
      <c r="O84" s="312"/>
      <c r="P84" s="507"/>
      <c r="Q84" s="506"/>
      <c r="R84" s="507"/>
      <c r="S84" s="506"/>
      <c r="T84" s="507"/>
      <c r="U84" s="262"/>
      <c r="V84" s="262"/>
      <c r="W84" s="262"/>
      <c r="X84" s="261"/>
      <c r="Y84" s="261"/>
      <c r="Z84" s="261"/>
      <c r="AA84" s="261"/>
    </row>
    <row r="85" spans="2:27" x14ac:dyDescent="0.2">
      <c r="B85" s="259"/>
      <c r="C85" s="259"/>
      <c r="D85" s="265"/>
      <c r="E85" s="528"/>
      <c r="F85" s="265"/>
      <c r="G85" s="233"/>
      <c r="H85" s="265"/>
      <c r="I85" s="312"/>
      <c r="J85" s="502"/>
      <c r="K85" s="312"/>
      <c r="L85" s="528"/>
      <c r="M85" s="312"/>
      <c r="N85" s="265"/>
      <c r="O85" s="312"/>
      <c r="P85" s="507"/>
      <c r="Q85" s="506"/>
      <c r="R85" s="507"/>
      <c r="S85" s="506"/>
      <c r="T85" s="507"/>
      <c r="U85" s="262"/>
      <c r="V85" s="262"/>
      <c r="W85" s="262"/>
      <c r="X85" s="261"/>
      <c r="Y85" s="261"/>
      <c r="Z85" s="261"/>
      <c r="AA85" s="261"/>
    </row>
    <row r="86" spans="2:27" x14ac:dyDescent="0.2">
      <c r="B86" s="259"/>
      <c r="C86" s="259"/>
      <c r="D86" s="265"/>
      <c r="E86" s="528"/>
      <c r="F86" s="265"/>
      <c r="G86" s="233"/>
      <c r="H86" s="265"/>
      <c r="I86" s="312"/>
      <c r="J86" s="502"/>
      <c r="K86" s="312"/>
      <c r="L86" s="528"/>
      <c r="M86" s="312"/>
      <c r="N86" s="265"/>
      <c r="O86" s="312"/>
      <c r="P86" s="507"/>
      <c r="Q86" s="506"/>
      <c r="R86" s="507"/>
      <c r="S86" s="506"/>
      <c r="T86" s="507"/>
      <c r="U86" s="262"/>
      <c r="V86" s="262"/>
      <c r="W86" s="262"/>
      <c r="X86" s="261"/>
      <c r="Y86" s="261"/>
      <c r="Z86" s="261"/>
      <c r="AA86" s="261"/>
    </row>
    <row r="87" spans="2:27" x14ac:dyDescent="0.2">
      <c r="B87" s="259"/>
      <c r="C87" s="259"/>
      <c r="D87" s="265"/>
      <c r="E87" s="528"/>
      <c r="F87" s="265"/>
      <c r="G87" s="233"/>
      <c r="H87" s="265"/>
      <c r="I87" s="312"/>
      <c r="J87" s="502"/>
      <c r="K87" s="312"/>
      <c r="L87" s="528"/>
      <c r="M87" s="312"/>
      <c r="N87" s="265"/>
      <c r="O87" s="312"/>
      <c r="P87" s="507"/>
      <c r="Q87" s="506"/>
      <c r="R87" s="507"/>
      <c r="S87" s="506"/>
      <c r="T87" s="507"/>
      <c r="U87" s="262"/>
      <c r="V87" s="262"/>
      <c r="W87" s="262"/>
      <c r="X87" s="261"/>
      <c r="Y87" s="261"/>
      <c r="Z87" s="261"/>
      <c r="AA87" s="261"/>
    </row>
    <row r="88" spans="2:27" x14ac:dyDescent="0.2">
      <c r="B88" s="259"/>
      <c r="C88" s="259"/>
      <c r="D88" s="265"/>
      <c r="E88" s="528"/>
      <c r="F88" s="265"/>
      <c r="G88" s="233"/>
      <c r="H88" s="265"/>
      <c r="I88" s="312"/>
      <c r="J88" s="502"/>
      <c r="K88" s="312"/>
      <c r="L88" s="528"/>
      <c r="M88" s="312"/>
      <c r="N88" s="265"/>
      <c r="O88" s="312"/>
      <c r="P88" s="507"/>
      <c r="Q88" s="506"/>
      <c r="R88" s="507"/>
      <c r="S88" s="506"/>
      <c r="T88" s="507"/>
      <c r="U88" s="262"/>
      <c r="V88" s="262"/>
      <c r="W88" s="262"/>
      <c r="X88" s="261"/>
      <c r="Y88" s="261"/>
      <c r="Z88" s="261"/>
      <c r="AA88" s="261"/>
    </row>
    <row r="89" spans="2:27" x14ac:dyDescent="0.2">
      <c r="B89" s="259"/>
      <c r="C89" s="259"/>
      <c r="D89" s="265"/>
      <c r="E89" s="528"/>
      <c r="F89" s="265"/>
      <c r="G89" s="233"/>
      <c r="H89" s="265"/>
      <c r="I89" s="312"/>
      <c r="J89" s="502"/>
      <c r="K89" s="312"/>
      <c r="L89" s="528"/>
      <c r="M89" s="312"/>
      <c r="N89" s="265"/>
      <c r="O89" s="312"/>
      <c r="P89" s="507"/>
      <c r="Q89" s="506"/>
      <c r="R89" s="507"/>
      <c r="S89" s="506"/>
      <c r="T89" s="507"/>
      <c r="U89" s="262"/>
      <c r="V89" s="262"/>
      <c r="W89" s="262"/>
      <c r="X89" s="261"/>
      <c r="Y89" s="261"/>
      <c r="Z89" s="261"/>
      <c r="AA89" s="261"/>
    </row>
    <row r="90" spans="2:27" x14ac:dyDescent="0.2">
      <c r="B90" s="259"/>
      <c r="C90" s="259"/>
      <c r="D90" s="265"/>
      <c r="E90" s="528"/>
      <c r="F90" s="265"/>
      <c r="G90" s="233"/>
      <c r="H90" s="265"/>
      <c r="I90" s="312"/>
      <c r="J90" s="502"/>
      <c r="K90" s="312"/>
      <c r="L90" s="528"/>
      <c r="M90" s="312"/>
      <c r="N90" s="265"/>
      <c r="O90" s="312"/>
      <c r="P90" s="507"/>
      <c r="Q90" s="506"/>
      <c r="R90" s="507"/>
      <c r="S90" s="506"/>
      <c r="T90" s="507"/>
      <c r="U90" s="262"/>
      <c r="V90" s="262"/>
      <c r="W90" s="262"/>
      <c r="X90" s="261"/>
      <c r="Y90" s="261"/>
      <c r="Z90" s="261"/>
      <c r="AA90" s="261"/>
    </row>
    <row r="91" spans="2:27" x14ac:dyDescent="0.2">
      <c r="B91" s="259"/>
      <c r="C91" s="259"/>
      <c r="D91" s="265"/>
      <c r="E91" s="528"/>
      <c r="F91" s="265"/>
      <c r="G91" s="233"/>
      <c r="H91" s="265"/>
      <c r="I91" s="312"/>
      <c r="J91" s="502"/>
      <c r="K91" s="312"/>
      <c r="L91" s="528"/>
      <c r="M91" s="312"/>
      <c r="N91" s="265"/>
      <c r="O91" s="312"/>
      <c r="P91" s="507"/>
      <c r="Q91" s="506"/>
      <c r="R91" s="507"/>
      <c r="S91" s="506"/>
      <c r="T91" s="507"/>
      <c r="U91" s="262"/>
      <c r="V91" s="262"/>
      <c r="W91" s="262"/>
      <c r="X91" s="261"/>
      <c r="Y91" s="261"/>
      <c r="Z91" s="261"/>
      <c r="AA91" s="261"/>
    </row>
    <row r="92" spans="2:27" x14ac:dyDescent="0.2">
      <c r="B92" s="259"/>
      <c r="C92" s="259"/>
      <c r="D92" s="265"/>
      <c r="E92" s="528"/>
      <c r="F92" s="265"/>
      <c r="G92" s="233"/>
      <c r="H92" s="265"/>
      <c r="I92" s="312"/>
      <c r="J92" s="502"/>
      <c r="K92" s="312"/>
      <c r="L92" s="528"/>
      <c r="M92" s="312"/>
      <c r="N92" s="265"/>
      <c r="O92" s="312"/>
      <c r="P92" s="507"/>
      <c r="Q92" s="506"/>
      <c r="R92" s="507"/>
      <c r="S92" s="506"/>
      <c r="T92" s="507"/>
      <c r="U92" s="262"/>
      <c r="V92" s="262"/>
      <c r="W92" s="262"/>
      <c r="X92" s="261"/>
      <c r="Y92" s="261"/>
      <c r="Z92" s="261"/>
      <c r="AA92" s="261"/>
    </row>
    <row r="93" spans="2:27" x14ac:dyDescent="0.2">
      <c r="B93" s="259"/>
      <c r="C93" s="259"/>
      <c r="D93" s="265"/>
      <c r="E93" s="528"/>
      <c r="F93" s="265"/>
      <c r="G93" s="233"/>
      <c r="H93" s="265"/>
      <c r="I93" s="312"/>
      <c r="J93" s="502"/>
      <c r="K93" s="312"/>
      <c r="L93" s="528"/>
      <c r="M93" s="312"/>
      <c r="N93" s="265"/>
      <c r="O93" s="312"/>
      <c r="P93" s="507"/>
      <c r="Q93" s="506"/>
      <c r="R93" s="507"/>
      <c r="S93" s="506"/>
      <c r="T93" s="507"/>
      <c r="U93" s="262"/>
      <c r="V93" s="262"/>
      <c r="W93" s="262"/>
      <c r="X93" s="261"/>
      <c r="Y93" s="261"/>
      <c r="Z93" s="261"/>
      <c r="AA93" s="261"/>
    </row>
    <row r="94" spans="2:27" x14ac:dyDescent="0.2">
      <c r="B94" s="500"/>
      <c r="C94" s="500"/>
      <c r="D94" s="497"/>
      <c r="E94" s="522"/>
      <c r="F94" s="497"/>
      <c r="G94" s="530"/>
      <c r="H94" s="497"/>
      <c r="I94" s="523"/>
      <c r="J94" s="524"/>
      <c r="K94" s="312"/>
      <c r="L94" s="528"/>
      <c r="M94" s="312"/>
      <c r="N94" s="265"/>
      <c r="O94" s="312"/>
      <c r="P94" s="507"/>
      <c r="Q94" s="506"/>
      <c r="R94" s="507"/>
      <c r="S94" s="506"/>
      <c r="T94" s="507"/>
      <c r="U94" s="262"/>
      <c r="V94" s="262"/>
      <c r="W94" s="262"/>
      <c r="X94" s="261"/>
      <c r="Y94" s="261"/>
      <c r="Z94" s="261"/>
      <c r="AA94" s="261"/>
    </row>
    <row r="95" spans="2:27" x14ac:dyDescent="0.2">
      <c r="B95" s="259"/>
      <c r="C95" s="259"/>
      <c r="D95" s="265"/>
      <c r="E95" s="528"/>
      <c r="F95" s="265"/>
      <c r="G95" s="233"/>
      <c r="H95" s="265"/>
      <c r="I95" s="312"/>
      <c r="J95" s="502"/>
      <c r="K95" s="312"/>
      <c r="L95" s="528"/>
      <c r="M95" s="312"/>
      <c r="N95" s="265"/>
      <c r="O95" s="312"/>
      <c r="P95" s="507"/>
      <c r="Q95" s="506"/>
      <c r="R95" s="507"/>
      <c r="S95" s="506"/>
      <c r="T95" s="507"/>
      <c r="U95" s="262"/>
      <c r="V95" s="262"/>
      <c r="W95" s="262"/>
      <c r="X95" s="261"/>
      <c r="Y95" s="261"/>
      <c r="Z95" s="261"/>
      <c r="AA95" s="261"/>
    </row>
    <row r="96" spans="2:27" x14ac:dyDescent="0.2">
      <c r="B96" s="259"/>
      <c r="C96" s="259"/>
      <c r="D96" s="265"/>
      <c r="E96" s="528"/>
      <c r="F96" s="265"/>
      <c r="G96" s="233"/>
      <c r="H96" s="265"/>
      <c r="I96" s="312"/>
      <c r="J96" s="502"/>
      <c r="K96" s="312"/>
      <c r="L96" s="528"/>
      <c r="M96" s="312"/>
      <c r="N96" s="265"/>
      <c r="O96" s="312"/>
      <c r="P96" s="507"/>
      <c r="Q96" s="506"/>
      <c r="R96" s="507"/>
      <c r="S96" s="506"/>
      <c r="T96" s="507"/>
      <c r="U96" s="262"/>
      <c r="V96" s="262"/>
      <c r="W96" s="262"/>
      <c r="X96" s="261"/>
      <c r="Y96" s="261"/>
      <c r="Z96" s="261"/>
      <c r="AA96" s="261"/>
    </row>
    <row r="97" spans="2:27" x14ac:dyDescent="0.2">
      <c r="B97" s="259"/>
      <c r="C97" s="259"/>
      <c r="D97" s="265"/>
      <c r="E97" s="528"/>
      <c r="F97" s="265"/>
      <c r="G97" s="233"/>
      <c r="H97" s="265"/>
      <c r="I97" s="312"/>
      <c r="J97" s="502"/>
      <c r="K97" s="312"/>
      <c r="L97" s="528"/>
      <c r="M97" s="312"/>
      <c r="N97" s="265"/>
      <c r="O97" s="312"/>
      <c r="P97" s="507"/>
      <c r="Q97" s="506"/>
      <c r="R97" s="507"/>
      <c r="S97" s="506"/>
      <c r="T97" s="507"/>
      <c r="U97" s="262"/>
      <c r="V97" s="262"/>
      <c r="W97" s="262"/>
      <c r="X97" s="261"/>
      <c r="Y97" s="261"/>
      <c r="Z97" s="261"/>
      <c r="AA97" s="261"/>
    </row>
    <row r="98" spans="2:27" x14ac:dyDescent="0.2">
      <c r="B98" s="259"/>
      <c r="C98" s="259"/>
      <c r="D98" s="265"/>
      <c r="E98" s="528"/>
      <c r="F98" s="265"/>
      <c r="G98" s="233"/>
      <c r="H98" s="265"/>
      <c r="I98" s="312"/>
      <c r="J98" s="502"/>
      <c r="K98" s="312"/>
      <c r="L98" s="528"/>
      <c r="M98" s="312"/>
      <c r="N98" s="265"/>
      <c r="O98" s="312"/>
      <c r="P98" s="507"/>
      <c r="Q98" s="506"/>
      <c r="R98" s="507"/>
      <c r="S98" s="506"/>
      <c r="T98" s="507"/>
      <c r="U98" s="262"/>
      <c r="V98" s="262"/>
      <c r="W98" s="262"/>
      <c r="X98" s="261"/>
      <c r="Y98" s="261"/>
      <c r="Z98" s="261"/>
      <c r="AA98" s="261"/>
    </row>
    <row r="99" spans="2:27" x14ac:dyDescent="0.2">
      <c r="B99" s="259"/>
      <c r="C99" s="259"/>
      <c r="D99" s="265"/>
      <c r="E99" s="528"/>
      <c r="F99" s="265"/>
      <c r="G99" s="233"/>
      <c r="H99" s="265"/>
      <c r="I99" s="312"/>
      <c r="J99" s="502"/>
      <c r="K99" s="312"/>
      <c r="L99" s="528"/>
      <c r="M99" s="312"/>
      <c r="N99" s="265"/>
      <c r="O99" s="312"/>
      <c r="P99" s="507"/>
      <c r="Q99" s="506"/>
      <c r="R99" s="507"/>
      <c r="S99" s="506"/>
      <c r="T99" s="507"/>
      <c r="U99" s="262"/>
      <c r="V99" s="262"/>
      <c r="W99" s="262"/>
      <c r="X99" s="261"/>
      <c r="Y99" s="261"/>
      <c r="Z99" s="261"/>
      <c r="AA99" s="261"/>
    </row>
    <row r="100" spans="2:27" x14ac:dyDescent="0.2">
      <c r="B100" s="259"/>
      <c r="C100" s="259"/>
      <c r="D100" s="265"/>
      <c r="E100" s="528"/>
      <c r="F100" s="265"/>
      <c r="G100" s="233"/>
      <c r="H100" s="265"/>
      <c r="I100" s="312"/>
      <c r="J100" s="502"/>
      <c r="K100" s="312"/>
      <c r="L100" s="528"/>
      <c r="M100" s="312"/>
      <c r="N100" s="265"/>
      <c r="O100" s="312"/>
      <c r="P100" s="507"/>
      <c r="Q100" s="506"/>
      <c r="R100" s="507"/>
      <c r="S100" s="506"/>
      <c r="T100" s="507"/>
      <c r="U100" s="262"/>
      <c r="V100" s="262"/>
      <c r="W100" s="262"/>
      <c r="X100" s="261"/>
      <c r="Y100" s="261"/>
      <c r="Z100" s="261"/>
      <c r="AA100" s="261"/>
    </row>
    <row r="101" spans="2:27" x14ac:dyDescent="0.2">
      <c r="B101" s="259"/>
      <c r="C101" s="259"/>
      <c r="D101" s="265"/>
      <c r="E101" s="528"/>
      <c r="F101" s="265"/>
      <c r="G101" s="233"/>
      <c r="H101" s="265"/>
      <c r="I101" s="312"/>
      <c r="J101" s="502"/>
      <c r="K101" s="312"/>
      <c r="L101" s="528"/>
      <c r="M101" s="312"/>
      <c r="N101" s="265"/>
      <c r="O101" s="312"/>
      <c r="P101" s="507"/>
      <c r="Q101" s="506"/>
      <c r="R101" s="507"/>
      <c r="S101" s="506"/>
      <c r="T101" s="507"/>
      <c r="U101" s="262"/>
      <c r="V101" s="262"/>
      <c r="W101" s="262"/>
      <c r="X101" s="261"/>
      <c r="Y101" s="261"/>
      <c r="Z101" s="261"/>
      <c r="AA101" s="261"/>
    </row>
    <row r="102" spans="2:27" x14ac:dyDescent="0.2">
      <c r="B102" s="262"/>
      <c r="C102" s="259"/>
      <c r="D102" s="265"/>
      <c r="E102" s="528"/>
      <c r="F102" s="265"/>
      <c r="G102" s="233"/>
      <c r="H102" s="265"/>
      <c r="I102" s="312"/>
      <c r="J102" s="502"/>
      <c r="K102" s="312"/>
      <c r="L102" s="528"/>
      <c r="M102" s="312"/>
      <c r="N102" s="265"/>
      <c r="O102" s="312"/>
      <c r="P102" s="507"/>
      <c r="Q102" s="506"/>
      <c r="R102" s="507"/>
      <c r="S102" s="506"/>
      <c r="T102" s="507"/>
      <c r="U102" s="262"/>
      <c r="V102" s="262"/>
      <c r="W102" s="262"/>
      <c r="X102" s="261"/>
      <c r="Y102" s="261"/>
      <c r="Z102" s="261"/>
      <c r="AA102" s="261"/>
    </row>
    <row r="103" spans="2:27" x14ac:dyDescent="0.2">
      <c r="B103" s="262"/>
      <c r="C103" s="259"/>
      <c r="D103" s="265"/>
      <c r="E103" s="528"/>
      <c r="F103" s="265"/>
      <c r="G103" s="233"/>
      <c r="H103" s="265"/>
      <c r="I103" s="312"/>
      <c r="J103" s="502"/>
      <c r="K103" s="312"/>
      <c r="L103" s="528"/>
      <c r="M103" s="312"/>
      <c r="N103" s="265"/>
      <c r="O103" s="312"/>
      <c r="P103" s="507"/>
      <c r="Q103" s="506"/>
      <c r="R103" s="507"/>
      <c r="S103" s="506"/>
      <c r="T103" s="507"/>
      <c r="U103" s="262"/>
      <c r="V103" s="262"/>
      <c r="W103" s="262"/>
      <c r="X103" s="261"/>
      <c r="Y103" s="261"/>
      <c r="Z103" s="261"/>
      <c r="AA103" s="261"/>
    </row>
    <row r="104" spans="2:27" x14ac:dyDescent="0.2">
      <c r="B104" s="262"/>
      <c r="C104" s="259"/>
      <c r="D104" s="265"/>
      <c r="E104" s="528"/>
      <c r="F104" s="265"/>
      <c r="G104" s="233"/>
      <c r="H104" s="265"/>
      <c r="I104" s="312"/>
      <c r="J104" s="502"/>
      <c r="K104" s="312"/>
      <c r="L104" s="528"/>
      <c r="M104" s="312"/>
      <c r="N104" s="265"/>
      <c r="O104" s="312"/>
      <c r="P104" s="507"/>
      <c r="Q104" s="506"/>
      <c r="R104" s="507"/>
      <c r="S104" s="506"/>
      <c r="T104" s="507"/>
      <c r="U104" s="262"/>
      <c r="V104" s="262"/>
      <c r="W104" s="262"/>
      <c r="X104" s="261"/>
      <c r="Y104" s="261"/>
      <c r="Z104" s="261"/>
      <c r="AA104" s="261"/>
    </row>
    <row r="105" spans="2:27" x14ac:dyDescent="0.2">
      <c r="B105" s="262"/>
      <c r="C105" s="259"/>
      <c r="D105" s="265"/>
      <c r="E105" s="528"/>
      <c r="F105" s="265"/>
      <c r="G105" s="233"/>
      <c r="H105" s="265"/>
      <c r="I105" s="312"/>
      <c r="J105" s="502"/>
      <c r="K105" s="312"/>
      <c r="L105" s="528"/>
      <c r="M105" s="312"/>
      <c r="N105" s="265"/>
      <c r="O105" s="312"/>
      <c r="P105" s="507"/>
      <c r="Q105" s="506"/>
      <c r="R105" s="507"/>
      <c r="S105" s="506"/>
      <c r="T105" s="507"/>
      <c r="U105" s="262"/>
      <c r="V105" s="262"/>
      <c r="W105" s="262"/>
      <c r="X105" s="261"/>
      <c r="Y105" s="261"/>
      <c r="Z105" s="261"/>
      <c r="AA105" s="261"/>
    </row>
    <row r="106" spans="2:27" x14ac:dyDescent="0.2">
      <c r="B106" s="262"/>
      <c r="C106" s="259"/>
      <c r="D106" s="265"/>
      <c r="E106" s="528"/>
      <c r="F106" s="265"/>
      <c r="G106" s="233"/>
      <c r="H106" s="265"/>
      <c r="I106" s="312"/>
      <c r="J106" s="502"/>
      <c r="K106" s="312"/>
      <c r="L106" s="528"/>
      <c r="M106" s="312"/>
      <c r="N106" s="265"/>
      <c r="O106" s="312"/>
      <c r="P106" s="507"/>
      <c r="Q106" s="506"/>
      <c r="R106" s="507"/>
      <c r="S106" s="506"/>
      <c r="T106" s="507"/>
      <c r="U106" s="262"/>
      <c r="V106" s="262"/>
      <c r="W106" s="262"/>
      <c r="X106" s="261"/>
      <c r="Y106" s="261"/>
      <c r="Z106" s="261"/>
      <c r="AA106" s="261"/>
    </row>
    <row r="107" spans="2:27" x14ac:dyDescent="0.2">
      <c r="B107" s="262"/>
      <c r="C107" s="259"/>
      <c r="D107" s="265"/>
      <c r="E107" s="528"/>
      <c r="F107" s="265"/>
      <c r="G107" s="233"/>
      <c r="H107" s="265"/>
      <c r="I107" s="312"/>
      <c r="J107" s="502"/>
      <c r="K107" s="312"/>
      <c r="L107" s="528"/>
      <c r="M107" s="312"/>
      <c r="N107" s="265"/>
      <c r="O107" s="312"/>
      <c r="P107" s="507"/>
      <c r="Q107" s="506"/>
      <c r="R107" s="507"/>
      <c r="S107" s="506"/>
      <c r="T107" s="507"/>
      <c r="U107" s="262"/>
      <c r="V107" s="262"/>
      <c r="W107" s="262"/>
      <c r="X107" s="261"/>
      <c r="Y107" s="261"/>
      <c r="Z107" s="261"/>
      <c r="AA107" s="261"/>
    </row>
    <row r="108" spans="2:27" x14ac:dyDescent="0.2">
      <c r="B108" s="262"/>
      <c r="C108" s="259"/>
      <c r="D108" s="265"/>
      <c r="E108" s="528"/>
      <c r="F108" s="265"/>
      <c r="G108" s="233"/>
      <c r="H108" s="265"/>
      <c r="I108" s="312"/>
      <c r="J108" s="502"/>
      <c r="K108" s="312"/>
      <c r="L108" s="528"/>
      <c r="M108" s="312"/>
      <c r="N108" s="265"/>
      <c r="O108" s="312"/>
      <c r="P108" s="507"/>
      <c r="Q108" s="506"/>
      <c r="R108" s="507"/>
      <c r="S108" s="506"/>
      <c r="T108" s="507"/>
      <c r="U108" s="262"/>
      <c r="V108" s="262"/>
      <c r="W108" s="262"/>
      <c r="X108" s="261"/>
      <c r="Y108" s="261"/>
      <c r="Z108" s="261"/>
      <c r="AA108" s="261"/>
    </row>
    <row r="109" spans="2:27" x14ac:dyDescent="0.2">
      <c r="B109" s="262"/>
      <c r="C109" s="259"/>
      <c r="D109" s="265"/>
      <c r="E109" s="528"/>
      <c r="F109" s="265"/>
      <c r="G109" s="233"/>
      <c r="H109" s="265"/>
      <c r="I109" s="312"/>
      <c r="J109" s="502"/>
      <c r="K109" s="312"/>
      <c r="L109" s="528"/>
      <c r="M109" s="312"/>
      <c r="N109" s="265"/>
      <c r="O109" s="312"/>
      <c r="P109" s="507"/>
      <c r="Q109" s="506"/>
      <c r="R109" s="507"/>
      <c r="S109" s="506"/>
      <c r="T109" s="507"/>
      <c r="U109" s="262"/>
      <c r="V109" s="262"/>
      <c r="W109" s="262"/>
      <c r="X109" s="261"/>
      <c r="Y109" s="261"/>
      <c r="Z109" s="261"/>
      <c r="AA109" s="261"/>
    </row>
    <row r="110" spans="2:27" x14ac:dyDescent="0.2">
      <c r="B110" s="262"/>
      <c r="C110" s="259"/>
      <c r="D110" s="265"/>
      <c r="E110" s="528"/>
      <c r="F110" s="265"/>
      <c r="G110" s="233"/>
      <c r="H110" s="265"/>
      <c r="I110" s="312"/>
      <c r="J110" s="502"/>
      <c r="K110" s="312"/>
      <c r="L110" s="528"/>
      <c r="M110" s="312"/>
      <c r="N110" s="265"/>
      <c r="O110" s="312"/>
      <c r="P110" s="507"/>
      <c r="Q110" s="506"/>
      <c r="R110" s="507"/>
      <c r="S110" s="506"/>
      <c r="T110" s="507"/>
      <c r="U110" s="262"/>
      <c r="V110" s="262"/>
      <c r="W110" s="262"/>
      <c r="X110" s="261"/>
      <c r="Y110" s="261"/>
      <c r="Z110" s="261"/>
      <c r="AA110" s="261"/>
    </row>
    <row r="111" spans="2:27" x14ac:dyDescent="0.2">
      <c r="B111" s="262"/>
      <c r="C111" s="259"/>
      <c r="D111" s="265"/>
      <c r="E111" s="528"/>
      <c r="F111" s="265"/>
      <c r="G111" s="233"/>
      <c r="H111" s="265"/>
      <c r="I111" s="312"/>
      <c r="J111" s="502"/>
      <c r="K111" s="312"/>
      <c r="L111" s="528"/>
      <c r="M111" s="312"/>
      <c r="N111" s="265"/>
      <c r="O111" s="312"/>
      <c r="P111" s="507"/>
      <c r="Q111" s="506"/>
      <c r="R111" s="507"/>
      <c r="S111" s="506"/>
      <c r="T111" s="507"/>
      <c r="U111" s="262"/>
      <c r="V111" s="262"/>
      <c r="W111" s="262"/>
      <c r="X111" s="261"/>
      <c r="Y111" s="261"/>
      <c r="Z111" s="261"/>
      <c r="AA111" s="261"/>
    </row>
    <row r="112" spans="2:27" x14ac:dyDescent="0.2">
      <c r="B112" s="262"/>
      <c r="C112" s="259"/>
      <c r="D112" s="265"/>
      <c r="E112" s="528"/>
      <c r="F112" s="265"/>
      <c r="G112" s="233"/>
      <c r="H112" s="265"/>
      <c r="I112" s="312"/>
      <c r="J112" s="502"/>
      <c r="K112" s="312"/>
      <c r="L112" s="528"/>
      <c r="M112" s="312"/>
      <c r="N112" s="265"/>
      <c r="O112" s="312"/>
      <c r="P112" s="507"/>
      <c r="Q112" s="506"/>
      <c r="R112" s="507"/>
      <c r="S112" s="506"/>
      <c r="T112" s="507"/>
      <c r="U112" s="262"/>
      <c r="V112" s="262"/>
      <c r="W112" s="262"/>
      <c r="X112" s="261"/>
      <c r="Y112" s="261"/>
      <c r="Z112" s="261"/>
      <c r="AA112" s="261"/>
    </row>
    <row r="113" spans="2:27" x14ac:dyDescent="0.2">
      <c r="B113" s="262"/>
      <c r="C113" s="259"/>
      <c r="D113" s="265"/>
      <c r="E113" s="528"/>
      <c r="F113" s="265"/>
      <c r="G113" s="233"/>
      <c r="H113" s="265"/>
      <c r="I113" s="312"/>
      <c r="J113" s="502"/>
      <c r="K113" s="312"/>
      <c r="L113" s="528"/>
      <c r="M113" s="312"/>
      <c r="N113" s="265"/>
      <c r="O113" s="312"/>
      <c r="P113" s="507"/>
      <c r="Q113" s="506"/>
      <c r="R113" s="507"/>
      <c r="S113" s="506"/>
      <c r="T113" s="507"/>
      <c r="U113" s="262"/>
      <c r="V113" s="262"/>
      <c r="W113" s="262"/>
      <c r="X113" s="261"/>
      <c r="Y113" s="261"/>
      <c r="Z113" s="261"/>
      <c r="AA113" s="261"/>
    </row>
    <row r="114" spans="2:27" x14ac:dyDescent="0.2">
      <c r="B114" s="262"/>
      <c r="C114" s="259"/>
      <c r="D114" s="265"/>
      <c r="E114" s="528"/>
      <c r="F114" s="265"/>
      <c r="G114" s="233"/>
      <c r="H114" s="265"/>
      <c r="I114" s="312"/>
      <c r="J114" s="502"/>
      <c r="K114" s="312"/>
      <c r="L114" s="528"/>
      <c r="M114" s="312"/>
      <c r="N114" s="265"/>
      <c r="O114" s="312"/>
      <c r="P114" s="507"/>
      <c r="Q114" s="506"/>
      <c r="R114" s="507"/>
      <c r="S114" s="506"/>
      <c r="T114" s="507"/>
      <c r="U114" s="262"/>
      <c r="V114" s="262"/>
      <c r="W114" s="262"/>
      <c r="X114" s="261"/>
      <c r="Y114" s="261"/>
      <c r="Z114" s="261"/>
      <c r="AA114" s="261"/>
    </row>
    <row r="115" spans="2:27" x14ac:dyDescent="0.2">
      <c r="B115" s="262"/>
      <c r="C115" s="259"/>
      <c r="D115" s="265"/>
      <c r="E115" s="528"/>
      <c r="F115" s="265"/>
      <c r="G115" s="233"/>
      <c r="H115" s="265"/>
      <c r="I115" s="312"/>
      <c r="J115" s="502"/>
      <c r="K115" s="312"/>
      <c r="L115" s="528"/>
      <c r="M115" s="312"/>
      <c r="N115" s="265"/>
      <c r="O115" s="312"/>
      <c r="P115" s="507"/>
      <c r="Q115" s="506"/>
      <c r="R115" s="507"/>
      <c r="S115" s="506"/>
      <c r="T115" s="507"/>
      <c r="U115" s="262"/>
      <c r="V115" s="262"/>
      <c r="W115" s="262"/>
      <c r="X115" s="261"/>
      <c r="Y115" s="261"/>
      <c r="Z115" s="261"/>
      <c r="AA115" s="261"/>
    </row>
    <row r="116" spans="2:27" x14ac:dyDescent="0.2">
      <c r="B116" s="259"/>
      <c r="C116" s="259"/>
      <c r="D116" s="259"/>
      <c r="E116" s="529"/>
      <c r="F116" s="259"/>
      <c r="G116" s="259"/>
      <c r="H116" s="259"/>
      <c r="I116" s="529"/>
      <c r="J116" s="529"/>
      <c r="K116" s="529"/>
      <c r="L116" s="263"/>
      <c r="M116" s="263"/>
      <c r="N116" s="529"/>
      <c r="O116" s="529"/>
      <c r="P116" s="529"/>
      <c r="Q116" s="529"/>
      <c r="R116" s="529"/>
      <c r="S116" s="529"/>
      <c r="T116" s="529"/>
      <c r="U116" s="262"/>
      <c r="V116" s="262"/>
      <c r="W116" s="262"/>
      <c r="X116" s="261"/>
      <c r="Y116" s="261"/>
      <c r="Z116" s="261"/>
      <c r="AA116" s="261"/>
    </row>
    <row r="117" spans="2:27" x14ac:dyDescent="0.2">
      <c r="B117" s="259"/>
      <c r="C117" s="259"/>
      <c r="D117" s="259"/>
      <c r="E117" s="529"/>
      <c r="F117" s="259"/>
      <c r="G117" s="259"/>
      <c r="H117" s="259"/>
      <c r="I117" s="529"/>
      <c r="J117" s="529"/>
      <c r="K117" s="529"/>
      <c r="L117" s="263"/>
      <c r="M117" s="263"/>
      <c r="N117" s="529"/>
      <c r="O117" s="529"/>
      <c r="P117" s="529"/>
      <c r="Q117" s="529"/>
      <c r="R117" s="529"/>
      <c r="S117" s="529"/>
      <c r="T117" s="529"/>
      <c r="U117" s="262"/>
      <c r="V117" s="262"/>
      <c r="W117" s="262"/>
      <c r="X117" s="261"/>
      <c r="Y117" s="261"/>
      <c r="Z117" s="261"/>
      <c r="AA117" s="261"/>
    </row>
    <row r="118" spans="2:27" x14ac:dyDescent="0.2">
      <c r="B118" s="259"/>
      <c r="C118" s="259"/>
      <c r="D118" s="259"/>
      <c r="E118" s="529"/>
      <c r="F118" s="259"/>
      <c r="G118" s="259"/>
      <c r="H118" s="259"/>
      <c r="I118" s="529"/>
      <c r="J118" s="529"/>
      <c r="K118" s="529"/>
      <c r="L118" s="263"/>
      <c r="M118" s="263"/>
      <c r="N118" s="529"/>
      <c r="O118" s="529"/>
      <c r="P118" s="529"/>
      <c r="Q118" s="529"/>
      <c r="R118" s="529"/>
      <c r="S118" s="529"/>
      <c r="T118" s="529"/>
      <c r="U118" s="262"/>
      <c r="V118" s="262"/>
      <c r="W118" s="262"/>
      <c r="X118" s="261"/>
      <c r="Y118" s="261"/>
      <c r="Z118" s="261"/>
      <c r="AA118" s="261"/>
    </row>
  </sheetData>
  <dataValidations count="2">
    <dataValidation type="list" allowBlank="1" showInputMessage="1" showErrorMessage="1" sqref="E2:E115">
      <formula1>État</formula1>
    </dataValidation>
    <dataValidation type="list" allowBlank="1" showInputMessage="1" showErrorMessage="1" sqref="F2:F115">
      <formula1>Arrondissements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16</vt:i4>
      </vt:variant>
    </vt:vector>
  </HeadingPairs>
  <TitlesOfParts>
    <vt:vector size="27" baseType="lpstr">
      <vt:lpstr>TDC</vt:lpstr>
      <vt:lpstr>AccèsLogis Montréal</vt:lpstr>
      <vt:lpstr>AccesLogis QUÉBEC</vt:lpstr>
      <vt:lpstr>EL-EM</vt:lpstr>
      <vt:lpstr>PAH 15-17</vt:lpstr>
      <vt:lpstr>PAH</vt:lpstr>
      <vt:lpstr>Opération 15 000</vt:lpstr>
      <vt:lpstr>Solidarité 5 000</vt:lpstr>
      <vt:lpstr>Nom arrondissements uniform</vt:lpstr>
      <vt:lpstr>AccèsLogis_all</vt:lpstr>
      <vt:lpstr>Engagement</vt:lpstr>
      <vt:lpstr>AccèsLogis_all!Arrondissements</vt:lpstr>
      <vt:lpstr>Arrondissements</vt:lpstr>
      <vt:lpstr>AccèsLogis_all!État</vt:lpstr>
      <vt:lpstr>État</vt:lpstr>
      <vt:lpstr>'AccèsLogis Montréal'!Impression_des_titres</vt:lpstr>
      <vt:lpstr>'AccesLogis QUÉBEC'!Impression_des_titres</vt:lpstr>
      <vt:lpstr>AccèsLogis_all!Impression_des_titres</vt:lpstr>
      <vt:lpstr>'EL-EM'!Impression_des_titres</vt:lpstr>
      <vt:lpstr>'AccèsLogis Montréal'!Zone_d_impression</vt:lpstr>
      <vt:lpstr>'AccesLogis QUÉBEC'!Zone_d_impression</vt:lpstr>
      <vt:lpstr>AccèsLogis_all!Zone_d_impression</vt:lpstr>
      <vt:lpstr>'EL-EM'!Zone_d_impression</vt:lpstr>
      <vt:lpstr>'Opération 15 000'!Zone_d_impression</vt:lpstr>
      <vt:lpstr>PAH!Zone_d_impression</vt:lpstr>
      <vt:lpstr>'PAH 15-17'!Zone_d_impression</vt:lpstr>
      <vt:lpstr>'Solidarité 5 000'!Zone_d_impression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 JEAN</dc:creator>
  <cp:lastModifiedBy>Guy Blancher</cp:lastModifiedBy>
  <cp:lastPrinted>2019-10-18T20:56:13Z</cp:lastPrinted>
  <dcterms:created xsi:type="dcterms:W3CDTF">2006-03-21T14:43:05Z</dcterms:created>
  <dcterms:modified xsi:type="dcterms:W3CDTF">2019-10-18T21:00:13Z</dcterms:modified>
</cp:coreProperties>
</file>