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Nouveau dossier\"/>
    </mc:Choice>
  </mc:AlternateContent>
  <bookViews>
    <workbookView xWindow="0" yWindow="0" windowWidth="13260" windowHeight="7875" tabRatio="898" activeTab="2"/>
  </bookViews>
  <sheets>
    <sheet name="Réfé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Références!$F$1:$F$49</definedName>
    <definedName name="REPAS">Références!$B$1:$B$49</definedName>
    <definedName name="SPA">Références!$J$1:$J$49</definedName>
    <definedName name="TRANSFERTS">Références!$O$1:$O$49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85" i="9" l="1"/>
  <c r="X83" i="9"/>
  <c r="X81" i="9"/>
  <c r="X79" i="9"/>
  <c r="X77" i="9"/>
  <c r="X75" i="9"/>
  <c r="X73" i="9"/>
  <c r="X71" i="9"/>
  <c r="X69" i="9"/>
  <c r="X67" i="9"/>
  <c r="X65" i="9"/>
  <c r="X63" i="9"/>
  <c r="X61" i="9"/>
  <c r="X59" i="9"/>
  <c r="X57" i="9"/>
  <c r="X55" i="9"/>
  <c r="X53" i="9"/>
  <c r="X51" i="9"/>
  <c r="X49" i="9"/>
  <c r="X47" i="9"/>
  <c r="X45" i="9"/>
  <c r="X43" i="9"/>
  <c r="X41" i="9"/>
  <c r="X39" i="9"/>
  <c r="X37" i="9"/>
  <c r="X35" i="9"/>
  <c r="X33" i="9"/>
  <c r="X31" i="9"/>
  <c r="X29" i="9"/>
  <c r="X27" i="9"/>
  <c r="X25" i="9"/>
  <c r="X23" i="9"/>
  <c r="X21" i="9"/>
  <c r="X19" i="9"/>
  <c r="X17" i="9"/>
  <c r="X15" i="9"/>
  <c r="X13" i="9"/>
  <c r="X11" i="9"/>
  <c r="X9" i="9"/>
  <c r="X7" i="9"/>
  <c r="Z7" i="9"/>
  <c r="Z55" i="9"/>
  <c r="Z57" i="9"/>
  <c r="Z59" i="9"/>
  <c r="Z61" i="9"/>
  <c r="Z63" i="9"/>
  <c r="Z65" i="9"/>
  <c r="Z67" i="9"/>
  <c r="Z69" i="9"/>
  <c r="Z71" i="9"/>
  <c r="Z73" i="9"/>
  <c r="Z75" i="9"/>
  <c r="Z77" i="9"/>
  <c r="Z79" i="9"/>
  <c r="Z21" i="9"/>
  <c r="Z23" i="9"/>
  <c r="Z25" i="9"/>
  <c r="Z27" i="9"/>
  <c r="Z29" i="9"/>
  <c r="Z31" i="9"/>
  <c r="Z33" i="9"/>
  <c r="Z35" i="9"/>
  <c r="Z37" i="9"/>
  <c r="Z39" i="9"/>
  <c r="Z41" i="9"/>
  <c r="Z43" i="9"/>
  <c r="Z45" i="9"/>
  <c r="Z47" i="9"/>
  <c r="Z49" i="9"/>
  <c r="Z51" i="9"/>
  <c r="Z53" i="9"/>
  <c r="Z9" i="9"/>
  <c r="Z11" i="9"/>
  <c r="Z13" i="9"/>
  <c r="Z15" i="9"/>
  <c r="Z17" i="9"/>
  <c r="Z19" i="9"/>
  <c r="I12" i="12"/>
  <c r="C12" i="12"/>
  <c r="X87" i="9"/>
  <c r="Z81" i="9"/>
  <c r="Z83" i="9"/>
  <c r="Z85" i="9"/>
  <c r="Z87" i="9"/>
  <c r="D2" i="2"/>
  <c r="A7" i="2"/>
  <c r="A13" i="2"/>
  <c r="A19" i="2"/>
  <c r="A25" i="2"/>
  <c r="A31" i="2"/>
  <c r="A37" i="2"/>
  <c r="A43" i="2"/>
  <c r="I12" i="6"/>
  <c r="C12" i="6"/>
  <c r="C12" i="2"/>
  <c r="D3" i="2"/>
  <c r="AL11" i="1"/>
  <c r="AM14" i="1"/>
  <c r="AN11" i="1"/>
  <c r="AO14" i="1"/>
  <c r="AO15" i="1"/>
  <c r="AF17" i="1"/>
  <c r="AM17" i="1"/>
  <c r="AO17" i="1"/>
  <c r="AM18" i="1"/>
  <c r="AO18" i="1"/>
  <c r="AO19" i="1"/>
  <c r="T15" i="12"/>
  <c r="P32" i="6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T38" i="12"/>
  <c r="R38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B12" i="12"/>
  <c r="C9" i="12"/>
  <c r="A9" i="12"/>
  <c r="B34" i="6"/>
  <c r="P16" i="6"/>
  <c r="M16" i="6"/>
  <c r="N16" i="6"/>
  <c r="Q17" i="11"/>
  <c r="N17" i="11"/>
  <c r="K17" i="11"/>
  <c r="H17" i="11"/>
  <c r="F17" i="11"/>
  <c r="D17" i="11"/>
  <c r="A4" i="11"/>
  <c r="A15" i="6"/>
  <c r="O15" i="6"/>
  <c r="P15" i="6"/>
  <c r="X5" i="9"/>
  <c r="Z5" i="9"/>
  <c r="AA5" i="9"/>
  <c r="AA17" i="9"/>
  <c r="AA29" i="9"/>
  <c r="AA41" i="9"/>
  <c r="AA53" i="9"/>
  <c r="AA65" i="9"/>
  <c r="AA77" i="9"/>
  <c r="AA3" i="9"/>
  <c r="O20" i="6"/>
  <c r="P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O17" i="6"/>
  <c r="P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O19" i="6"/>
  <c r="P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G2" i="5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O18" i="6"/>
  <c r="P18" i="6"/>
  <c r="P21" i="6"/>
  <c r="P22" i="6"/>
  <c r="P23" i="6"/>
  <c r="P24" i="6"/>
  <c r="P25" i="6"/>
  <c r="P26" i="6"/>
  <c r="P27" i="6"/>
  <c r="P28" i="6"/>
  <c r="P29" i="6"/>
  <c r="P33" i="6"/>
  <c r="M15" i="6"/>
  <c r="N15" i="6"/>
  <c r="M20" i="6"/>
  <c r="N20" i="6"/>
  <c r="M17" i="6"/>
  <c r="N17" i="6"/>
  <c r="M19" i="6"/>
  <c r="N19" i="6"/>
  <c r="M18" i="6"/>
  <c r="N18" i="6"/>
  <c r="M21" i="6"/>
  <c r="N21" i="6"/>
  <c r="M22" i="6"/>
  <c r="N22" i="6"/>
  <c r="M23" i="6"/>
  <c r="N23" i="6"/>
  <c r="M24" i="6"/>
  <c r="N24" i="6"/>
  <c r="M25" i="6"/>
  <c r="N25" i="6"/>
  <c r="M26" i="6"/>
  <c r="N26" i="6"/>
  <c r="M27" i="6"/>
  <c r="N27" i="6"/>
  <c r="M28" i="6"/>
  <c r="N28" i="6"/>
  <c r="M29" i="6"/>
  <c r="N29" i="6"/>
  <c r="P30" i="6"/>
  <c r="R7" i="2"/>
  <c r="B35" i="6"/>
  <c r="C2" i="9"/>
  <c r="N1" i="2"/>
  <c r="I1" i="9"/>
  <c r="D1" i="2"/>
  <c r="C1" i="9"/>
  <c r="A17" i="9"/>
  <c r="H17" i="9"/>
  <c r="O17" i="9"/>
  <c r="W17" i="9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N2" i="2"/>
  <c r="N3" i="2"/>
  <c r="U3" i="2"/>
  <c r="U2" i="2"/>
  <c r="U1" i="2"/>
  <c r="K8" i="2"/>
  <c r="K9" i="2"/>
  <c r="K10" i="2"/>
  <c r="K11" i="2"/>
  <c r="K12" i="2"/>
  <c r="K7" i="2"/>
  <c r="B12" i="6"/>
  <c r="A9" i="6"/>
  <c r="C9" i="6"/>
  <c r="P34" i="6"/>
  <c r="P35" i="6"/>
  <c r="O36" i="6"/>
  <c r="P31" i="6"/>
</calcChain>
</file>

<file path=xl/sharedStrings.xml><?xml version="1.0" encoding="utf-8"?>
<sst xmlns="http://schemas.openxmlformats.org/spreadsheetml/2006/main" count="560" uniqueCount="172">
  <si>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</si>
  <si>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</si>
  <si>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</si>
  <si>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</si>
  <si>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</si>
  <si>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</si>
  <si>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</si>
  <si>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</si>
  <si>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</si>
  <si>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</si>
  <si>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</si>
  <si>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</si>
  <si>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</si>
  <si>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</si>
  <si>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</si>
  <si>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</si>
  <si>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/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</si>
  <si>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</si>
  <si>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</si>
  <si>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</si>
  <si>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</si>
  <si>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</si>
  <si>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</si>
  <si>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</si>
  <si>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</si>
  <si>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</si>
  <si>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</si>
  <si>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</si>
  <si>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</si>
  <si>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</si>
  <si>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</si>
  <si>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</si>
  <si>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</si>
  <si>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</si>
  <si>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</si>
  <si>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</si>
  <si>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</si>
  <si>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</si>
  <si>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</si>
  <si>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</si>
  <si>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</si>
  <si>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</si>
  <si>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</si>
  <si>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</si>
  <si>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</si>
  <si>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</si>
  <si>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</si>
  <si>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</si>
  <si>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</si>
  <si>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</si>
  <si>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</si>
  <si>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</si>
  <si>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</si>
  <si>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</si>
  <si>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</si>
  <si>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</si>
  <si>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</si>
  <si>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</si>
  <si>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</si>
  <si>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</si>
  <si>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</si>
  <si>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</si>
  <si>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</si>
  <si>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</si>
  <si>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</si>
  <si>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Transfert 1300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</si>
  <si>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</si>
  <si>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</si>
  <si>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</si>
  <si>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</si>
  <si>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</si>
  <si>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</si>
  <si>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</si>
  <si>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</si>
  <si>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</si>
  <si>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</si>
  <si>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</si>
  <si>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</si>
  <si>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</si>
  <si>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</si>
  <si>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</si>
  <si>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</si>
  <si>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</si>
  <si>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</si>
  <si>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</si>
  <si>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</si>
  <si>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</si>
  <si>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</si>
  <si>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</si>
  <si>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</si>
  <si>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</si>
  <si>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</si>
  <si>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</si>
  <si>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</si>
  <si>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</si>
  <si>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</si>
  <si>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</si>
  <si>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</si>
  <si>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</si>
  <si>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</si>
  <si>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</si>
  <si>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</si>
  <si>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</si>
  <si>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</si>
  <si>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</si>
  <si>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</si>
  <si>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</si>
  <si>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</si>
  <si>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</si>
  <si>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</si>
  <si>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</si>
  <si>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</si>
  <si>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</si>
  <si>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</si>
  <si>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</si>
  <si>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</si>
  <si>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</si>
  <si>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</si>
  <si>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</si>
  <si>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</si>
  <si>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</si>
  <si>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</si>
  <si>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</si>
  <si>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</si>
  <si>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</si>
  <si>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</si>
  <si>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</si>
  <si>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</si>
  <si>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</si>
  <si>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</si>
  <si>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</si>
  <si>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</si>
  <si>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</si>
  <si>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</si>
  <si>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</si>
  <si>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</si>
  <si>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</si>
  <si>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</si>
  <si>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</si>
  <si>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</si>
  <si>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</si>
  <si>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</si>
  <si>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</si>
  <si>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</si>
  <si>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</si>
  <si>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</si>
  <si>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</si>
  <si>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</si>
  <si>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</si>
  <si>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</si>
  <si>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</si>
  <si>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</si>
  <si>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</si>
  <si>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</si>
  <si>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</si>
  <si>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</si>
  <si>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</si>
  <si>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HOTEL …</t>
  </si>
  <si>
    <t>DUPONT</t>
  </si>
  <si>
    <t>France</t>
  </si>
  <si>
    <t>MOUNIR</t>
  </si>
  <si>
    <t>19H30</t>
  </si>
  <si>
    <t>14H00</t>
  </si>
  <si>
    <t>22H00</t>
  </si>
  <si>
    <t>12H00</t>
  </si>
  <si>
    <t>AGENCE</t>
  </si>
  <si>
    <t>BOOKING</t>
  </si>
  <si>
    <t>NR</t>
  </si>
  <si>
    <t>DIRECT</t>
  </si>
  <si>
    <t>NO SHOW</t>
  </si>
  <si>
    <t>Couleur de réservation</t>
  </si>
  <si>
    <t>REGLÉ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</si>
</sst>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* #,##0.00_)\ &quot;MAD&quot;_ ;_ * \(#,##0.00\)\ &quot;MAD&quot;_ ;_ * &quot;-&quot;??_)\ &quot;MAD&quot;_ ;_ @_ "/>
    <numFmt numFmtId="165" formatCode="_ * #,##0.00_)\ _M_A_D_ ;_ * \(#,##0.00\)\ _M_A_D_ ;_ * &quot;-&quot;??_)\ _M_A_D_ ;_ @_ "/>
    <numFmt numFmtId="166" formatCode="#,##0.00\ &quot;MAD&quot;"/>
    <numFmt numFmtId="167" formatCode="_ * #,##0.00_)[$€-484]_ ;_ * \(#,##0.00\)[$€-484]_ ;_ * &quot;-&quot;??_)[$€-484]_ ;_ @_ "/>
    <numFmt numFmtId="168" formatCode="0.000"/>
    <numFmt numFmtId="169" formatCode="#,##0.00\ &quot;MAD&quot;;[Red]\-#,##0.00\ &quot;MAD&quot;"/>
    <numFmt numFmtId="170" formatCode="#,##0.00[$€-484]"/>
    <numFmt numFmtId="171" formatCode="dd/mm/yy;@"/>
    <numFmt numFmtId="172" formatCode="d/m;@"/>
  </numFmts>
  <fonts count="4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8"/>
      <color theme="1"/>
      <name val="Perpetua Titling MT"/>
    </font>
    <font>
      <b/>
      <sz val="16"/>
      <color rgb="FF4C4C4C"/>
      <name val="Calibri"/>
      <family val="2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family val="2"/>
      <scheme val="minor"/>
    </font>
    <font>
      <b/>
      <sz val="36"/>
      <color rgb="FF4C4C4C"/>
      <name val="Apple Chancery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sz val="7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mbria"/>
      <family val="1"/>
    </font>
    <font>
      <sz val="100"/>
      <color theme="1"/>
      <name val="Cambria"/>
      <family val="1"/>
    </font>
    <font>
      <sz val="48"/>
      <color theme="1"/>
      <name val="Cambria"/>
      <family val="1"/>
    </font>
    <font>
      <sz val="72"/>
      <color theme="1"/>
      <name val="Cambria"/>
      <family val="1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0DA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83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8" fontId="9" fillId="5" borderId="2" xfId="0" applyNumberFormat="1" applyFont="1" applyFill="1" applyBorder="1" applyAlignment="1">
      <alignment horizontal="left"/>
    </xf>
    <xf numFmtId="168" fontId="9" fillId="5" borderId="5" xfId="0" applyNumberFormat="1" applyFont="1" applyFill="1" applyBorder="1" applyAlignment="1">
      <alignment horizontal="left"/>
    </xf>
    <xf numFmtId="168" fontId="9" fillId="5" borderId="6" xfId="0" applyNumberFormat="1" applyFont="1" applyFill="1" applyBorder="1"/>
    <xf numFmtId="168" fontId="9" fillId="5" borderId="1" xfId="0" applyNumberFormat="1" applyFont="1" applyFill="1" applyBorder="1"/>
    <xf numFmtId="168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8" fontId="0" fillId="2" borderId="4" xfId="0" applyNumberFormat="1" applyFill="1" applyBorder="1"/>
    <xf numFmtId="2" fontId="0" fillId="2" borderId="4" xfId="0" applyNumberFormat="1" applyFill="1" applyBorder="1"/>
    <xf numFmtId="168" fontId="0" fillId="2" borderId="0" xfId="0" applyNumberFormat="1" applyFill="1"/>
    <xf numFmtId="168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8" fontId="0" fillId="2" borderId="13" xfId="0" applyNumberFormat="1" applyFill="1" applyBorder="1"/>
    <xf numFmtId="168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9" fontId="0" fillId="2" borderId="13" xfId="0" applyNumberFormat="1" applyFill="1" applyBorder="1"/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169" fontId="0" fillId="2" borderId="5" xfId="0" applyNumberFormat="1" applyFill="1" applyBorder="1"/>
    <xf numFmtId="49" fontId="0" fillId="2" borderId="15" xfId="0" applyNumberFormat="1" applyFill="1" applyBorder="1"/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7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165" fontId="0" fillId="2" borderId="4" xfId="1180" applyFont="1" applyFill="1" applyBorder="1"/>
    <xf numFmtId="165" fontId="0" fillId="2" borderId="1" xfId="1180" applyFont="1" applyFill="1" applyBorder="1"/>
    <xf numFmtId="165" fontId="0" fillId="5" borderId="1" xfId="1180" applyFont="1" applyFill="1" applyBorder="1"/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70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6" fontId="40" fillId="2" borderId="9" xfId="349" applyNumberFormat="1" applyFont="1" applyFill="1" applyBorder="1" applyAlignment="1">
      <alignment horizontal="left" vertical="center"/>
    </xf>
    <xf numFmtId="166" fontId="40" fillId="2" borderId="15" xfId="0" applyNumberFormat="1" applyFont="1" applyFill="1" applyBorder="1"/>
    <xf numFmtId="0" fontId="40" fillId="2" borderId="1" xfId="0" applyNumberFormat="1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40" fillId="2" borderId="1" xfId="0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vertical="center"/>
    </xf>
    <xf numFmtId="0" fontId="40" fillId="2" borderId="15" xfId="0" applyFont="1" applyFill="1" applyBorder="1" applyAlignment="1">
      <alignment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41" fillId="0" borderId="0" xfId="0" applyFont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171" fontId="37" fillId="2" borderId="14" xfId="0" applyNumberFormat="1" applyFont="1" applyFill="1" applyBorder="1" applyAlignment="1">
      <alignment vertical="center"/>
    </xf>
    <xf numFmtId="0" fontId="23" fillId="2" borderId="13" xfId="0" applyNumberFormat="1" applyFont="1" applyFill="1" applyBorder="1" applyAlignment="1">
      <alignment vertical="center"/>
    </xf>
    <xf numFmtId="0" fontId="23" fillId="2" borderId="15" xfId="0" applyNumberFormat="1" applyFont="1" applyFill="1" applyBorder="1" applyAlignment="1">
      <alignment vertical="center"/>
    </xf>
    <xf numFmtId="171" fontId="23" fillId="2" borderId="14" xfId="0" applyNumberFormat="1" applyFont="1" applyFill="1" applyBorder="1" applyAlignment="1">
      <alignment vertical="center"/>
    </xf>
    <xf numFmtId="0" fontId="9" fillId="5" borderId="6" xfId="0" applyFont="1" applyFill="1" applyBorder="1"/>
    <xf numFmtId="0" fontId="9" fillId="5" borderId="7" xfId="0" applyFont="1" applyFill="1" applyBorder="1"/>
    <xf numFmtId="0" fontId="40" fillId="2" borderId="14" xfId="0" applyNumberFormat="1" applyFont="1" applyFill="1" applyBorder="1" applyAlignment="1">
      <alignment vertical="center"/>
    </xf>
    <xf numFmtId="0" fontId="36" fillId="0" borderId="13" xfId="0" applyFont="1" applyBorder="1"/>
    <xf numFmtId="0" fontId="40" fillId="2" borderId="13" xfId="0" applyFont="1" applyFill="1" applyBorder="1" applyAlignment="1">
      <alignment horizontal="center" vertical="center"/>
    </xf>
    <xf numFmtId="0" fontId="40" fillId="2" borderId="14" xfId="0" applyFont="1" applyFill="1" applyBorder="1" applyAlignment="1">
      <alignment horizontal="center" vertical="center"/>
    </xf>
    <xf numFmtId="0" fontId="40" fillId="2" borderId="15" xfId="0" applyFont="1" applyFill="1" applyBorder="1" applyAlignment="1">
      <alignment horizontal="center" vertical="center"/>
    </xf>
    <xf numFmtId="171" fontId="40" fillId="2" borderId="13" xfId="0" applyNumberFormat="1" applyFont="1" applyFill="1" applyBorder="1" applyAlignment="1">
      <alignment horizontal="right" vertical="center"/>
    </xf>
    <xf numFmtId="171" fontId="40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49" fontId="40" fillId="2" borderId="15" xfId="0" applyNumberFormat="1" applyFont="1" applyFill="1" applyBorder="1" applyAlignment="1">
      <alignment horizontal="center" vertical="center"/>
    </xf>
    <xf numFmtId="49" fontId="40" fillId="2" borderId="13" xfId="0" applyNumberFormat="1" applyFont="1" applyFill="1" applyBorder="1" applyAlignment="1">
      <alignment horizontal="left" vertical="center"/>
    </xf>
    <xf numFmtId="49" fontId="40" fillId="2" borderId="14" xfId="0" applyNumberFormat="1" applyFont="1" applyFill="1" applyBorder="1" applyAlignment="1">
      <alignment horizontal="left" vertical="center"/>
    </xf>
    <xf numFmtId="49" fontId="40" fillId="2" borderId="15" xfId="0" applyNumberFormat="1" applyFont="1" applyFill="1" applyBorder="1" applyAlignment="1">
      <alignment horizontal="left" vertical="center"/>
    </xf>
    <xf numFmtId="164" fontId="40" fillId="2" borderId="14" xfId="1180" applyNumberFormat="1" applyFont="1" applyFill="1" applyBorder="1" applyAlignment="1">
      <alignment horizontal="center" vertical="center"/>
    </xf>
    <xf numFmtId="164" fontId="40" fillId="2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171" fontId="40" fillId="2" borderId="14" xfId="0" applyNumberFormat="1" applyFont="1" applyFill="1" applyBorder="1" applyAlignment="1">
      <alignment horizontal="center" vertical="center"/>
    </xf>
    <xf numFmtId="2" fontId="37" fillId="2" borderId="14" xfId="0" applyNumberFormat="1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left" vertical="center"/>
    </xf>
    <xf numFmtId="0" fontId="40" fillId="2" borderId="15" xfId="0" applyNumberFormat="1" applyFont="1" applyFill="1" applyBorder="1" applyAlignment="1">
      <alignment horizontal="left" vertical="center"/>
    </xf>
    <xf numFmtId="0" fontId="40" fillId="2" borderId="13" xfId="0" applyNumberFormat="1" applyFont="1" applyFill="1" applyBorder="1" applyAlignment="1">
      <alignment horizontal="center" vertical="center"/>
    </xf>
    <xf numFmtId="0" fontId="40" fillId="2" borderId="15" xfId="0" applyNumberFormat="1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0" fontId="40" fillId="6" borderId="5" xfId="0" applyFont="1" applyFill="1" applyBorder="1" applyAlignment="1">
      <alignment horizontal="center" vertical="center"/>
    </xf>
    <xf numFmtId="0" fontId="40" fillId="6" borderId="6" xfId="0" applyFont="1" applyFill="1" applyBorder="1" applyAlignment="1">
      <alignment horizontal="center" vertical="center"/>
    </xf>
    <xf numFmtId="0" fontId="40" fillId="6" borderId="7" xfId="0" applyFont="1" applyFill="1" applyBorder="1" applyAlignment="1">
      <alignment horizontal="center" vertical="center"/>
    </xf>
    <xf numFmtId="49" fontId="40" fillId="2" borderId="8" xfId="0" applyNumberFormat="1" applyFont="1" applyFill="1" applyBorder="1" applyAlignment="1">
      <alignment horizontal="center" vertical="center"/>
    </xf>
    <xf numFmtId="49" fontId="40" fillId="2" borderId="0" xfId="0" applyNumberFormat="1" applyFont="1" applyFill="1" applyBorder="1" applyAlignment="1">
      <alignment horizontal="center" vertical="center"/>
    </xf>
    <xf numFmtId="49" fontId="40" fillId="2" borderId="9" xfId="0" applyNumberFormat="1" applyFont="1" applyFill="1" applyBorder="1" applyAlignment="1">
      <alignment horizontal="center" vertical="center"/>
    </xf>
    <xf numFmtId="166" fontId="40" fillId="6" borderId="10" xfId="0" applyNumberFormat="1" applyFont="1" applyFill="1" applyBorder="1" applyAlignment="1">
      <alignment horizontal="center" vertical="center"/>
    </xf>
    <xf numFmtId="166" fontId="40" fillId="6" borderId="11" xfId="0" applyNumberFormat="1" applyFont="1" applyFill="1" applyBorder="1" applyAlignment="1">
      <alignment horizontal="center" vertical="center"/>
    </xf>
    <xf numFmtId="166" fontId="40" fillId="6" borderId="12" xfId="0" applyNumberFormat="1" applyFont="1" applyFill="1" applyBorder="1" applyAlignment="1">
      <alignment horizontal="center" vertical="center"/>
    </xf>
    <xf numFmtId="166" fontId="40" fillId="2" borderId="8" xfId="0" applyNumberFormat="1" applyFont="1" applyFill="1" applyBorder="1" applyAlignment="1">
      <alignment horizontal="center" vertical="center"/>
    </xf>
    <xf numFmtId="166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49" fontId="40" fillId="20" borderId="13" xfId="0" applyNumberFormat="1" applyFont="1" applyFill="1" applyBorder="1" applyAlignment="1">
      <alignment horizontal="center" vertical="center"/>
    </xf>
    <xf numFmtId="49" fontId="40" fillId="20" borderId="14" xfId="0" applyNumberFormat="1" applyFont="1" applyFill="1" applyBorder="1" applyAlignment="1">
      <alignment horizontal="center" vertical="center"/>
    </xf>
    <xf numFmtId="49" fontId="40" fillId="20" borderId="15" xfId="0" applyNumberFormat="1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70" fontId="40" fillId="2" borderId="5" xfId="0" applyNumberFormat="1" applyFont="1" applyFill="1" applyBorder="1" applyAlignment="1">
      <alignment horizontal="right" vertical="center"/>
    </xf>
    <xf numFmtId="170" fontId="40" fillId="2" borderId="6" xfId="0" applyNumberFormat="1" applyFont="1" applyFill="1" applyBorder="1" applyAlignment="1">
      <alignment horizontal="right" vertical="center"/>
    </xf>
    <xf numFmtId="166" fontId="40" fillId="2" borderId="8" xfId="0" applyNumberFormat="1" applyFont="1" applyFill="1" applyBorder="1" applyAlignment="1">
      <alignment horizontal="right" vertical="center"/>
    </xf>
    <xf numFmtId="166" fontId="40" fillId="2" borderId="0" xfId="0" applyNumberFormat="1" applyFont="1" applyFill="1" applyBorder="1" applyAlignment="1">
      <alignment horizontal="right" vertical="center"/>
    </xf>
    <xf numFmtId="167" fontId="40" fillId="2" borderId="8" xfId="0" applyNumberFormat="1" applyFont="1" applyFill="1" applyBorder="1" applyAlignment="1">
      <alignment horizontal="right" vertical="center"/>
    </xf>
    <xf numFmtId="167" fontId="40" fillId="2" borderId="0" xfId="0" applyNumberFormat="1" applyFont="1" applyFill="1" applyBorder="1" applyAlignment="1">
      <alignment horizontal="right" vertical="center"/>
    </xf>
    <xf numFmtId="167" fontId="37" fillId="2" borderId="8" xfId="0" applyNumberFormat="1" applyFont="1" applyFill="1" applyBorder="1" applyAlignment="1">
      <alignment horizontal="center" vertical="center"/>
    </xf>
    <xf numFmtId="167" fontId="37" fillId="2" borderId="0" xfId="0" applyNumberFormat="1" applyFont="1" applyFill="1" applyBorder="1" applyAlignment="1">
      <alignment horizontal="center" vertical="center"/>
    </xf>
    <xf numFmtId="171" fontId="42" fillId="3" borderId="13" xfId="0" applyNumberFormat="1" applyFont="1" applyFill="1" applyBorder="1" applyAlignment="1">
      <alignment horizontal="center" vertical="center"/>
    </xf>
    <xf numFmtId="171" fontId="42" fillId="3" borderId="14" xfId="0" applyNumberFormat="1" applyFont="1" applyFill="1" applyBorder="1" applyAlignment="1">
      <alignment horizontal="center" vertical="center"/>
    </xf>
    <xf numFmtId="172" fontId="11" fillId="0" borderId="2" xfId="0" applyNumberFormat="1" applyFont="1" applyBorder="1" applyAlignment="1">
      <alignment horizontal="center" vertical="center"/>
    </xf>
    <xf numFmtId="172" fontId="11" fillId="0" borderId="3" xfId="0" applyNumberFormat="1" applyFont="1" applyBorder="1" applyAlignment="1">
      <alignment horizontal="center" vertical="center"/>
    </xf>
    <xf numFmtId="172" fontId="11" fillId="0" borderId="4" xfId="0" applyNumberFormat="1" applyFont="1" applyBorder="1" applyAlignment="1">
      <alignment horizontal="center" vertical="center"/>
    </xf>
    <xf numFmtId="172" fontId="11" fillId="2" borderId="2" xfId="0" applyNumberFormat="1" applyFont="1" applyFill="1" applyBorder="1" applyAlignment="1">
      <alignment horizontal="center" vertical="center"/>
    </xf>
    <xf numFmtId="172" fontId="11" fillId="2" borderId="3" xfId="0" applyNumberFormat="1" applyFont="1" applyFill="1" applyBorder="1" applyAlignment="1">
      <alignment horizontal="center" vertical="center"/>
    </xf>
    <xf numFmtId="172" fontId="11" fillId="2" borderId="4" xfId="0" applyNumberFormat="1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171" fontId="23" fillId="2" borderId="13" xfId="0" applyNumberFormat="1" applyFont="1" applyFill="1" applyBorder="1" applyAlignment="1">
      <alignment horizontal="center" vertical="center"/>
    </xf>
    <xf numFmtId="171" fontId="23" fillId="2" borderId="14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4" fontId="21" fillId="2" borderId="2" xfId="0" applyNumberFormat="1" applyFont="1" applyFill="1" applyBorder="1" applyAlignment="1">
      <alignment horizontal="center" vertical="center"/>
    </xf>
    <xf numFmtId="14" fontId="21" fillId="2" borderId="3" xfId="0" applyNumberFormat="1" applyFont="1" applyFill="1" applyBorder="1" applyAlignment="1">
      <alignment horizontal="center" vertical="center"/>
    </xf>
    <xf numFmtId="14" fontId="21" fillId="2" borderId="4" xfId="0" applyNumberFormat="1" applyFont="1" applyFill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172" fontId="1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71" fontId="42" fillId="3" borderId="13" xfId="0" applyNumberFormat="1" applyFont="1" applyFill="1" applyBorder="1" applyAlignment="1">
      <alignment horizontal="right" vertical="center"/>
    </xf>
    <xf numFmtId="171" fontId="42" fillId="3" borderId="14" xfId="0" applyNumberFormat="1" applyFont="1" applyFill="1" applyBorder="1" applyAlignment="1">
      <alignment horizontal="right" vertical="center"/>
    </xf>
    <xf numFmtId="171" fontId="42" fillId="3" borderId="14" xfId="0" applyNumberFormat="1" applyFont="1" applyFill="1" applyBorder="1" applyAlignment="1">
      <alignment horizontal="left" vertical="center"/>
    </xf>
    <xf numFmtId="168" fontId="0" fillId="2" borderId="1" xfId="0" applyNumberFormat="1" applyFill="1" applyBorder="1" applyAlignment="1">
      <alignment horizontal="left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8" fontId="9" fillId="5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8" fontId="0" fillId="5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</cellXfs>
  <cellStyles count="12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257175</xdr:colOff>
      <xdr:row>2</xdr:row>
      <xdr:rowOff>76201</xdr:rowOff>
    </xdr:from>
    <xdr:to>
      <xdr:col>24</xdr:col>
      <xdr:colOff>152400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19335750" y="476251"/>
          <a:ext cx="2409825" cy="5714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la "FICHE DOSSIER"</a:t>
          </a:r>
          <a:endParaRPr lang="fr-FR" sz="1200"/>
        </a:p>
      </xdr:txBody>
    </xdr:sp>
    <xdr:clientData/>
  </xdr:twoCellAnchor>
  <xdr:twoCellAnchor>
    <xdr:from>
      <xdr:col>16</xdr:col>
      <xdr:colOff>238125</xdr:colOff>
      <xdr:row>1</xdr:row>
      <xdr:rowOff>152401</xdr:rowOff>
    </xdr:from>
    <xdr:to>
      <xdr:col>17</xdr:col>
      <xdr:colOff>742950</xdr:colOff>
      <xdr:row>6</xdr:row>
      <xdr:rowOff>161925</xdr:rowOff>
    </xdr:to>
    <xdr:sp macro="" textlink="">
      <xdr:nvSpPr>
        <xdr:cNvPr id="3" name="ZoneTexte 2"/>
        <xdr:cNvSpPr txBox="1"/>
      </xdr:nvSpPr>
      <xdr:spPr>
        <a:xfrm>
          <a:off x="13830300" y="352426"/>
          <a:ext cx="1343025" cy="10096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le "PLANNING"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  <xdr:twoCellAnchor>
    <xdr:from>
      <xdr:col>44</xdr:col>
      <xdr:colOff>666750</xdr:colOff>
      <xdr:row>9</xdr:row>
      <xdr:rowOff>1238250</xdr:rowOff>
    </xdr:from>
    <xdr:to>
      <xdr:col>68</xdr:col>
      <xdr:colOff>762000</xdr:colOff>
      <xdr:row>13</xdr:row>
      <xdr:rowOff>190500</xdr:rowOff>
    </xdr:to>
    <xdr:sp macro="" textlink="">
      <xdr:nvSpPr>
        <xdr:cNvPr id="3" name="ZoneTexte 2"/>
        <xdr:cNvSpPr txBox="1"/>
      </xdr:nvSpPr>
      <xdr:spPr>
        <a:xfrm>
          <a:off x="100584000" y="17145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Cliquer sur la cellule pour choisir  le "VIA". La couleur se</a:t>
          </a:r>
          <a:r>
            <a:rPr lang="fr-FR" sz="9600" baseline="0"/>
            <a:t> choisit sur la feuille "Références"</a:t>
          </a:r>
          <a:endParaRPr lang="fr-FR" sz="96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workbookViewId="0">
      <selection activeCell="O2" sqref="O2"/>
    </sheetView>
  </sheetViews>
  <sheetFormatPr baseColWidth="10" defaultRowHeight="15.75"/>
  <cols>
    <col min="2" max="2" width="16.375" bestFit="1" customWidth="1"/>
    <col min="4" max="4" width="5.5" customWidth="1"/>
    <col min="6" max="6" width="16.375" bestFit="1" customWidth="1"/>
    <col min="8" max="8" width="6" customWidth="1"/>
    <col min="10" max="10" width="15.875" bestFit="1" customWidth="1"/>
    <col min="14" max="14" width="3.625" customWidth="1"/>
    <col min="15" max="15" width="15.625" bestFit="1" customWidth="1"/>
    <col min="19" max="19" width="17.375" customWidth="1"/>
    <col min="20" max="20" width="10.125" customWidth="1"/>
    <col min="21" max="21" width="14.125" customWidth="1"/>
  </cols>
  <sheetData>
    <row r="1" spans="1:21">
      <c r="A1" t="s">
        <v>17</v>
      </c>
      <c r="B1" s="64" t="s">
        <v>91</v>
      </c>
      <c r="C1" s="63">
        <v>0</v>
      </c>
      <c r="E1" t="s">
        <v>37</v>
      </c>
      <c r="F1" t="s">
        <v>91</v>
      </c>
      <c r="G1">
        <v>0</v>
      </c>
      <c r="I1" t="s">
        <v>14</v>
      </c>
      <c r="J1" t="s">
        <v>91</v>
      </c>
      <c r="K1">
        <v>0</v>
      </c>
      <c r="M1" t="s">
        <v>13</v>
      </c>
      <c r="O1" t="s">
        <v>91</v>
      </c>
      <c r="P1">
        <v>0</v>
      </c>
      <c r="R1" s="229" t="s">
        <v>5</v>
      </c>
      <c r="S1" s="230" t="s">
        <v>170</v>
      </c>
      <c r="T1" s="228" t="s">
        <v>6</v>
      </c>
    </row>
    <row r="2" spans="1:21">
      <c r="B2" t="s">
        <v>25</v>
      </c>
      <c r="C2" s="63">
        <v>60</v>
      </c>
      <c r="F2" t="s">
        <v>38</v>
      </c>
      <c r="G2" s="63">
        <f>SUM(F1)+30</f>
        <v>30</v>
      </c>
      <c r="J2" t="s">
        <v>58</v>
      </c>
      <c r="K2">
        <v>450</v>
      </c>
      <c r="L2">
        <v>150</v>
      </c>
      <c r="N2" t="s">
        <v>151</v>
      </c>
      <c r="O2" t="s">
        <v>134</v>
      </c>
      <c r="P2">
        <v>170</v>
      </c>
      <c r="S2" s="216" t="s">
        <v>115</v>
      </c>
      <c r="U2" s="225" t="s">
        <v>165</v>
      </c>
    </row>
    <row r="3" spans="1:21">
      <c r="B3" t="s">
        <v>32</v>
      </c>
      <c r="C3" s="63">
        <v>60</v>
      </c>
      <c r="F3" t="s">
        <v>39</v>
      </c>
      <c r="G3">
        <v>20</v>
      </c>
      <c r="J3" t="s">
        <v>59</v>
      </c>
      <c r="K3">
        <v>180</v>
      </c>
      <c r="L3">
        <v>50</v>
      </c>
      <c r="N3" t="s">
        <v>151</v>
      </c>
      <c r="O3" t="s">
        <v>135</v>
      </c>
      <c r="P3">
        <v>224</v>
      </c>
      <c r="S3" s="218" t="s">
        <v>118</v>
      </c>
      <c r="U3" s="224" t="s">
        <v>166</v>
      </c>
    </row>
    <row r="4" spans="1:21">
      <c r="B4" t="s">
        <v>26</v>
      </c>
      <c r="C4" s="63">
        <v>60</v>
      </c>
      <c r="F4" t="s">
        <v>40</v>
      </c>
      <c r="G4">
        <v>20</v>
      </c>
      <c r="J4" t="s">
        <v>60</v>
      </c>
      <c r="K4">
        <v>250</v>
      </c>
      <c r="L4">
        <v>50</v>
      </c>
      <c r="N4" t="s">
        <v>151</v>
      </c>
      <c r="O4" t="s">
        <v>136</v>
      </c>
      <c r="P4">
        <v>290</v>
      </c>
      <c r="S4" s="215" t="s">
        <v>93</v>
      </c>
      <c r="U4" s="223" t="s">
        <v>167</v>
      </c>
    </row>
    <row r="5" spans="1:21">
      <c r="B5" s="62" t="s">
        <v>24</v>
      </c>
      <c r="C5" s="63">
        <v>60</v>
      </c>
      <c r="F5" t="s">
        <v>89</v>
      </c>
      <c r="G5">
        <v>25</v>
      </c>
      <c r="J5" t="s">
        <v>61</v>
      </c>
      <c r="K5">
        <v>320</v>
      </c>
      <c r="L5">
        <v>100</v>
      </c>
      <c r="N5" t="s">
        <v>151</v>
      </c>
      <c r="O5" t="s">
        <v>137</v>
      </c>
      <c r="P5">
        <v>336</v>
      </c>
      <c r="S5" s="219" t="s">
        <v>120</v>
      </c>
      <c r="U5" s="226" t="s">
        <v>168</v>
      </c>
    </row>
    <row r="6" spans="1:21">
      <c r="B6" t="s">
        <v>94</v>
      </c>
      <c r="C6" s="63">
        <v>60</v>
      </c>
      <c r="F6" t="s">
        <v>41</v>
      </c>
      <c r="G6">
        <v>30</v>
      </c>
      <c r="J6" t="s">
        <v>62</v>
      </c>
      <c r="K6">
        <v>150</v>
      </c>
      <c r="L6">
        <v>30</v>
      </c>
      <c r="N6" t="s">
        <v>151</v>
      </c>
      <c r="O6" t="s">
        <v>65</v>
      </c>
      <c r="P6">
        <v>1300</v>
      </c>
      <c r="S6" s="222" t="s">
        <v>119</v>
      </c>
      <c r="U6" s="227" t="s">
        <v>169</v>
      </c>
    </row>
    <row r="7" spans="1:21">
      <c r="B7" t="s">
        <v>95</v>
      </c>
      <c r="C7" s="63">
        <v>60</v>
      </c>
      <c r="J7" t="s">
        <v>63</v>
      </c>
      <c r="K7">
        <v>150</v>
      </c>
      <c r="L7">
        <v>30</v>
      </c>
      <c r="N7" t="s">
        <v>151</v>
      </c>
      <c r="O7" t="s">
        <v>138</v>
      </c>
      <c r="P7">
        <v>500</v>
      </c>
      <c r="S7" s="220" t="s">
        <v>121</v>
      </c>
    </row>
    <row r="8" spans="1:21">
      <c r="C8" s="63"/>
      <c r="F8" t="s">
        <v>42</v>
      </c>
      <c r="G8">
        <v>20</v>
      </c>
      <c r="J8" t="s">
        <v>64</v>
      </c>
      <c r="K8">
        <v>200</v>
      </c>
      <c r="L8">
        <v>50</v>
      </c>
      <c r="N8" t="s">
        <v>151</v>
      </c>
      <c r="O8" t="s">
        <v>139</v>
      </c>
      <c r="P8">
        <v>700</v>
      </c>
      <c r="S8" s="217" t="s">
        <v>123</v>
      </c>
    </row>
    <row r="9" spans="1:21">
      <c r="B9" t="s">
        <v>36</v>
      </c>
      <c r="C9" s="63">
        <v>150</v>
      </c>
      <c r="F9" t="s">
        <v>43</v>
      </c>
      <c r="G9">
        <v>20</v>
      </c>
      <c r="N9" t="s">
        <v>151</v>
      </c>
      <c r="O9" t="s">
        <v>140</v>
      </c>
      <c r="P9">
        <v>500</v>
      </c>
      <c r="S9" s="221" t="s">
        <v>122</v>
      </c>
    </row>
    <row r="10" spans="1:21">
      <c r="B10" t="s">
        <v>27</v>
      </c>
      <c r="C10" s="63">
        <v>150</v>
      </c>
      <c r="F10" t="s">
        <v>44</v>
      </c>
      <c r="G10">
        <v>20</v>
      </c>
      <c r="N10" t="s">
        <v>151</v>
      </c>
      <c r="O10" t="s">
        <v>141</v>
      </c>
      <c r="P10">
        <v>700</v>
      </c>
    </row>
    <row r="11" spans="1:21">
      <c r="B11" t="s">
        <v>28</v>
      </c>
      <c r="C11" s="63">
        <v>150</v>
      </c>
      <c r="F11" t="s">
        <v>56</v>
      </c>
      <c r="G11">
        <v>15</v>
      </c>
    </row>
    <row r="12" spans="1:21">
      <c r="B12" t="s">
        <v>106</v>
      </c>
      <c r="C12" s="63">
        <v>150</v>
      </c>
      <c r="E12" s="1"/>
      <c r="F12" t="s">
        <v>57</v>
      </c>
      <c r="G12">
        <v>15</v>
      </c>
      <c r="H12" s="1"/>
      <c r="N12" t="s">
        <v>156</v>
      </c>
      <c r="O12" t="s">
        <v>152</v>
      </c>
      <c r="P12">
        <v>400</v>
      </c>
    </row>
    <row r="13" spans="1:21">
      <c r="B13" t="s">
        <v>29</v>
      </c>
      <c r="C13" s="63">
        <v>150</v>
      </c>
      <c r="F13" t="s">
        <v>45</v>
      </c>
      <c r="G13">
        <v>35</v>
      </c>
      <c r="N13" t="s">
        <v>156</v>
      </c>
      <c r="O13" t="s">
        <v>153</v>
      </c>
      <c r="P13">
        <v>700</v>
      </c>
    </row>
    <row r="14" spans="1:21">
      <c r="C14" s="63"/>
      <c r="F14" t="s">
        <v>46</v>
      </c>
      <c r="G14">
        <v>150</v>
      </c>
      <c r="N14" t="s">
        <v>156</v>
      </c>
      <c r="O14" t="s">
        <v>154</v>
      </c>
      <c r="P14">
        <v>800</v>
      </c>
    </row>
    <row r="15" spans="1:21">
      <c r="B15" t="s">
        <v>33</v>
      </c>
      <c r="C15" s="63">
        <v>50</v>
      </c>
      <c r="F15" t="s">
        <v>47</v>
      </c>
      <c r="G15">
        <v>150</v>
      </c>
      <c r="N15" t="s">
        <v>156</v>
      </c>
      <c r="O15" t="s">
        <v>155</v>
      </c>
      <c r="P15">
        <v>1200</v>
      </c>
    </row>
    <row r="16" spans="1:21">
      <c r="B16" t="s">
        <v>34</v>
      </c>
      <c r="C16" s="63">
        <v>50</v>
      </c>
      <c r="F16" t="s">
        <v>48</v>
      </c>
      <c r="G16">
        <v>150</v>
      </c>
      <c r="N16" t="s">
        <v>156</v>
      </c>
      <c r="O16" t="s">
        <v>142</v>
      </c>
      <c r="P16">
        <v>170</v>
      </c>
    </row>
    <row r="17" spans="1:39">
      <c r="B17" t="s">
        <v>35</v>
      </c>
      <c r="C17" s="63">
        <v>60</v>
      </c>
      <c r="F17" t="s">
        <v>52</v>
      </c>
      <c r="G17">
        <v>250</v>
      </c>
      <c r="N17" t="s">
        <v>156</v>
      </c>
      <c r="O17" t="s">
        <v>143</v>
      </c>
      <c r="P17">
        <v>224</v>
      </c>
    </row>
    <row r="18" spans="1:39">
      <c r="F18" t="s">
        <v>53</v>
      </c>
      <c r="G18">
        <v>250</v>
      </c>
      <c r="N18" t="s">
        <v>156</v>
      </c>
      <c r="O18" t="s">
        <v>144</v>
      </c>
      <c r="P18">
        <v>290</v>
      </c>
    </row>
    <row r="19" spans="1:39">
      <c r="A19" s="1"/>
      <c r="B19" s="1"/>
      <c r="C19" s="1"/>
      <c r="D19" s="1"/>
      <c r="E19" s="1"/>
      <c r="F19" t="s">
        <v>49</v>
      </c>
      <c r="G19">
        <v>35</v>
      </c>
      <c r="H19" s="1"/>
      <c r="L19" s="1"/>
      <c r="M19" s="1"/>
      <c r="N19" t="s">
        <v>156</v>
      </c>
      <c r="O19" t="s">
        <v>145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50</v>
      </c>
      <c r="G20">
        <v>35</v>
      </c>
      <c r="H20" s="1"/>
      <c r="I20"/>
      <c r="J20"/>
      <c r="K20"/>
      <c r="L20" s="1"/>
      <c r="M20" s="1"/>
      <c r="N20" t="s">
        <v>156</v>
      </c>
      <c r="O20" t="s">
        <v>146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51</v>
      </c>
      <c r="G21">
        <v>35</v>
      </c>
      <c r="N21" t="s">
        <v>156</v>
      </c>
      <c r="O21" t="s">
        <v>147</v>
      </c>
      <c r="P21">
        <v>500</v>
      </c>
    </row>
    <row r="22" spans="1:39">
      <c r="N22" t="s">
        <v>156</v>
      </c>
      <c r="O22" t="s">
        <v>148</v>
      </c>
      <c r="P22">
        <v>700</v>
      </c>
    </row>
    <row r="23" spans="1:39">
      <c r="F23" t="s">
        <v>104</v>
      </c>
      <c r="G23">
        <v>30</v>
      </c>
      <c r="N23" t="s">
        <v>156</v>
      </c>
      <c r="O23" t="s">
        <v>149</v>
      </c>
      <c r="P23">
        <v>500</v>
      </c>
    </row>
    <row r="24" spans="1:39">
      <c r="F24" t="s">
        <v>105</v>
      </c>
      <c r="G24">
        <v>30</v>
      </c>
      <c r="N24" t="s">
        <v>156</v>
      </c>
      <c r="O24" t="s">
        <v>150</v>
      </c>
      <c r="P24">
        <v>700</v>
      </c>
    </row>
    <row r="25" spans="1:39">
      <c r="F25" t="s">
        <v>102</v>
      </c>
      <c r="G25">
        <v>30</v>
      </c>
    </row>
    <row r="26" spans="1:39">
      <c r="F26" t="s">
        <v>103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35"/>
  <sheetViews>
    <sheetView showZeros="0" topLeftCell="X1" zoomScale="10" zoomScaleNormal="10" zoomScalePageLayoutView="10" workbookViewId="0">
      <selection activeCell="BR20" sqref="BR20"/>
    </sheetView>
  </sheetViews>
  <sheetFormatPr baseColWidth="10" defaultColWidth="10.875" defaultRowHeight="90"/>
  <cols>
    <col min="1" max="1" width="10.875" style="156" bestFit="1" customWidth="1"/>
    <col min="2" max="2" width="3.875" style="156" customWidth="1"/>
    <col min="3" max="9" width="10.875" style="156"/>
    <col min="10" max="10" width="141.875" style="156" customWidth="1"/>
    <col min="11" max="11" width="10.875" style="156"/>
    <col min="12" max="12" width="256.125" style="156" customWidth="1"/>
    <col min="13" max="13" width="22.875" style="156" customWidth="1"/>
    <col min="14" max="14" width="5.375" style="156" customWidth="1"/>
    <col min="15" max="17" width="10.875" style="156"/>
    <col min="18" max="18" width="7.125" style="156" customWidth="1"/>
    <col min="19" max="23" width="10.875" style="156"/>
    <col min="24" max="25" width="10.875" style="156" customWidth="1"/>
    <col min="26" max="26" width="6.875" style="156" customWidth="1"/>
    <col min="27" max="27" width="4.375" style="156" hidden="1" customWidth="1"/>
    <col min="28" max="29" width="4.875" style="156" hidden="1" customWidth="1"/>
    <col min="30" max="30" width="4.125" style="156" customWidth="1"/>
    <col min="31" max="31" width="135.5" style="163" customWidth="1"/>
    <col min="32" max="32" width="30.5" style="156" customWidth="1"/>
    <col min="33" max="33" width="64.375" style="156" bestFit="1" customWidth="1"/>
    <col min="34" max="34" width="8.875" style="156" bestFit="1" customWidth="1"/>
    <col min="35" max="35" width="21.5" style="156" bestFit="1" customWidth="1"/>
    <col min="36" max="36" width="11.125" style="156" customWidth="1"/>
    <col min="37" max="37" width="60.625" style="156" customWidth="1"/>
    <col min="38" max="38" width="36.5" style="156" bestFit="1" customWidth="1"/>
    <col min="39" max="39" width="96" style="156" customWidth="1"/>
    <col min="40" max="40" width="45.375" style="156" customWidth="1"/>
    <col min="41" max="41" width="101.875" style="156" bestFit="1" customWidth="1"/>
    <col min="42" max="16384" width="10.875" style="156"/>
  </cols>
  <sheetData>
    <row r="1" spans="1:55" ht="108.95" customHeight="1">
      <c r="A1" s="155"/>
      <c r="B1" s="155"/>
      <c r="L1" s="155"/>
      <c r="M1" s="155"/>
      <c r="N1" s="155"/>
      <c r="AE1" s="157"/>
      <c r="AF1" s="155"/>
      <c r="AG1" s="155"/>
      <c r="AH1" s="155"/>
      <c r="AI1" s="155"/>
      <c r="AJ1" s="155"/>
      <c r="AK1" s="155"/>
      <c r="AL1" s="155"/>
    </row>
    <row r="2" spans="1:55" ht="143.1" customHeight="1">
      <c r="A2" s="155"/>
      <c r="B2" s="155"/>
      <c r="L2" s="155"/>
      <c r="M2" s="155"/>
      <c r="N2" s="155"/>
      <c r="AE2" s="158" t="s">
        <v>1</v>
      </c>
      <c r="AF2" s="240" t="s">
        <v>158</v>
      </c>
      <c r="AG2" s="241"/>
      <c r="AH2" s="241"/>
      <c r="AI2" s="241"/>
      <c r="AJ2" s="241"/>
      <c r="AK2" s="241"/>
      <c r="AL2" s="241"/>
      <c r="AM2" s="241"/>
      <c r="AN2" s="241"/>
      <c r="AO2" s="242"/>
    </row>
    <row r="3" spans="1:55" ht="143.1" customHeight="1">
      <c r="A3" s="155"/>
      <c r="B3" s="155"/>
      <c r="L3" s="155"/>
      <c r="M3" s="155"/>
      <c r="N3" s="155"/>
      <c r="AE3" s="158" t="s">
        <v>130</v>
      </c>
      <c r="AF3" s="240"/>
      <c r="AG3" s="241"/>
      <c r="AH3" s="241"/>
      <c r="AI3" s="241"/>
      <c r="AJ3" s="241"/>
      <c r="AK3" s="241"/>
      <c r="AL3" s="241"/>
      <c r="AM3" s="241"/>
      <c r="AN3" s="241"/>
      <c r="AO3" s="242"/>
    </row>
    <row r="4" spans="1:55" ht="143.1" customHeight="1">
      <c r="A4" s="155"/>
      <c r="B4" s="155"/>
      <c r="L4" s="155"/>
      <c r="M4" s="155"/>
      <c r="N4" s="155"/>
      <c r="AE4" s="158" t="s">
        <v>129</v>
      </c>
      <c r="AF4" s="255" t="s">
        <v>171</v>
      </c>
      <c r="AG4" s="255"/>
      <c r="AH4" s="254">
        <v>41671</v>
      </c>
      <c r="AI4" s="254"/>
      <c r="AJ4" s="254"/>
      <c r="AK4" s="254"/>
      <c r="AL4" s="253" t="s">
        <v>133</v>
      </c>
      <c r="AM4" s="253"/>
      <c r="AN4" s="251"/>
      <c r="AO4" s="252"/>
    </row>
    <row r="5" spans="1:55" ht="143.1" customHeight="1">
      <c r="A5" s="155"/>
      <c r="B5" s="155"/>
      <c r="L5" s="155"/>
      <c r="M5" s="155"/>
      <c r="N5" s="155"/>
      <c r="AE5" s="158" t="s">
        <v>2</v>
      </c>
      <c r="AF5" s="248"/>
      <c r="AG5" s="249"/>
      <c r="AH5" s="249"/>
      <c r="AI5" s="249"/>
      <c r="AJ5" s="249"/>
      <c r="AK5" s="249"/>
      <c r="AL5" s="249"/>
      <c r="AM5" s="249"/>
      <c r="AN5" s="249"/>
      <c r="AO5" s="250"/>
    </row>
    <row r="6" spans="1:55" ht="143.1" customHeight="1">
      <c r="A6" s="155"/>
      <c r="B6" s="155"/>
      <c r="L6" s="155"/>
      <c r="M6" s="155"/>
      <c r="N6" s="155"/>
      <c r="AE6" s="158" t="s">
        <v>3</v>
      </c>
      <c r="AF6" s="239"/>
      <c r="AG6" s="232">
        <v>41754</v>
      </c>
      <c r="AH6" s="161"/>
      <c r="AI6" s="161"/>
      <c r="AJ6" s="161"/>
      <c r="AK6" s="161"/>
      <c r="AL6" s="161"/>
      <c r="AM6" s="161"/>
      <c r="AN6" s="161"/>
      <c r="AO6" s="162"/>
    </row>
    <row r="7" spans="1:55" ht="143.1" customHeight="1">
      <c r="A7" s="155"/>
      <c r="B7" s="155"/>
      <c r="L7" s="155"/>
      <c r="M7" s="155"/>
      <c r="N7" s="155"/>
      <c r="AE7" s="158" t="s">
        <v>4</v>
      </c>
      <c r="AF7" s="239"/>
      <c r="AG7" s="232">
        <v>41761</v>
      </c>
      <c r="AH7" s="161"/>
      <c r="AI7" s="161"/>
      <c r="AJ7" s="161"/>
      <c r="AK7" s="161"/>
      <c r="AL7" s="161"/>
      <c r="AM7" s="161"/>
      <c r="AN7" s="161"/>
      <c r="AO7" s="162"/>
    </row>
    <row r="8" spans="1:55" ht="143.1" customHeight="1">
      <c r="A8" s="155"/>
      <c r="B8" s="155"/>
      <c r="L8" s="155"/>
      <c r="M8" s="155"/>
      <c r="N8" s="155"/>
      <c r="AE8" s="158" t="s">
        <v>5</v>
      </c>
      <c r="AF8" s="245" t="s">
        <v>118</v>
      </c>
      <c r="AG8" s="246"/>
      <c r="AH8" s="246"/>
      <c r="AI8" s="246"/>
      <c r="AJ8" s="246"/>
      <c r="AK8" s="246"/>
      <c r="AL8" s="246"/>
      <c r="AM8" s="246"/>
      <c r="AN8" s="246"/>
      <c r="AO8" s="247"/>
    </row>
    <row r="9" spans="1:55" ht="143.1" customHeight="1">
      <c r="A9" s="155"/>
      <c r="B9" s="155"/>
      <c r="L9" s="155"/>
      <c r="M9" s="155"/>
      <c r="N9" s="155"/>
      <c r="AE9" s="158" t="s">
        <v>18</v>
      </c>
      <c r="AF9" s="260" t="s">
        <v>114</v>
      </c>
      <c r="AG9" s="261"/>
      <c r="AH9" s="261"/>
      <c r="AI9" s="262"/>
      <c r="AJ9" s="258"/>
      <c r="AK9" s="259"/>
      <c r="AL9" s="260" t="s">
        <v>113</v>
      </c>
      <c r="AM9" s="262"/>
      <c r="AN9" s="258"/>
      <c r="AO9" s="259"/>
    </row>
    <row r="10" spans="1:55" ht="143.1" customHeight="1">
      <c r="A10" s="155"/>
      <c r="B10" s="155"/>
      <c r="L10" s="155"/>
      <c r="M10" s="155"/>
      <c r="N10" s="155"/>
      <c r="AE10" s="158" t="s">
        <v>19</v>
      </c>
      <c r="AF10" s="260" t="s">
        <v>20</v>
      </c>
      <c r="AG10" s="261"/>
      <c r="AH10" s="261"/>
      <c r="AI10" s="262"/>
      <c r="AJ10" s="245"/>
      <c r="AK10" s="247"/>
      <c r="AL10" s="260" t="s">
        <v>22</v>
      </c>
      <c r="AM10" s="262"/>
      <c r="AN10" s="245"/>
      <c r="AO10" s="247"/>
    </row>
    <row r="11" spans="1:55" ht="143.1" customHeight="1">
      <c r="A11" s="155"/>
      <c r="B11" s="155"/>
      <c r="L11" s="155"/>
      <c r="M11" s="155"/>
      <c r="N11" s="155"/>
      <c r="AE11" s="158" t="s">
        <v>125</v>
      </c>
      <c r="AF11" s="260" t="s">
        <v>126</v>
      </c>
      <c r="AG11" s="261"/>
      <c r="AH11" s="261"/>
      <c r="AI11" s="238">
        <v>2</v>
      </c>
      <c r="AJ11" s="159"/>
      <c r="AK11" s="159" t="s">
        <v>127</v>
      </c>
      <c r="AL11" s="197">
        <f>SUM($AG$7-$AG$6)</f>
        <v>7</v>
      </c>
      <c r="AM11" s="164" t="s">
        <v>124</v>
      </c>
      <c r="AN11" s="256">
        <f>SUM(AL11*AI11)</f>
        <v>14</v>
      </c>
      <c r="AO11" s="257"/>
    </row>
    <row r="12" spans="1:55" ht="143.1" customHeight="1">
      <c r="A12" s="155"/>
      <c r="B12" s="155"/>
      <c r="L12" s="155"/>
      <c r="M12" s="155"/>
      <c r="N12" s="155"/>
      <c r="AE12" s="158" t="s">
        <v>6</v>
      </c>
      <c r="AF12" s="278" t="s">
        <v>166</v>
      </c>
      <c r="AG12" s="279"/>
      <c r="AH12" s="279"/>
      <c r="AI12" s="279"/>
      <c r="AJ12" s="279"/>
      <c r="AK12" s="279"/>
      <c r="AL12" s="279"/>
      <c r="AM12" s="279"/>
      <c r="AN12" s="279"/>
      <c r="AO12" s="280"/>
      <c r="BB12" s="214"/>
      <c r="BC12" s="214"/>
    </row>
    <row r="13" spans="1:55" ht="143.1" customHeight="1">
      <c r="A13" s="155"/>
      <c r="B13" s="155"/>
      <c r="L13" s="155"/>
      <c r="M13" s="155"/>
      <c r="N13" s="155"/>
      <c r="AE13" s="165" t="s">
        <v>128</v>
      </c>
      <c r="AF13" s="258" t="s">
        <v>159</v>
      </c>
      <c r="AG13" s="263"/>
      <c r="AH13" s="263"/>
      <c r="AI13" s="263"/>
      <c r="AJ13" s="263"/>
      <c r="AK13" s="263"/>
      <c r="AL13" s="263"/>
      <c r="AM13" s="263"/>
      <c r="AN13" s="263"/>
      <c r="AO13" s="259"/>
    </row>
    <row r="14" spans="1:55" ht="143.1" customHeight="1">
      <c r="A14" s="155"/>
      <c r="B14" s="155"/>
      <c r="L14" s="155"/>
      <c r="M14" s="155"/>
      <c r="N14" s="155"/>
      <c r="AE14" s="289" t="s">
        <v>8</v>
      </c>
      <c r="AF14" s="292">
        <v>120</v>
      </c>
      <c r="AG14" s="293"/>
      <c r="AH14" s="293"/>
      <c r="AI14" s="293"/>
      <c r="AJ14" s="293"/>
      <c r="AK14" s="293"/>
      <c r="AL14" s="171" t="s">
        <v>21</v>
      </c>
      <c r="AM14" s="197">
        <f>SUM($AG$7-$AG$6)</f>
        <v>7</v>
      </c>
      <c r="AN14" s="172" t="s">
        <v>7</v>
      </c>
      <c r="AO14" s="198">
        <f>SUM(AF14*AM14)</f>
        <v>840</v>
      </c>
    </row>
    <row r="15" spans="1:55" ht="143.1" customHeight="1">
      <c r="A15" s="155"/>
      <c r="B15" s="155"/>
      <c r="L15" s="155"/>
      <c r="M15" s="155"/>
      <c r="N15" s="155"/>
      <c r="AE15" s="290"/>
      <c r="AF15" s="296"/>
      <c r="AG15" s="297"/>
      <c r="AH15" s="297"/>
      <c r="AI15" s="297"/>
      <c r="AJ15" s="297"/>
      <c r="AK15" s="297"/>
      <c r="AL15" s="166" t="s">
        <v>21</v>
      </c>
      <c r="AM15" s="199"/>
      <c r="AN15" s="167" t="s">
        <v>7</v>
      </c>
      <c r="AO15" s="200">
        <f>SUM(AF15*AM15)</f>
        <v>0</v>
      </c>
    </row>
    <row r="16" spans="1:55" ht="143.1" customHeight="1">
      <c r="A16" s="155"/>
      <c r="B16" s="155"/>
      <c r="L16" s="155"/>
      <c r="M16" s="155"/>
      <c r="N16" s="155"/>
      <c r="AE16" s="290"/>
      <c r="AF16" s="298"/>
      <c r="AG16" s="299"/>
      <c r="AH16" s="299"/>
      <c r="AI16" s="299"/>
      <c r="AJ16" s="299"/>
      <c r="AK16" s="299"/>
      <c r="AL16" s="167"/>
      <c r="AM16" s="168"/>
      <c r="AN16" s="169"/>
      <c r="AO16" s="173"/>
    </row>
    <row r="17" spans="1:41" ht="143.1" customHeight="1">
      <c r="A17" s="155"/>
      <c r="B17" s="155"/>
      <c r="L17" s="155"/>
      <c r="M17" s="155"/>
      <c r="N17" s="155"/>
      <c r="AE17" s="290"/>
      <c r="AF17" s="294">
        <f>SUM(AF14)*11.2</f>
        <v>1344</v>
      </c>
      <c r="AG17" s="295"/>
      <c r="AH17" s="295"/>
      <c r="AI17" s="295"/>
      <c r="AJ17" s="295"/>
      <c r="AK17" s="295"/>
      <c r="AL17" s="166" t="s">
        <v>21</v>
      </c>
      <c r="AM17" s="199">
        <f>SUM(AM14)</f>
        <v>7</v>
      </c>
      <c r="AN17" s="167" t="s">
        <v>7</v>
      </c>
      <c r="AO17" s="201">
        <f>SUM(AF17*AM17)</f>
        <v>9408</v>
      </c>
    </row>
    <row r="18" spans="1:41" ht="143.1" customHeight="1">
      <c r="A18" s="155"/>
      <c r="B18" s="155"/>
      <c r="L18" s="155"/>
      <c r="M18" s="155"/>
      <c r="N18" s="155"/>
      <c r="AE18" s="290"/>
      <c r="AF18" s="274"/>
      <c r="AG18" s="275"/>
      <c r="AH18" s="275"/>
      <c r="AI18" s="275"/>
      <c r="AJ18" s="275"/>
      <c r="AK18" s="275"/>
      <c r="AL18" s="166" t="s">
        <v>21</v>
      </c>
      <c r="AM18" s="199">
        <f>SUM(AM15)</f>
        <v>0</v>
      </c>
      <c r="AN18" s="167" t="s">
        <v>7</v>
      </c>
      <c r="AO18" s="200">
        <f>SUM(AF18*AM18)</f>
        <v>0</v>
      </c>
    </row>
    <row r="19" spans="1:41" ht="143.1" customHeight="1">
      <c r="A19" s="155"/>
      <c r="B19" s="155"/>
      <c r="L19" s="155"/>
      <c r="M19" s="155"/>
      <c r="N19" s="155"/>
      <c r="AE19" s="291"/>
      <c r="AF19" s="192"/>
      <c r="AG19" s="174"/>
      <c r="AH19" s="174"/>
      <c r="AI19" s="174"/>
      <c r="AJ19" s="174"/>
      <c r="AK19" s="174"/>
      <c r="AL19" s="174"/>
      <c r="AM19" s="276" t="s">
        <v>124</v>
      </c>
      <c r="AN19" s="277"/>
      <c r="AO19" s="202">
        <f>SUM(AO17:AO18)</f>
        <v>9408</v>
      </c>
    </row>
    <row r="20" spans="1:41" ht="143.1" customHeight="1">
      <c r="A20" s="155"/>
      <c r="B20" s="155"/>
      <c r="L20" s="155"/>
      <c r="M20" s="155"/>
      <c r="N20" s="155"/>
      <c r="AE20" s="175" t="s">
        <v>13</v>
      </c>
      <c r="AF20" s="265" t="s">
        <v>160</v>
      </c>
      <c r="AG20" s="266"/>
      <c r="AH20" s="266"/>
      <c r="AI20" s="266"/>
      <c r="AJ20" s="266"/>
      <c r="AK20" s="266"/>
      <c r="AL20" s="266"/>
      <c r="AM20" s="266"/>
      <c r="AN20" s="266"/>
      <c r="AO20" s="267"/>
    </row>
    <row r="21" spans="1:41" ht="143.1" customHeight="1">
      <c r="A21" s="155"/>
      <c r="B21" s="155"/>
      <c r="L21" s="155"/>
      <c r="M21" s="155"/>
      <c r="N21" s="155"/>
      <c r="AE21" s="176" t="s">
        <v>12</v>
      </c>
      <c r="AF21" s="268"/>
      <c r="AG21" s="269"/>
      <c r="AH21" s="269"/>
      <c r="AI21" s="269"/>
      <c r="AJ21" s="269"/>
      <c r="AK21" s="269"/>
      <c r="AL21" s="269"/>
      <c r="AM21" s="269"/>
      <c r="AN21" s="269"/>
      <c r="AO21" s="270"/>
    </row>
    <row r="22" spans="1:41" ht="143.1" customHeight="1">
      <c r="A22" s="155"/>
      <c r="B22" s="155"/>
      <c r="L22" s="155"/>
      <c r="M22" s="155"/>
      <c r="N22" s="155"/>
      <c r="AE22" s="176" t="s">
        <v>99</v>
      </c>
      <c r="AF22" s="268"/>
      <c r="AG22" s="269"/>
      <c r="AH22" s="269"/>
      <c r="AI22" s="269"/>
      <c r="AJ22" s="269"/>
      <c r="AK22" s="269"/>
      <c r="AL22" s="269"/>
      <c r="AM22" s="269"/>
      <c r="AN22" s="269"/>
      <c r="AO22" s="270"/>
    </row>
    <row r="23" spans="1:41" ht="143.1" customHeight="1">
      <c r="A23" s="155"/>
      <c r="B23" s="155"/>
      <c r="L23" s="155"/>
      <c r="M23" s="155"/>
      <c r="N23" s="155"/>
      <c r="AE23" s="177" t="s">
        <v>132</v>
      </c>
      <c r="AF23" s="271" t="s">
        <v>134</v>
      </c>
      <c r="AG23" s="272"/>
      <c r="AH23" s="272"/>
      <c r="AI23" s="272"/>
      <c r="AJ23" s="272"/>
      <c r="AK23" s="272"/>
      <c r="AL23" s="272"/>
      <c r="AM23" s="272"/>
      <c r="AN23" s="272"/>
      <c r="AO23" s="273"/>
    </row>
    <row r="24" spans="1:41" ht="143.1" customHeight="1">
      <c r="A24" s="155"/>
      <c r="B24" s="155"/>
      <c r="L24" s="155"/>
      <c r="M24" s="155"/>
      <c r="N24" s="155"/>
      <c r="AE24" s="283" t="s">
        <v>111</v>
      </c>
      <c r="AF24" s="178"/>
      <c r="AG24" s="179" t="s">
        <v>23</v>
      </c>
      <c r="AH24" s="264" t="s">
        <v>17</v>
      </c>
      <c r="AI24" s="264"/>
      <c r="AJ24" s="264"/>
      <c r="AK24" s="264"/>
      <c r="AL24" s="179" t="s">
        <v>23</v>
      </c>
      <c r="AM24" s="180" t="s">
        <v>17</v>
      </c>
      <c r="AN24" s="180" t="s">
        <v>96</v>
      </c>
      <c r="AO24" s="181"/>
    </row>
    <row r="25" spans="1:41" ht="143.1" customHeight="1">
      <c r="A25" s="155"/>
      <c r="B25" s="155"/>
      <c r="L25" s="155"/>
      <c r="M25" s="155"/>
      <c r="N25" s="155"/>
      <c r="AE25" s="284"/>
      <c r="AF25" s="286"/>
      <c r="AG25" s="203">
        <v>1</v>
      </c>
      <c r="AH25" s="240" t="s">
        <v>36</v>
      </c>
      <c r="AI25" s="241"/>
      <c r="AJ25" s="241"/>
      <c r="AK25" s="241"/>
      <c r="AL25" s="203"/>
      <c r="AM25" s="204" t="s">
        <v>91</v>
      </c>
      <c r="AN25" s="204"/>
      <c r="AO25" s="173"/>
    </row>
    <row r="26" spans="1:41" ht="143.1" customHeight="1">
      <c r="A26" s="155"/>
      <c r="B26" s="155"/>
      <c r="L26" s="155"/>
      <c r="M26" s="155"/>
      <c r="N26" s="155"/>
      <c r="AE26" s="284"/>
      <c r="AF26" s="286"/>
      <c r="AG26" s="203">
        <v>2</v>
      </c>
      <c r="AH26" s="240" t="s">
        <v>28</v>
      </c>
      <c r="AI26" s="241"/>
      <c r="AJ26" s="241"/>
      <c r="AK26" s="241"/>
      <c r="AL26" s="203"/>
      <c r="AM26" s="204" t="s">
        <v>91</v>
      </c>
      <c r="AN26" s="204"/>
      <c r="AO26" s="173"/>
    </row>
    <row r="27" spans="1:41" ht="143.1" customHeight="1">
      <c r="A27" s="155"/>
      <c r="B27" s="155"/>
      <c r="L27" s="155"/>
      <c r="M27" s="155"/>
      <c r="N27" s="155"/>
      <c r="AE27" s="284"/>
      <c r="AF27" s="286"/>
      <c r="AG27" s="203">
        <v>3</v>
      </c>
      <c r="AH27" s="240" t="s">
        <v>27</v>
      </c>
      <c r="AI27" s="241"/>
      <c r="AJ27" s="241"/>
      <c r="AK27" s="241"/>
      <c r="AL27" s="203"/>
      <c r="AM27" s="204" t="s">
        <v>91</v>
      </c>
      <c r="AN27" s="204"/>
      <c r="AO27" s="173"/>
    </row>
    <row r="28" spans="1:41" ht="143.1" customHeight="1">
      <c r="A28" s="155"/>
      <c r="B28" s="155"/>
      <c r="L28" s="155"/>
      <c r="M28" s="155"/>
      <c r="N28" s="155"/>
      <c r="AE28" s="284"/>
      <c r="AF28" s="286"/>
      <c r="AG28" s="203">
        <v>4</v>
      </c>
      <c r="AH28" s="240" t="s">
        <v>106</v>
      </c>
      <c r="AI28" s="241"/>
      <c r="AJ28" s="241"/>
      <c r="AK28" s="241"/>
      <c r="AL28" s="203"/>
      <c r="AM28" s="204" t="s">
        <v>91</v>
      </c>
      <c r="AN28" s="204"/>
      <c r="AO28" s="173"/>
    </row>
    <row r="29" spans="1:41" ht="143.1" customHeight="1">
      <c r="A29" s="155"/>
      <c r="B29" s="155"/>
      <c r="L29" s="155"/>
      <c r="M29" s="155"/>
      <c r="N29" s="155"/>
      <c r="AE29" s="284"/>
      <c r="AF29" s="286"/>
      <c r="AG29" s="203">
        <v>5</v>
      </c>
      <c r="AH29" s="240" t="s">
        <v>26</v>
      </c>
      <c r="AI29" s="241"/>
      <c r="AJ29" s="241"/>
      <c r="AK29" s="241"/>
      <c r="AL29" s="203"/>
      <c r="AM29" s="204" t="s">
        <v>91</v>
      </c>
      <c r="AN29" s="204"/>
      <c r="AO29" s="173"/>
    </row>
    <row r="30" spans="1:41" ht="143.1" customHeight="1">
      <c r="A30" s="155"/>
      <c r="B30" s="155"/>
      <c r="L30" s="155"/>
      <c r="M30" s="155"/>
      <c r="N30" s="155"/>
      <c r="AE30" s="285"/>
      <c r="AF30" s="287"/>
      <c r="AG30" s="203">
        <v>6</v>
      </c>
      <c r="AH30" s="240" t="s">
        <v>26</v>
      </c>
      <c r="AI30" s="241"/>
      <c r="AJ30" s="241"/>
      <c r="AK30" s="241"/>
      <c r="AL30" s="203"/>
      <c r="AM30" s="204" t="s">
        <v>91</v>
      </c>
      <c r="AN30" s="204"/>
      <c r="AO30" s="182"/>
    </row>
    <row r="31" spans="1:41" ht="143.1" customHeight="1">
      <c r="A31" s="155"/>
      <c r="B31" s="155"/>
      <c r="L31" s="155"/>
      <c r="M31" s="155"/>
      <c r="N31" s="155"/>
      <c r="AE31" s="283" t="s">
        <v>15</v>
      </c>
      <c r="AF31" s="178"/>
      <c r="AG31" s="179" t="s">
        <v>23</v>
      </c>
      <c r="AH31" s="281" t="s">
        <v>69</v>
      </c>
      <c r="AI31" s="288"/>
      <c r="AJ31" s="288"/>
      <c r="AK31" s="288"/>
      <c r="AL31" s="282"/>
      <c r="AM31" s="281" t="s">
        <v>96</v>
      </c>
      <c r="AN31" s="282"/>
      <c r="AO31" s="183"/>
    </row>
    <row r="32" spans="1:41" ht="143.1" customHeight="1">
      <c r="A32" s="155"/>
      <c r="B32" s="155"/>
      <c r="L32" s="155"/>
      <c r="M32" s="155"/>
      <c r="N32" s="155"/>
      <c r="AE32" s="284"/>
      <c r="AF32" s="170"/>
      <c r="AG32" s="205"/>
      <c r="AH32" s="240" t="s">
        <v>91</v>
      </c>
      <c r="AI32" s="241"/>
      <c r="AJ32" s="241"/>
      <c r="AK32" s="241"/>
      <c r="AL32" s="242"/>
      <c r="AM32" s="240"/>
      <c r="AN32" s="242"/>
      <c r="AO32" s="184"/>
    </row>
    <row r="33" spans="1:41" ht="143.1" customHeight="1">
      <c r="A33" s="155"/>
      <c r="B33" s="155"/>
      <c r="L33" s="155"/>
      <c r="M33" s="155"/>
      <c r="N33" s="155"/>
      <c r="AE33" s="185"/>
      <c r="AF33" s="186"/>
      <c r="AG33" s="206"/>
      <c r="AH33" s="240" t="s">
        <v>91</v>
      </c>
      <c r="AI33" s="241"/>
      <c r="AJ33" s="241"/>
      <c r="AK33" s="241"/>
      <c r="AL33" s="242"/>
      <c r="AM33" s="207"/>
      <c r="AN33" s="208"/>
      <c r="AO33" s="187"/>
    </row>
    <row r="34" spans="1:41" ht="143.1" customHeight="1">
      <c r="A34" s="155"/>
      <c r="B34" s="155"/>
      <c r="L34" s="155"/>
      <c r="M34" s="155"/>
      <c r="N34" s="155"/>
      <c r="AE34" s="188" t="s">
        <v>100</v>
      </c>
      <c r="AF34" s="243">
        <v>41696</v>
      </c>
      <c r="AG34" s="244"/>
      <c r="AH34" s="160"/>
      <c r="AI34" s="196"/>
      <c r="AJ34" s="160"/>
      <c r="AK34" s="196"/>
      <c r="AL34" s="189"/>
      <c r="AM34" s="190"/>
      <c r="AN34" s="190"/>
      <c r="AO34" s="191"/>
    </row>
    <row r="35" spans="1:41" ht="143.1" customHeight="1">
      <c r="A35" s="155"/>
      <c r="B35" s="155"/>
      <c r="L35" s="155"/>
      <c r="M35" s="155"/>
      <c r="N35" s="155"/>
      <c r="AE35" s="188" t="s">
        <v>101</v>
      </c>
      <c r="AF35" s="258"/>
      <c r="AG35" s="263"/>
      <c r="AH35" s="263"/>
      <c r="AI35" s="263"/>
      <c r="AJ35" s="263"/>
      <c r="AK35" s="263"/>
      <c r="AL35" s="263"/>
      <c r="AM35" s="263"/>
      <c r="AN35" s="263"/>
      <c r="AO35" s="259"/>
    </row>
  </sheetData>
  <mergeCells count="48">
    <mergeCell ref="AE14:AE19"/>
    <mergeCell ref="AF14:AK14"/>
    <mergeCell ref="AF17:AK17"/>
    <mergeCell ref="AF13:AO13"/>
    <mergeCell ref="AF15:AK15"/>
    <mergeCell ref="AF16:AK16"/>
    <mergeCell ref="AM31:AN31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H30:AK30"/>
    <mergeCell ref="AF11:AH11"/>
    <mergeCell ref="AF35:AO35"/>
    <mergeCell ref="AH24:AK24"/>
    <mergeCell ref="AF9:AI9"/>
    <mergeCell ref="AL9:AM9"/>
    <mergeCell ref="AN9:AO9"/>
    <mergeCell ref="AF20:AO20"/>
    <mergeCell ref="AF21:AO21"/>
    <mergeCell ref="AF22:AO22"/>
    <mergeCell ref="AF23:AO23"/>
    <mergeCell ref="AM32:AN32"/>
    <mergeCell ref="AF18:AK18"/>
    <mergeCell ref="AM19:AN19"/>
    <mergeCell ref="AH27:AK27"/>
    <mergeCell ref="AH28:AK28"/>
    <mergeCell ref="AF12:AO12"/>
    <mergeCell ref="AH33:AL33"/>
    <mergeCell ref="AF34:AG34"/>
    <mergeCell ref="AF2:AO2"/>
    <mergeCell ref="AF3:AO3"/>
    <mergeCell ref="AF8:AO8"/>
    <mergeCell ref="AF5:AO5"/>
    <mergeCell ref="AN4:AO4"/>
    <mergeCell ref="AL4:AM4"/>
    <mergeCell ref="AH4:AK4"/>
    <mergeCell ref="AF4:AG4"/>
    <mergeCell ref="AN11:AO11"/>
    <mergeCell ref="AJ9:AK9"/>
    <mergeCell ref="AF10:AI10"/>
    <mergeCell ref="AL10:AM10"/>
    <mergeCell ref="AN10:AO10"/>
    <mergeCell ref="AJ10:AK10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 r:id="rId1"/>
  <drawing r:id="rId2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75"/>
  <sheetViews>
    <sheetView showZeros="0" tabSelected="1" workbookViewId="0">
      <selection activeCell="U7" sqref="U7"/>
    </sheetView>
  </sheetViews>
  <sheetFormatPr baseColWidth="10" defaultColWidth="10.875" defaultRowHeight="9" customHeight="1"/>
  <cols>
    <col min="1" max="1" width="4" style="66" customWidth="1"/>
    <col min="2" max="2" width="3.125" style="3" customWidth="1"/>
    <col min="3" max="3" width="2.125" style="3" customWidth="1"/>
    <col min="4" max="4" width="2.625" style="3" customWidth="1"/>
    <col min="5" max="5" width="1.125" style="3" customWidth="1"/>
    <col min="6" max="6" width="1.625" style="3" customWidth="1"/>
    <col min="7" max="8" width="1.375" style="3" customWidth="1"/>
    <col min="9" max="9" width="2.125" style="3" customWidth="1"/>
    <col min="10" max="10" width="9.5" style="3" customWidth="1"/>
    <col min="11" max="11" width="3.125" style="3" customWidth="1"/>
    <col min="12" max="12" width="2.125" style="3" customWidth="1"/>
    <col min="13" max="13" width="6.5" style="3" customWidth="1"/>
    <col min="14" max="14" width="2" style="3" customWidth="1"/>
    <col min="15" max="15" width="7.125" style="3" bestFit="1" customWidth="1"/>
    <col min="16" max="16" width="2.125" style="3" customWidth="1"/>
    <col min="17" max="17" width="8" style="3" customWidth="1"/>
    <col min="18" max="18" width="3.5" style="3" customWidth="1"/>
    <col min="19" max="19" width="1.5" style="3" customWidth="1"/>
    <col min="20" max="20" width="5.375" style="3" customWidth="1"/>
    <col min="21" max="21" width="10" style="3" customWidth="1"/>
    <col min="22" max="22" width="11.875" style="3" customWidth="1"/>
    <col min="23" max="16384" width="10.875" style="3"/>
  </cols>
  <sheetData>
    <row r="1" spans="1:22" s="70" customFormat="1" ht="12.95" customHeight="1">
      <c r="A1" s="331" t="s">
        <v>66</v>
      </c>
      <c r="B1" s="332"/>
      <c r="C1" s="333"/>
      <c r="D1" s="233" t="str">
        <f>'FICHE DOSSIER'!AF2</f>
        <v>DUPONT</v>
      </c>
      <c r="E1" s="71"/>
      <c r="F1" s="71"/>
      <c r="G1" s="71"/>
      <c r="H1" s="71"/>
      <c r="I1" s="71"/>
      <c r="J1" s="234"/>
      <c r="K1" s="327" t="s">
        <v>10</v>
      </c>
      <c r="L1" s="328"/>
      <c r="M1" s="329"/>
      <c r="N1" s="330" t="str">
        <f>'FICHE DOSSIER'!AF8</f>
        <v>OURIKA</v>
      </c>
      <c r="O1" s="330"/>
      <c r="P1" s="330"/>
      <c r="Q1" s="330"/>
      <c r="R1" s="316" t="s">
        <v>97</v>
      </c>
      <c r="S1" s="316"/>
      <c r="T1" s="316"/>
      <c r="U1" s="317" t="str">
        <f>'FICHE DOSSIER'!AF20</f>
        <v>MOUNIR</v>
      </c>
      <c r="V1" s="317"/>
    </row>
    <row r="2" spans="1:22" s="73" customFormat="1" ht="12.95" customHeight="1">
      <c r="A2" s="327" t="s">
        <v>68</v>
      </c>
      <c r="B2" s="328"/>
      <c r="C2" s="329"/>
      <c r="D2" s="300">
        <f>'FICHE DOSSIER'!AG6</f>
        <v>41754</v>
      </c>
      <c r="E2" s="301"/>
      <c r="F2" s="301"/>
      <c r="G2" s="301"/>
      <c r="H2" s="301"/>
      <c r="I2" s="235"/>
      <c r="J2" s="72"/>
      <c r="K2" s="327" t="s">
        <v>31</v>
      </c>
      <c r="L2" s="328"/>
      <c r="M2" s="329"/>
      <c r="N2" s="330" t="str">
        <f>'FICHE DOSSIER'!AF13</f>
        <v>France</v>
      </c>
      <c r="O2" s="330"/>
      <c r="P2" s="330"/>
      <c r="Q2" s="330"/>
      <c r="R2" s="316" t="s">
        <v>11</v>
      </c>
      <c r="S2" s="316"/>
      <c r="T2" s="316"/>
      <c r="U2" s="318">
        <f>'FICHE DOSSIER'!AF21</f>
        <v>0</v>
      </c>
      <c r="V2" s="318"/>
    </row>
    <row r="3" spans="1:22" s="73" customFormat="1" ht="12.95" customHeight="1">
      <c r="A3" s="334" t="s">
        <v>67</v>
      </c>
      <c r="B3" s="335"/>
      <c r="C3" s="336"/>
      <c r="D3" s="337">
        <f>'FICHE DOSSIER'!AG7</f>
        <v>41761</v>
      </c>
      <c r="E3" s="338"/>
      <c r="F3" s="338"/>
      <c r="G3" s="338"/>
      <c r="H3" s="338"/>
      <c r="I3" s="74"/>
      <c r="J3" s="75"/>
      <c r="K3" s="327" t="s">
        <v>30</v>
      </c>
      <c r="L3" s="328"/>
      <c r="M3" s="329"/>
      <c r="N3" s="330" t="str">
        <f>'FICHE DOSSIER'!AF12</f>
        <v>BOOKING</v>
      </c>
      <c r="O3" s="330"/>
      <c r="P3" s="330"/>
      <c r="Q3" s="330"/>
      <c r="R3" s="316" t="s">
        <v>98</v>
      </c>
      <c r="S3" s="316"/>
      <c r="T3" s="316"/>
      <c r="U3" s="318">
        <f>'FICHE DOSSIER'!AF22</f>
        <v>0</v>
      </c>
      <c r="V3" s="318"/>
    </row>
    <row r="4" spans="1:22" s="5" customFormat="1" ht="3" customHeight="1">
      <c r="A4" s="65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9.9499999999999993" customHeight="1">
      <c r="A5" s="308" t="s">
        <v>0</v>
      </c>
      <c r="B5" s="319" t="s">
        <v>111</v>
      </c>
      <c r="C5" s="339"/>
      <c r="D5" s="323"/>
      <c r="E5" s="323"/>
      <c r="F5" s="323"/>
      <c r="G5" s="323"/>
      <c r="H5" s="323"/>
      <c r="I5" s="323"/>
      <c r="J5" s="323"/>
      <c r="K5" s="320"/>
      <c r="L5" s="319" t="s">
        <v>37</v>
      </c>
      <c r="M5" s="323"/>
      <c r="N5" s="323"/>
      <c r="O5" s="320"/>
      <c r="P5" s="319" t="s">
        <v>14</v>
      </c>
      <c r="Q5" s="323"/>
      <c r="R5" s="320"/>
      <c r="S5" s="209"/>
      <c r="T5" s="319" t="s">
        <v>55</v>
      </c>
      <c r="U5" s="320"/>
      <c r="V5" s="100" t="s">
        <v>9</v>
      </c>
    </row>
    <row r="6" spans="1:22" s="67" customFormat="1" ht="11.1" customHeight="1">
      <c r="A6" s="309"/>
      <c r="B6" s="83"/>
      <c r="C6" s="82" t="s">
        <v>23</v>
      </c>
      <c r="D6" s="321" t="s">
        <v>54</v>
      </c>
      <c r="E6" s="322"/>
      <c r="F6" s="322"/>
      <c r="G6" s="322"/>
      <c r="H6" s="322"/>
      <c r="I6" s="68" t="s">
        <v>23</v>
      </c>
      <c r="J6" s="85" t="s">
        <v>54</v>
      </c>
      <c r="K6" s="69" t="s">
        <v>96</v>
      </c>
      <c r="L6" s="68" t="s">
        <v>23</v>
      </c>
      <c r="M6" s="85" t="s">
        <v>54</v>
      </c>
      <c r="N6" s="68" t="s">
        <v>23</v>
      </c>
      <c r="O6" s="84" t="s">
        <v>54</v>
      </c>
      <c r="P6" s="68" t="s">
        <v>23</v>
      </c>
      <c r="Q6" s="85" t="s">
        <v>54</v>
      </c>
      <c r="R6" s="69" t="s">
        <v>96</v>
      </c>
      <c r="S6" s="210"/>
      <c r="T6" s="69" t="s">
        <v>96</v>
      </c>
      <c r="U6" s="231" t="s">
        <v>54</v>
      </c>
      <c r="V6" s="123" t="s">
        <v>54</v>
      </c>
    </row>
    <row r="7" spans="1:22" s="12" customFormat="1" ht="17.100000000000001" customHeight="1">
      <c r="A7" s="305">
        <f>D2</f>
        <v>41754</v>
      </c>
      <c r="B7" s="340" t="s">
        <v>17</v>
      </c>
      <c r="C7" s="87">
        <f>'FICHE DOSSIER'!AG25</f>
        <v>1</v>
      </c>
      <c r="D7" s="101" t="str">
        <f>'FICHE DOSSIER'!AH25</f>
        <v>Grillades</v>
      </c>
      <c r="E7" s="102"/>
      <c r="F7" s="102"/>
      <c r="G7" s="102"/>
      <c r="H7" s="103"/>
      <c r="I7" s="87">
        <f>'FICHE DOSSIER'!AL25</f>
        <v>0</v>
      </c>
      <c r="J7" s="76" t="str">
        <f>'FICHE DOSSIER'!AM25</f>
        <v xml:space="preserve"> </v>
      </c>
      <c r="K7" s="90">
        <f>'FICHE DOSSIER'!AN25</f>
        <v>0</v>
      </c>
      <c r="L7" s="91">
        <v>2</v>
      </c>
      <c r="M7" s="76" t="s">
        <v>38</v>
      </c>
      <c r="N7" s="87"/>
      <c r="O7" s="79" t="s">
        <v>91</v>
      </c>
      <c r="P7" s="91">
        <f>'FICHE DOSSIER'!AG32</f>
        <v>0</v>
      </c>
      <c r="Q7" s="76" t="str">
        <f>'FICHE DOSSIER'!AH32</f>
        <v xml:space="preserve"> </v>
      </c>
      <c r="R7" s="94">
        <f>'FICHE DOSSIER'!AM32</f>
        <v>0</v>
      </c>
      <c r="S7" s="211" t="s">
        <v>151</v>
      </c>
      <c r="T7" s="154" t="s">
        <v>161</v>
      </c>
      <c r="U7" s="124" t="s">
        <v>136</v>
      </c>
      <c r="V7" s="124"/>
    </row>
    <row r="8" spans="1:22" s="12" customFormat="1" ht="17.100000000000001" customHeight="1">
      <c r="A8" s="306"/>
      <c r="B8" s="341"/>
      <c r="C8" s="86">
        <f>'FICHE DOSSIER'!AG26</f>
        <v>2</v>
      </c>
      <c r="D8" s="104" t="str">
        <f>'FICHE DOSSIER'!AH26</f>
        <v>Poulet citrons</v>
      </c>
      <c r="E8" s="105"/>
      <c r="F8" s="105"/>
      <c r="G8" s="105"/>
      <c r="H8" s="106"/>
      <c r="I8" s="86">
        <f>'FICHE DOSSIER'!AL26</f>
        <v>0</v>
      </c>
      <c r="J8" s="77" t="str">
        <f>'FICHE DOSSIER'!AM26</f>
        <v xml:space="preserve"> </v>
      </c>
      <c r="K8" s="89">
        <f>'FICHE DOSSIER'!AN26</f>
        <v>0</v>
      </c>
      <c r="L8" s="92">
        <v>3</v>
      </c>
      <c r="M8" s="77" t="s">
        <v>89</v>
      </c>
      <c r="N8" s="86"/>
      <c r="O8" s="80" t="s">
        <v>91</v>
      </c>
      <c r="P8" s="92">
        <f>'FICHE DOSSIER'!AG33</f>
        <v>0</v>
      </c>
      <c r="Q8" s="77" t="str">
        <f>'FICHE DOSSIER'!AH33</f>
        <v xml:space="preserve"> </v>
      </c>
      <c r="R8" s="95">
        <f>'FICHE DOSSIER'!AM33</f>
        <v>0</v>
      </c>
      <c r="S8" s="212"/>
      <c r="T8" s="95"/>
      <c r="U8" s="125" t="s">
        <v>91</v>
      </c>
      <c r="V8" s="125"/>
    </row>
    <row r="9" spans="1:22" s="12" customFormat="1" ht="17.100000000000001" customHeight="1">
      <c r="A9" s="306"/>
      <c r="B9" s="341"/>
      <c r="C9" s="86">
        <f>'FICHE DOSSIER'!AG27</f>
        <v>3</v>
      </c>
      <c r="D9" s="104" t="str">
        <f>'FICHE DOSSIER'!AH27</f>
        <v>Kefta aux œufs</v>
      </c>
      <c r="E9" s="105"/>
      <c r="F9" s="105"/>
      <c r="G9" s="105"/>
      <c r="H9" s="106"/>
      <c r="I9" s="86">
        <f>'FICHE DOSSIER'!AL27</f>
        <v>0</v>
      </c>
      <c r="J9" s="77" t="str">
        <f>'FICHE DOSSIER'!AM27</f>
        <v xml:space="preserve"> </v>
      </c>
      <c r="K9" s="89">
        <f>'FICHE DOSSIER'!AN27</f>
        <v>0</v>
      </c>
      <c r="L9" s="92">
        <v>1</v>
      </c>
      <c r="M9" s="77" t="s">
        <v>56</v>
      </c>
      <c r="N9" s="86"/>
      <c r="O9" s="80" t="s">
        <v>91</v>
      </c>
      <c r="P9" s="92"/>
      <c r="Q9" s="77" t="s">
        <v>91</v>
      </c>
      <c r="R9" s="95"/>
      <c r="S9" s="212"/>
      <c r="T9" s="95"/>
      <c r="U9" s="125" t="s">
        <v>134</v>
      </c>
      <c r="V9" s="125"/>
    </row>
    <row r="10" spans="1:22" s="12" customFormat="1" ht="17.100000000000001" customHeight="1">
      <c r="A10" s="306"/>
      <c r="B10" s="341"/>
      <c r="C10" s="86">
        <f>'FICHE DOSSIER'!AG28</f>
        <v>4</v>
      </c>
      <c r="D10" s="104" t="str">
        <f>'FICHE DOSSIER'!AH28</f>
        <v>Bœuf au prune</v>
      </c>
      <c r="E10" s="105"/>
      <c r="F10" s="105"/>
      <c r="G10" s="105"/>
      <c r="H10" s="106"/>
      <c r="I10" s="86">
        <f>'FICHE DOSSIER'!AL28</f>
        <v>0</v>
      </c>
      <c r="J10" s="77" t="str">
        <f>'FICHE DOSSIER'!AM28</f>
        <v xml:space="preserve"> </v>
      </c>
      <c r="K10" s="89">
        <f>'FICHE DOSSIER'!AN28</f>
        <v>0</v>
      </c>
      <c r="L10" s="92"/>
      <c r="M10" s="77" t="s">
        <v>91</v>
      </c>
      <c r="N10" s="86"/>
      <c r="O10" s="80" t="s">
        <v>91</v>
      </c>
      <c r="P10" s="92"/>
      <c r="Q10" s="77" t="s">
        <v>91</v>
      </c>
      <c r="R10" s="95"/>
      <c r="S10" s="212"/>
      <c r="T10" s="95"/>
      <c r="U10" s="125" t="s">
        <v>91</v>
      </c>
      <c r="V10" s="125"/>
    </row>
    <row r="11" spans="1:22" s="12" customFormat="1" ht="17.100000000000001" customHeight="1">
      <c r="A11" s="306"/>
      <c r="B11" s="341"/>
      <c r="C11" s="86">
        <f>'FICHE DOSSIER'!AG29</f>
        <v>5</v>
      </c>
      <c r="D11" s="104" t="str">
        <f>'FICHE DOSSIER'!AH29</f>
        <v>Salade variée</v>
      </c>
      <c r="E11" s="105"/>
      <c r="F11" s="105"/>
      <c r="G11" s="105"/>
      <c r="H11" s="106"/>
      <c r="I11" s="86">
        <f>'FICHE DOSSIER'!AL29</f>
        <v>0</v>
      </c>
      <c r="J11" s="77" t="str">
        <f>'FICHE DOSSIER'!AM29</f>
        <v xml:space="preserve"> </v>
      </c>
      <c r="K11" s="89">
        <f>'FICHE DOSSIER'!AN29</f>
        <v>0</v>
      </c>
      <c r="L11" s="92"/>
      <c r="M11" s="77" t="s">
        <v>91</v>
      </c>
      <c r="N11" s="86"/>
      <c r="O11" s="80" t="s">
        <v>91</v>
      </c>
      <c r="P11" s="92"/>
      <c r="Q11" s="77" t="s">
        <v>91</v>
      </c>
      <c r="R11" s="95"/>
      <c r="S11" s="212"/>
      <c r="T11" s="95"/>
      <c r="U11" s="125" t="s">
        <v>91</v>
      </c>
      <c r="V11" s="125"/>
    </row>
    <row r="12" spans="1:22" s="12" customFormat="1" ht="17.100000000000001" customHeight="1">
      <c r="A12" s="307"/>
      <c r="B12" s="342"/>
      <c r="C12" s="86">
        <f>'FICHE DOSSIER'!AG30</f>
        <v>6</v>
      </c>
      <c r="D12" s="107" t="str">
        <f>'FICHE DOSSIER'!AH30</f>
        <v>Salade variée</v>
      </c>
      <c r="E12" s="108"/>
      <c r="F12" s="108"/>
      <c r="G12" s="108"/>
      <c r="H12" s="109"/>
      <c r="I12" s="86">
        <f>'FICHE DOSSIER'!AL30</f>
        <v>0</v>
      </c>
      <c r="J12" s="77" t="str">
        <f>'FICHE DOSSIER'!AM30</f>
        <v xml:space="preserve"> </v>
      </c>
      <c r="K12" s="89">
        <f>'FICHE DOSSIER'!AN30</f>
        <v>0</v>
      </c>
      <c r="L12" s="93"/>
      <c r="M12" s="77" t="s">
        <v>91</v>
      </c>
      <c r="N12" s="88"/>
      <c r="O12" s="80" t="s">
        <v>91</v>
      </c>
      <c r="P12" s="93"/>
      <c r="Q12" s="78" t="s">
        <v>91</v>
      </c>
      <c r="R12" s="96"/>
      <c r="S12" s="212"/>
      <c r="T12" s="96"/>
      <c r="U12" s="125" t="s">
        <v>91</v>
      </c>
      <c r="V12" s="125"/>
    </row>
    <row r="13" spans="1:22" s="12" customFormat="1" ht="17.100000000000001" customHeight="1">
      <c r="A13" s="302">
        <f>A7+1</f>
        <v>41755</v>
      </c>
      <c r="B13" s="312" t="s">
        <v>17</v>
      </c>
      <c r="C13" s="91"/>
      <c r="D13" s="315" t="s">
        <v>91</v>
      </c>
      <c r="E13" s="315"/>
      <c r="F13" s="315"/>
      <c r="G13" s="315"/>
      <c r="H13" s="315"/>
      <c r="I13" s="87"/>
      <c r="J13" s="76" t="s">
        <v>91</v>
      </c>
      <c r="K13" s="94"/>
      <c r="L13" s="98">
        <v>2</v>
      </c>
      <c r="M13" s="76" t="s">
        <v>56</v>
      </c>
      <c r="N13" s="87"/>
      <c r="O13" s="79" t="s">
        <v>91</v>
      </c>
      <c r="P13" s="91">
        <v>2</v>
      </c>
      <c r="Q13" s="76" t="s">
        <v>58</v>
      </c>
      <c r="R13" s="94"/>
      <c r="S13" s="211" t="s">
        <v>156</v>
      </c>
      <c r="T13" s="94" t="s">
        <v>162</v>
      </c>
      <c r="U13" s="124" t="s">
        <v>136</v>
      </c>
      <c r="V13" s="124"/>
    </row>
    <row r="14" spans="1:22" s="12" customFormat="1" ht="17.100000000000001" customHeight="1">
      <c r="A14" s="303"/>
      <c r="B14" s="313"/>
      <c r="C14" s="92"/>
      <c r="D14" s="311" t="s">
        <v>91</v>
      </c>
      <c r="E14" s="311"/>
      <c r="F14" s="311"/>
      <c r="G14" s="311"/>
      <c r="H14" s="311"/>
      <c r="I14" s="86"/>
      <c r="J14" s="77" t="s">
        <v>91</v>
      </c>
      <c r="K14" s="95"/>
      <c r="L14" s="97"/>
      <c r="M14" s="77" t="s">
        <v>91</v>
      </c>
      <c r="N14" s="86"/>
      <c r="O14" s="80" t="s">
        <v>91</v>
      </c>
      <c r="P14" s="92"/>
      <c r="Q14" s="77" t="s">
        <v>91</v>
      </c>
      <c r="R14" s="95"/>
      <c r="S14" s="212"/>
      <c r="T14" s="95"/>
      <c r="U14" s="125" t="s">
        <v>91</v>
      </c>
      <c r="V14" s="125"/>
    </row>
    <row r="15" spans="1:22" s="12" customFormat="1" ht="17.100000000000001" customHeight="1">
      <c r="A15" s="303"/>
      <c r="B15" s="313"/>
      <c r="C15" s="92"/>
      <c r="D15" s="311" t="s">
        <v>91</v>
      </c>
      <c r="E15" s="311"/>
      <c r="F15" s="311"/>
      <c r="G15" s="311"/>
      <c r="H15" s="311"/>
      <c r="I15" s="86"/>
      <c r="J15" s="77" t="s">
        <v>91</v>
      </c>
      <c r="K15" s="95"/>
      <c r="L15" s="97"/>
      <c r="M15" s="77" t="s">
        <v>91</v>
      </c>
      <c r="N15" s="86"/>
      <c r="O15" s="80" t="s">
        <v>91</v>
      </c>
      <c r="P15" s="92"/>
      <c r="Q15" s="77" t="s">
        <v>91</v>
      </c>
      <c r="R15" s="95"/>
      <c r="S15" s="212"/>
      <c r="T15" s="95"/>
      <c r="U15" s="125" t="s">
        <v>91</v>
      </c>
      <c r="V15" s="125"/>
    </row>
    <row r="16" spans="1:22" s="12" customFormat="1" ht="17.100000000000001" customHeight="1">
      <c r="A16" s="303"/>
      <c r="B16" s="313"/>
      <c r="C16" s="92"/>
      <c r="D16" s="311" t="s">
        <v>91</v>
      </c>
      <c r="E16" s="311"/>
      <c r="F16" s="311"/>
      <c r="G16" s="311"/>
      <c r="H16" s="311"/>
      <c r="I16" s="86"/>
      <c r="J16" s="77" t="s">
        <v>91</v>
      </c>
      <c r="K16" s="95"/>
      <c r="L16" s="97"/>
      <c r="M16" s="77" t="s">
        <v>91</v>
      </c>
      <c r="N16" s="86"/>
      <c r="O16" s="80" t="s">
        <v>91</v>
      </c>
      <c r="P16" s="92"/>
      <c r="Q16" s="77" t="s">
        <v>91</v>
      </c>
      <c r="R16" s="95"/>
      <c r="S16" s="212"/>
      <c r="T16" s="95"/>
      <c r="U16" s="125" t="s">
        <v>91</v>
      </c>
      <c r="V16" s="125"/>
    </row>
    <row r="17" spans="1:22" s="12" customFormat="1" ht="17.100000000000001" customHeight="1">
      <c r="A17" s="303"/>
      <c r="B17" s="313"/>
      <c r="C17" s="92"/>
      <c r="D17" s="311" t="s">
        <v>91</v>
      </c>
      <c r="E17" s="311"/>
      <c r="F17" s="311"/>
      <c r="G17" s="311"/>
      <c r="H17" s="311"/>
      <c r="I17" s="86"/>
      <c r="J17" s="77" t="s">
        <v>91</v>
      </c>
      <c r="K17" s="95"/>
      <c r="L17" s="97"/>
      <c r="M17" s="77" t="s">
        <v>91</v>
      </c>
      <c r="N17" s="86"/>
      <c r="O17" s="80" t="s">
        <v>91</v>
      </c>
      <c r="P17" s="92"/>
      <c r="Q17" s="77" t="s">
        <v>91</v>
      </c>
      <c r="R17" s="95"/>
      <c r="S17" s="212"/>
      <c r="T17" s="95"/>
      <c r="U17" s="125" t="s">
        <v>91</v>
      </c>
      <c r="V17" s="125"/>
    </row>
    <row r="18" spans="1:22" s="12" customFormat="1" ht="17.100000000000001" customHeight="1">
      <c r="A18" s="304"/>
      <c r="B18" s="314"/>
      <c r="C18" s="93"/>
      <c r="D18" s="310" t="s">
        <v>91</v>
      </c>
      <c r="E18" s="310"/>
      <c r="F18" s="310"/>
      <c r="G18" s="310"/>
      <c r="H18" s="310"/>
      <c r="I18" s="88"/>
      <c r="J18" s="78" t="s">
        <v>91</v>
      </c>
      <c r="K18" s="96"/>
      <c r="L18" s="99"/>
      <c r="M18" s="77" t="s">
        <v>91</v>
      </c>
      <c r="N18" s="88"/>
      <c r="O18" s="80" t="s">
        <v>91</v>
      </c>
      <c r="P18" s="93"/>
      <c r="Q18" s="78" t="s">
        <v>91</v>
      </c>
      <c r="R18" s="96"/>
      <c r="S18" s="212"/>
      <c r="T18" s="96"/>
      <c r="U18" s="125" t="s">
        <v>91</v>
      </c>
      <c r="V18" s="125"/>
    </row>
    <row r="19" spans="1:22" s="12" customFormat="1" ht="17.100000000000001" customHeight="1">
      <c r="A19" s="302">
        <f>A13+1</f>
        <v>41756</v>
      </c>
      <c r="B19" s="312" t="s">
        <v>17</v>
      </c>
      <c r="C19" s="91"/>
      <c r="D19" s="315" t="s">
        <v>91</v>
      </c>
      <c r="E19" s="315"/>
      <c r="F19" s="315"/>
      <c r="G19" s="315"/>
      <c r="H19" s="315"/>
      <c r="I19" s="87"/>
      <c r="J19" s="76" t="s">
        <v>91</v>
      </c>
      <c r="K19" s="94"/>
      <c r="L19" s="98">
        <v>4</v>
      </c>
      <c r="M19" s="76" t="s">
        <v>48</v>
      </c>
      <c r="N19" s="87"/>
      <c r="O19" s="79" t="s">
        <v>91</v>
      </c>
      <c r="P19" s="91"/>
      <c r="Q19" s="76" t="s">
        <v>91</v>
      </c>
      <c r="R19" s="94"/>
      <c r="S19" s="211" t="s">
        <v>151</v>
      </c>
      <c r="T19" s="94" t="s">
        <v>163</v>
      </c>
      <c r="U19" s="124" t="s">
        <v>154</v>
      </c>
      <c r="V19" s="124"/>
    </row>
    <row r="20" spans="1:22" s="12" customFormat="1" ht="17.100000000000001" customHeight="1">
      <c r="A20" s="303"/>
      <c r="B20" s="313"/>
      <c r="C20" s="92"/>
      <c r="D20" s="311" t="s">
        <v>91</v>
      </c>
      <c r="E20" s="311"/>
      <c r="F20" s="311"/>
      <c r="G20" s="311"/>
      <c r="H20" s="311"/>
      <c r="I20" s="86"/>
      <c r="J20" s="77" t="s">
        <v>91</v>
      </c>
      <c r="K20" s="95"/>
      <c r="L20" s="97"/>
      <c r="M20" s="77" t="s">
        <v>91</v>
      </c>
      <c r="N20" s="86"/>
      <c r="O20" s="80" t="s">
        <v>91</v>
      </c>
      <c r="P20" s="92"/>
      <c r="Q20" s="77" t="s">
        <v>91</v>
      </c>
      <c r="R20" s="95"/>
      <c r="S20" s="212"/>
      <c r="T20" s="95"/>
      <c r="U20" s="125" t="s">
        <v>91</v>
      </c>
      <c r="V20" s="125"/>
    </row>
    <row r="21" spans="1:22" s="12" customFormat="1" ht="17.100000000000001" customHeight="1">
      <c r="A21" s="303"/>
      <c r="B21" s="313"/>
      <c r="C21" s="92"/>
      <c r="D21" s="311" t="s">
        <v>91</v>
      </c>
      <c r="E21" s="311"/>
      <c r="F21" s="311"/>
      <c r="G21" s="311"/>
      <c r="H21" s="311"/>
      <c r="I21" s="86"/>
      <c r="J21" s="77" t="s">
        <v>91</v>
      </c>
      <c r="K21" s="95"/>
      <c r="L21" s="97"/>
      <c r="M21" s="77" t="s">
        <v>91</v>
      </c>
      <c r="N21" s="86"/>
      <c r="O21" s="80" t="s">
        <v>91</v>
      </c>
      <c r="P21" s="92"/>
      <c r="Q21" s="77" t="s">
        <v>91</v>
      </c>
      <c r="R21" s="95"/>
      <c r="S21" s="212"/>
      <c r="T21" s="95"/>
      <c r="U21" s="125" t="s">
        <v>91</v>
      </c>
      <c r="V21" s="125"/>
    </row>
    <row r="22" spans="1:22" s="12" customFormat="1" ht="17.100000000000001" customHeight="1">
      <c r="A22" s="303"/>
      <c r="B22" s="313"/>
      <c r="C22" s="92"/>
      <c r="D22" s="311" t="s">
        <v>91</v>
      </c>
      <c r="E22" s="311"/>
      <c r="F22" s="311"/>
      <c r="G22" s="311"/>
      <c r="H22" s="311"/>
      <c r="I22" s="86"/>
      <c r="J22" s="77" t="s">
        <v>91</v>
      </c>
      <c r="K22" s="95"/>
      <c r="L22" s="97"/>
      <c r="M22" s="77" t="s">
        <v>91</v>
      </c>
      <c r="N22" s="86"/>
      <c r="O22" s="80" t="s">
        <v>91</v>
      </c>
      <c r="P22" s="92"/>
      <c r="Q22" s="77" t="s">
        <v>91</v>
      </c>
      <c r="R22" s="95"/>
      <c r="S22" s="212"/>
      <c r="T22" s="95"/>
      <c r="U22" s="125" t="s">
        <v>91</v>
      </c>
      <c r="V22" s="125"/>
    </row>
    <row r="23" spans="1:22" s="12" customFormat="1" ht="17.100000000000001" customHeight="1">
      <c r="A23" s="303"/>
      <c r="B23" s="313"/>
      <c r="C23" s="92"/>
      <c r="D23" s="311" t="s">
        <v>91</v>
      </c>
      <c r="E23" s="311"/>
      <c r="F23" s="311"/>
      <c r="G23" s="311"/>
      <c r="H23" s="311"/>
      <c r="I23" s="86"/>
      <c r="J23" s="77" t="s">
        <v>91</v>
      </c>
      <c r="K23" s="95"/>
      <c r="L23" s="97"/>
      <c r="M23" s="77" t="s">
        <v>91</v>
      </c>
      <c r="N23" s="86"/>
      <c r="O23" s="80" t="s">
        <v>91</v>
      </c>
      <c r="P23" s="92"/>
      <c r="Q23" s="77" t="s">
        <v>91</v>
      </c>
      <c r="R23" s="95"/>
      <c r="S23" s="212"/>
      <c r="T23" s="95"/>
      <c r="U23" s="125" t="s">
        <v>91</v>
      </c>
      <c r="V23" s="125"/>
    </row>
    <row r="24" spans="1:22" s="12" customFormat="1" ht="17.100000000000001" customHeight="1">
      <c r="A24" s="304"/>
      <c r="B24" s="314"/>
      <c r="C24" s="93"/>
      <c r="D24" s="310" t="s">
        <v>91</v>
      </c>
      <c r="E24" s="310"/>
      <c r="F24" s="310"/>
      <c r="G24" s="310"/>
      <c r="H24" s="310"/>
      <c r="I24" s="88"/>
      <c r="J24" s="78" t="s">
        <v>91</v>
      </c>
      <c r="K24" s="96"/>
      <c r="L24" s="99"/>
      <c r="M24" s="77" t="s">
        <v>91</v>
      </c>
      <c r="N24" s="88"/>
      <c r="O24" s="80" t="s">
        <v>91</v>
      </c>
      <c r="P24" s="93"/>
      <c r="Q24" s="78" t="s">
        <v>91</v>
      </c>
      <c r="R24" s="96"/>
      <c r="S24" s="212"/>
      <c r="T24" s="96"/>
      <c r="U24" s="125" t="s">
        <v>91</v>
      </c>
      <c r="V24" s="125"/>
    </row>
    <row r="25" spans="1:22" s="12" customFormat="1" ht="17.100000000000001" customHeight="1">
      <c r="A25" s="302">
        <f t="shared" ref="A25" si="0">A19+1</f>
        <v>41757</v>
      </c>
      <c r="B25" s="312" t="s">
        <v>17</v>
      </c>
      <c r="C25" s="91"/>
      <c r="D25" s="315" t="s">
        <v>91</v>
      </c>
      <c r="E25" s="315"/>
      <c r="F25" s="315"/>
      <c r="G25" s="315"/>
      <c r="H25" s="315"/>
      <c r="I25" s="87"/>
      <c r="J25" s="76" t="s">
        <v>91</v>
      </c>
      <c r="K25" s="94"/>
      <c r="L25" s="98">
        <v>2</v>
      </c>
      <c r="M25" s="76" t="s">
        <v>47</v>
      </c>
      <c r="N25" s="87"/>
      <c r="O25" s="79" t="s">
        <v>91</v>
      </c>
      <c r="P25" s="91"/>
      <c r="Q25" s="76" t="s">
        <v>91</v>
      </c>
      <c r="R25" s="94"/>
      <c r="S25" s="211" t="s">
        <v>151</v>
      </c>
      <c r="T25" s="94" t="s">
        <v>164</v>
      </c>
      <c r="U25" s="124" t="s">
        <v>65</v>
      </c>
      <c r="V25" s="124"/>
    </row>
    <row r="26" spans="1:22" s="12" customFormat="1" ht="17.100000000000001" customHeight="1">
      <c r="A26" s="303"/>
      <c r="B26" s="313"/>
      <c r="C26" s="92"/>
      <c r="D26" s="311" t="s">
        <v>91</v>
      </c>
      <c r="E26" s="311"/>
      <c r="F26" s="311"/>
      <c r="G26" s="311"/>
      <c r="H26" s="311"/>
      <c r="I26" s="86"/>
      <c r="J26" s="77" t="s">
        <v>91</v>
      </c>
      <c r="K26" s="95"/>
      <c r="L26" s="97">
        <v>54</v>
      </c>
      <c r="M26" s="77" t="s">
        <v>42</v>
      </c>
      <c r="N26" s="86"/>
      <c r="O26" s="80" t="s">
        <v>91</v>
      </c>
      <c r="P26" s="92"/>
      <c r="Q26" s="77" t="s">
        <v>91</v>
      </c>
      <c r="R26" s="95"/>
      <c r="S26" s="212"/>
      <c r="T26" s="95"/>
      <c r="U26" s="125" t="s">
        <v>91</v>
      </c>
      <c r="V26" s="125"/>
    </row>
    <row r="27" spans="1:22" s="12" customFormat="1" ht="17.100000000000001" customHeight="1">
      <c r="A27" s="303"/>
      <c r="B27" s="313"/>
      <c r="C27" s="92"/>
      <c r="D27" s="311" t="s">
        <v>91</v>
      </c>
      <c r="E27" s="311"/>
      <c r="F27" s="311"/>
      <c r="G27" s="311"/>
      <c r="H27" s="311"/>
      <c r="I27" s="86"/>
      <c r="J27" s="77" t="s">
        <v>91</v>
      </c>
      <c r="K27" s="95"/>
      <c r="L27" s="97"/>
      <c r="M27" s="77" t="s">
        <v>91</v>
      </c>
      <c r="N27" s="86"/>
      <c r="O27" s="80" t="s">
        <v>91</v>
      </c>
      <c r="P27" s="92"/>
      <c r="Q27" s="77" t="s">
        <v>91</v>
      </c>
      <c r="R27" s="95"/>
      <c r="S27" s="212"/>
      <c r="T27" s="95"/>
      <c r="U27" s="125" t="s">
        <v>91</v>
      </c>
      <c r="V27" s="125"/>
    </row>
    <row r="28" spans="1:22" s="12" customFormat="1" ht="17.100000000000001" customHeight="1">
      <c r="A28" s="303"/>
      <c r="B28" s="313"/>
      <c r="C28" s="92"/>
      <c r="D28" s="311" t="s">
        <v>91</v>
      </c>
      <c r="E28" s="311"/>
      <c r="F28" s="311"/>
      <c r="G28" s="311"/>
      <c r="H28" s="311"/>
      <c r="I28" s="86"/>
      <c r="J28" s="77" t="s">
        <v>91</v>
      </c>
      <c r="K28" s="95"/>
      <c r="L28" s="97"/>
      <c r="M28" s="77" t="s">
        <v>91</v>
      </c>
      <c r="N28" s="86"/>
      <c r="O28" s="80" t="s">
        <v>91</v>
      </c>
      <c r="P28" s="92"/>
      <c r="Q28" s="77" t="s">
        <v>91</v>
      </c>
      <c r="R28" s="95"/>
      <c r="S28" s="212"/>
      <c r="T28" s="95"/>
      <c r="U28" s="125" t="s">
        <v>91</v>
      </c>
      <c r="V28" s="125"/>
    </row>
    <row r="29" spans="1:22" s="12" customFormat="1" ht="17.100000000000001" customHeight="1">
      <c r="A29" s="303"/>
      <c r="B29" s="313"/>
      <c r="C29" s="92"/>
      <c r="D29" s="311" t="s">
        <v>91</v>
      </c>
      <c r="E29" s="311"/>
      <c r="F29" s="311"/>
      <c r="G29" s="311"/>
      <c r="H29" s="311"/>
      <c r="I29" s="86"/>
      <c r="J29" s="77" t="s">
        <v>91</v>
      </c>
      <c r="K29" s="95"/>
      <c r="L29" s="97"/>
      <c r="M29" s="77" t="s">
        <v>91</v>
      </c>
      <c r="N29" s="86"/>
      <c r="O29" s="80" t="s">
        <v>91</v>
      </c>
      <c r="P29" s="92"/>
      <c r="Q29" s="77" t="s">
        <v>91</v>
      </c>
      <c r="R29" s="95"/>
      <c r="S29" s="212"/>
      <c r="T29" s="95"/>
      <c r="U29" s="125" t="s">
        <v>91</v>
      </c>
      <c r="V29" s="125"/>
    </row>
    <row r="30" spans="1:22" s="12" customFormat="1" ht="17.100000000000001" customHeight="1">
      <c r="A30" s="304"/>
      <c r="B30" s="314"/>
      <c r="C30" s="93"/>
      <c r="D30" s="310" t="s">
        <v>91</v>
      </c>
      <c r="E30" s="310"/>
      <c r="F30" s="310"/>
      <c r="G30" s="310"/>
      <c r="H30" s="310"/>
      <c r="I30" s="88"/>
      <c r="J30" s="78" t="s">
        <v>91</v>
      </c>
      <c r="K30" s="96"/>
      <c r="L30" s="99"/>
      <c r="M30" s="77" t="s">
        <v>91</v>
      </c>
      <c r="N30" s="88"/>
      <c r="O30" s="80" t="s">
        <v>91</v>
      </c>
      <c r="P30" s="93"/>
      <c r="Q30" s="78" t="s">
        <v>91</v>
      </c>
      <c r="R30" s="96"/>
      <c r="S30" s="212"/>
      <c r="T30" s="96"/>
      <c r="U30" s="125" t="s">
        <v>91</v>
      </c>
      <c r="V30" s="125"/>
    </row>
    <row r="31" spans="1:22" s="12" customFormat="1" ht="17.100000000000001" customHeight="1">
      <c r="A31" s="302">
        <f t="shared" ref="A31" si="1">A25+1</f>
        <v>41758</v>
      </c>
      <c r="B31" s="312" t="s">
        <v>17</v>
      </c>
      <c r="C31" s="91"/>
      <c r="D31" s="315" t="s">
        <v>91</v>
      </c>
      <c r="E31" s="315"/>
      <c r="F31" s="315"/>
      <c r="G31" s="315"/>
      <c r="H31" s="315"/>
      <c r="I31" s="87"/>
      <c r="J31" s="76" t="s">
        <v>91</v>
      </c>
      <c r="K31" s="94"/>
      <c r="L31" s="98">
        <v>2</v>
      </c>
      <c r="M31" s="76" t="s">
        <v>44</v>
      </c>
      <c r="N31" s="87"/>
      <c r="O31" s="79" t="s">
        <v>91</v>
      </c>
      <c r="P31" s="91"/>
      <c r="Q31" s="76" t="s">
        <v>91</v>
      </c>
      <c r="R31" s="94"/>
      <c r="S31" s="211" t="s">
        <v>156</v>
      </c>
      <c r="T31" s="94"/>
      <c r="U31" s="124" t="s">
        <v>152</v>
      </c>
      <c r="V31" s="124"/>
    </row>
    <row r="32" spans="1:22" s="12" customFormat="1" ht="17.100000000000001" customHeight="1">
      <c r="A32" s="303"/>
      <c r="B32" s="313"/>
      <c r="C32" s="92"/>
      <c r="D32" s="311" t="s">
        <v>91</v>
      </c>
      <c r="E32" s="311"/>
      <c r="F32" s="311"/>
      <c r="G32" s="311"/>
      <c r="H32" s="311"/>
      <c r="I32" s="86"/>
      <c r="J32" s="77" t="s">
        <v>91</v>
      </c>
      <c r="K32" s="95"/>
      <c r="L32" s="97"/>
      <c r="M32" s="77" t="s">
        <v>91</v>
      </c>
      <c r="N32" s="86"/>
      <c r="O32" s="80" t="s">
        <v>91</v>
      </c>
      <c r="P32" s="92"/>
      <c r="Q32" s="77" t="s">
        <v>91</v>
      </c>
      <c r="R32" s="95"/>
      <c r="S32" s="212"/>
      <c r="T32" s="95"/>
      <c r="U32" s="125" t="s">
        <v>91</v>
      </c>
      <c r="V32" s="125"/>
    </row>
    <row r="33" spans="1:22" s="12" customFormat="1" ht="17.100000000000001" customHeight="1">
      <c r="A33" s="303"/>
      <c r="B33" s="313"/>
      <c r="C33" s="92"/>
      <c r="D33" s="311" t="s">
        <v>91</v>
      </c>
      <c r="E33" s="311"/>
      <c r="F33" s="311"/>
      <c r="G33" s="311"/>
      <c r="H33" s="311"/>
      <c r="I33" s="86"/>
      <c r="J33" s="77" t="s">
        <v>91</v>
      </c>
      <c r="K33" s="95"/>
      <c r="L33" s="97"/>
      <c r="M33" s="77" t="s">
        <v>91</v>
      </c>
      <c r="N33" s="86"/>
      <c r="O33" s="80" t="s">
        <v>91</v>
      </c>
      <c r="P33" s="92"/>
      <c r="Q33" s="77" t="s">
        <v>91</v>
      </c>
      <c r="R33" s="95"/>
      <c r="S33" s="212"/>
      <c r="T33" s="95"/>
      <c r="U33" s="125" t="s">
        <v>91</v>
      </c>
      <c r="V33" s="125"/>
    </row>
    <row r="34" spans="1:22" s="12" customFormat="1" ht="17.100000000000001" customHeight="1">
      <c r="A34" s="303"/>
      <c r="B34" s="313"/>
      <c r="C34" s="92"/>
      <c r="D34" s="311" t="s">
        <v>91</v>
      </c>
      <c r="E34" s="311"/>
      <c r="F34" s="311"/>
      <c r="G34" s="311"/>
      <c r="H34" s="311"/>
      <c r="I34" s="86"/>
      <c r="J34" s="77" t="s">
        <v>91</v>
      </c>
      <c r="K34" s="95"/>
      <c r="L34" s="97"/>
      <c r="M34" s="77" t="s">
        <v>91</v>
      </c>
      <c r="N34" s="86"/>
      <c r="O34" s="80" t="s">
        <v>91</v>
      </c>
      <c r="P34" s="92"/>
      <c r="Q34" s="77" t="s">
        <v>91</v>
      </c>
      <c r="R34" s="95"/>
      <c r="S34" s="212"/>
      <c r="T34" s="95"/>
      <c r="U34" s="125" t="s">
        <v>91</v>
      </c>
      <c r="V34" s="125"/>
    </row>
    <row r="35" spans="1:22" s="12" customFormat="1" ht="17.100000000000001" customHeight="1">
      <c r="A35" s="303"/>
      <c r="B35" s="313"/>
      <c r="C35" s="92"/>
      <c r="D35" s="311" t="s">
        <v>91</v>
      </c>
      <c r="E35" s="311"/>
      <c r="F35" s="311"/>
      <c r="G35" s="311"/>
      <c r="H35" s="311"/>
      <c r="I35" s="86"/>
      <c r="J35" s="77" t="s">
        <v>91</v>
      </c>
      <c r="K35" s="95"/>
      <c r="L35" s="97"/>
      <c r="M35" s="77" t="s">
        <v>91</v>
      </c>
      <c r="N35" s="86"/>
      <c r="O35" s="80" t="s">
        <v>91</v>
      </c>
      <c r="P35" s="92"/>
      <c r="Q35" s="77" t="s">
        <v>91</v>
      </c>
      <c r="R35" s="95"/>
      <c r="S35" s="212"/>
      <c r="T35" s="95"/>
      <c r="U35" s="125" t="s">
        <v>91</v>
      </c>
      <c r="V35" s="125"/>
    </row>
    <row r="36" spans="1:22" s="12" customFormat="1" ht="17.100000000000001" customHeight="1">
      <c r="A36" s="304"/>
      <c r="B36" s="314"/>
      <c r="C36" s="93"/>
      <c r="D36" s="310" t="s">
        <v>91</v>
      </c>
      <c r="E36" s="310"/>
      <c r="F36" s="310"/>
      <c r="G36" s="310"/>
      <c r="H36" s="310"/>
      <c r="I36" s="88"/>
      <c r="J36" s="78" t="s">
        <v>91</v>
      </c>
      <c r="K36" s="96"/>
      <c r="L36" s="99"/>
      <c r="M36" s="77" t="s">
        <v>91</v>
      </c>
      <c r="N36" s="88"/>
      <c r="O36" s="80" t="s">
        <v>91</v>
      </c>
      <c r="P36" s="93"/>
      <c r="Q36" s="78" t="s">
        <v>91</v>
      </c>
      <c r="R36" s="96"/>
      <c r="S36" s="212"/>
      <c r="T36" s="96"/>
      <c r="U36" s="125" t="s">
        <v>91</v>
      </c>
      <c r="V36" s="125"/>
    </row>
    <row r="37" spans="1:22" s="12" customFormat="1" ht="17.100000000000001" customHeight="1">
      <c r="A37" s="302">
        <f t="shared" ref="A37" si="2">A31+1</f>
        <v>41759</v>
      </c>
      <c r="B37" s="312" t="s">
        <v>17</v>
      </c>
      <c r="C37" s="91"/>
      <c r="D37" s="315" t="s">
        <v>91</v>
      </c>
      <c r="E37" s="315"/>
      <c r="F37" s="315"/>
      <c r="G37" s="315"/>
      <c r="H37" s="315"/>
      <c r="I37" s="87"/>
      <c r="J37" s="76" t="s">
        <v>91</v>
      </c>
      <c r="K37" s="94"/>
      <c r="L37" s="98"/>
      <c r="M37" s="76" t="s">
        <v>91</v>
      </c>
      <c r="N37" s="87"/>
      <c r="O37" s="79" t="s">
        <v>91</v>
      </c>
      <c r="P37" s="91"/>
      <c r="Q37" s="76" t="s">
        <v>91</v>
      </c>
      <c r="R37" s="94"/>
      <c r="S37" s="211"/>
      <c r="T37" s="94"/>
      <c r="U37" s="124" t="s">
        <v>91</v>
      </c>
      <c r="V37" s="124"/>
    </row>
    <row r="38" spans="1:22" s="12" customFormat="1" ht="17.100000000000001" customHeight="1">
      <c r="A38" s="303"/>
      <c r="B38" s="313"/>
      <c r="C38" s="92"/>
      <c r="D38" s="311" t="s">
        <v>91</v>
      </c>
      <c r="E38" s="311"/>
      <c r="F38" s="311"/>
      <c r="G38" s="311"/>
      <c r="H38" s="311"/>
      <c r="I38" s="86"/>
      <c r="J38" s="77" t="s">
        <v>91</v>
      </c>
      <c r="K38" s="95"/>
      <c r="L38" s="97"/>
      <c r="M38" s="77" t="s">
        <v>91</v>
      </c>
      <c r="N38" s="86"/>
      <c r="O38" s="80" t="s">
        <v>91</v>
      </c>
      <c r="P38" s="92"/>
      <c r="Q38" s="77" t="s">
        <v>91</v>
      </c>
      <c r="R38" s="95"/>
      <c r="S38" s="212"/>
      <c r="T38" s="95"/>
      <c r="U38" s="125" t="s">
        <v>91</v>
      </c>
      <c r="V38" s="125"/>
    </row>
    <row r="39" spans="1:22" s="12" customFormat="1" ht="17.100000000000001" customHeight="1">
      <c r="A39" s="303"/>
      <c r="B39" s="313"/>
      <c r="C39" s="92"/>
      <c r="D39" s="311" t="s">
        <v>91</v>
      </c>
      <c r="E39" s="311"/>
      <c r="F39" s="311"/>
      <c r="G39" s="311"/>
      <c r="H39" s="311"/>
      <c r="I39" s="86"/>
      <c r="J39" s="77" t="s">
        <v>91</v>
      </c>
      <c r="K39" s="95"/>
      <c r="L39" s="97"/>
      <c r="M39" s="77" t="s">
        <v>91</v>
      </c>
      <c r="N39" s="86"/>
      <c r="O39" s="80" t="s">
        <v>91</v>
      </c>
      <c r="P39" s="92"/>
      <c r="Q39" s="77" t="s">
        <v>91</v>
      </c>
      <c r="R39" s="95"/>
      <c r="S39" s="212"/>
      <c r="T39" s="95"/>
      <c r="U39" s="125" t="s">
        <v>91</v>
      </c>
      <c r="V39" s="125"/>
    </row>
    <row r="40" spans="1:22" s="12" customFormat="1" ht="17.100000000000001" customHeight="1">
      <c r="A40" s="303"/>
      <c r="B40" s="313"/>
      <c r="C40" s="92"/>
      <c r="D40" s="311" t="s">
        <v>91</v>
      </c>
      <c r="E40" s="311"/>
      <c r="F40" s="311"/>
      <c r="G40" s="311"/>
      <c r="H40" s="311"/>
      <c r="I40" s="86"/>
      <c r="J40" s="77" t="s">
        <v>91</v>
      </c>
      <c r="K40" s="95"/>
      <c r="L40" s="97"/>
      <c r="M40" s="77" t="s">
        <v>91</v>
      </c>
      <c r="N40" s="86"/>
      <c r="O40" s="80" t="s">
        <v>91</v>
      </c>
      <c r="P40" s="92"/>
      <c r="Q40" s="77" t="s">
        <v>91</v>
      </c>
      <c r="R40" s="95"/>
      <c r="S40" s="212"/>
      <c r="T40" s="95"/>
      <c r="U40" s="125" t="s">
        <v>91</v>
      </c>
      <c r="V40" s="125"/>
    </row>
    <row r="41" spans="1:22" s="12" customFormat="1" ht="17.100000000000001" customHeight="1">
      <c r="A41" s="303"/>
      <c r="B41" s="313"/>
      <c r="C41" s="92"/>
      <c r="D41" s="311" t="s">
        <v>91</v>
      </c>
      <c r="E41" s="311"/>
      <c r="F41" s="311"/>
      <c r="G41" s="311"/>
      <c r="H41" s="311"/>
      <c r="I41" s="86"/>
      <c r="J41" s="77" t="s">
        <v>91</v>
      </c>
      <c r="K41" s="95"/>
      <c r="L41" s="97"/>
      <c r="M41" s="77" t="s">
        <v>91</v>
      </c>
      <c r="N41" s="86"/>
      <c r="O41" s="80" t="s">
        <v>91</v>
      </c>
      <c r="P41" s="92"/>
      <c r="Q41" s="77" t="s">
        <v>91</v>
      </c>
      <c r="R41" s="95"/>
      <c r="S41" s="212"/>
      <c r="T41" s="95"/>
      <c r="U41" s="125" t="s">
        <v>91</v>
      </c>
      <c r="V41" s="125"/>
    </row>
    <row r="42" spans="1:22" s="12" customFormat="1" ht="17.100000000000001" customHeight="1">
      <c r="A42" s="304"/>
      <c r="B42" s="314"/>
      <c r="C42" s="93"/>
      <c r="D42" s="310" t="s">
        <v>91</v>
      </c>
      <c r="E42" s="310"/>
      <c r="F42" s="310"/>
      <c r="G42" s="310"/>
      <c r="H42" s="310"/>
      <c r="I42" s="88"/>
      <c r="J42" s="78" t="s">
        <v>91</v>
      </c>
      <c r="K42" s="96"/>
      <c r="L42" s="99"/>
      <c r="M42" s="77" t="s">
        <v>91</v>
      </c>
      <c r="N42" s="88"/>
      <c r="O42" s="80" t="s">
        <v>91</v>
      </c>
      <c r="P42" s="93"/>
      <c r="Q42" s="78" t="s">
        <v>91</v>
      </c>
      <c r="R42" s="96"/>
      <c r="S42" s="212"/>
      <c r="T42" s="96"/>
      <c r="U42" s="125" t="s">
        <v>91</v>
      </c>
      <c r="V42" s="125"/>
    </row>
    <row r="43" spans="1:22" s="12" customFormat="1" ht="17.100000000000001" customHeight="1">
      <c r="A43" s="302">
        <f t="shared" ref="A43" si="3">A37+1</f>
        <v>41760</v>
      </c>
      <c r="B43" s="324" t="s">
        <v>17</v>
      </c>
      <c r="C43" s="91"/>
      <c r="D43" s="315" t="s">
        <v>91</v>
      </c>
      <c r="E43" s="315"/>
      <c r="F43" s="315"/>
      <c r="G43" s="315"/>
      <c r="H43" s="315"/>
      <c r="I43" s="87"/>
      <c r="J43" s="76" t="s">
        <v>91</v>
      </c>
      <c r="K43" s="94"/>
      <c r="L43" s="91"/>
      <c r="M43" s="76" t="s">
        <v>91</v>
      </c>
      <c r="N43" s="87"/>
      <c r="O43" s="79" t="s">
        <v>91</v>
      </c>
      <c r="P43" s="91"/>
      <c r="Q43" s="76" t="s">
        <v>91</v>
      </c>
      <c r="R43" s="94"/>
      <c r="S43" s="211"/>
      <c r="T43" s="94"/>
      <c r="U43" s="124" t="s">
        <v>91</v>
      </c>
      <c r="V43" s="124"/>
    </row>
    <row r="44" spans="1:22" s="12" customFormat="1" ht="17.100000000000001" customHeight="1">
      <c r="A44" s="303"/>
      <c r="B44" s="325"/>
      <c r="C44" s="92"/>
      <c r="D44" s="311" t="s">
        <v>91</v>
      </c>
      <c r="E44" s="311"/>
      <c r="F44" s="311"/>
      <c r="G44" s="311"/>
      <c r="H44" s="311"/>
      <c r="I44" s="86"/>
      <c r="J44" s="77" t="s">
        <v>91</v>
      </c>
      <c r="K44" s="95"/>
      <c r="L44" s="92"/>
      <c r="M44" s="77" t="s">
        <v>91</v>
      </c>
      <c r="N44" s="86"/>
      <c r="O44" s="80" t="s">
        <v>91</v>
      </c>
      <c r="P44" s="92"/>
      <c r="Q44" s="77" t="s">
        <v>91</v>
      </c>
      <c r="R44" s="95"/>
      <c r="S44" s="212"/>
      <c r="T44" s="95"/>
      <c r="U44" s="125" t="s">
        <v>91</v>
      </c>
      <c r="V44" s="125"/>
    </row>
    <row r="45" spans="1:22" s="12" customFormat="1" ht="17.100000000000001" customHeight="1">
      <c r="A45" s="303"/>
      <c r="B45" s="325"/>
      <c r="C45" s="92"/>
      <c r="D45" s="311" t="s">
        <v>91</v>
      </c>
      <c r="E45" s="311"/>
      <c r="F45" s="311"/>
      <c r="G45" s="311"/>
      <c r="H45" s="311"/>
      <c r="I45" s="86"/>
      <c r="J45" s="77" t="s">
        <v>91</v>
      </c>
      <c r="K45" s="95"/>
      <c r="L45" s="92"/>
      <c r="M45" s="77" t="s">
        <v>91</v>
      </c>
      <c r="N45" s="86"/>
      <c r="O45" s="80" t="s">
        <v>91</v>
      </c>
      <c r="P45" s="92"/>
      <c r="Q45" s="77" t="s">
        <v>91</v>
      </c>
      <c r="R45" s="95"/>
      <c r="S45" s="212"/>
      <c r="T45" s="95"/>
      <c r="U45" s="125" t="s">
        <v>91</v>
      </c>
      <c r="V45" s="125"/>
    </row>
    <row r="46" spans="1:22" s="12" customFormat="1" ht="17.100000000000001" customHeight="1">
      <c r="A46" s="303"/>
      <c r="B46" s="325"/>
      <c r="C46" s="92"/>
      <c r="D46" s="311" t="s">
        <v>91</v>
      </c>
      <c r="E46" s="311"/>
      <c r="F46" s="311"/>
      <c r="G46" s="311"/>
      <c r="H46" s="311"/>
      <c r="I46" s="86"/>
      <c r="J46" s="77" t="s">
        <v>91</v>
      </c>
      <c r="K46" s="95"/>
      <c r="L46" s="92"/>
      <c r="M46" s="77" t="s">
        <v>91</v>
      </c>
      <c r="N46" s="86"/>
      <c r="O46" s="80" t="s">
        <v>91</v>
      </c>
      <c r="P46" s="92"/>
      <c r="Q46" s="77" t="s">
        <v>91</v>
      </c>
      <c r="R46" s="95"/>
      <c r="S46" s="212"/>
      <c r="T46" s="95"/>
      <c r="U46" s="125" t="s">
        <v>91</v>
      </c>
      <c r="V46" s="125"/>
    </row>
    <row r="47" spans="1:22" s="12" customFormat="1" ht="17.100000000000001" customHeight="1">
      <c r="A47" s="303"/>
      <c r="B47" s="325"/>
      <c r="C47" s="92"/>
      <c r="D47" s="311" t="s">
        <v>91</v>
      </c>
      <c r="E47" s="311"/>
      <c r="F47" s="311"/>
      <c r="G47" s="311"/>
      <c r="H47" s="311"/>
      <c r="I47" s="86"/>
      <c r="J47" s="77" t="s">
        <v>91</v>
      </c>
      <c r="K47" s="95"/>
      <c r="L47" s="92"/>
      <c r="M47" s="77" t="s">
        <v>91</v>
      </c>
      <c r="N47" s="86"/>
      <c r="O47" s="80" t="s">
        <v>91</v>
      </c>
      <c r="P47" s="92"/>
      <c r="Q47" s="77" t="s">
        <v>91</v>
      </c>
      <c r="R47" s="95"/>
      <c r="S47" s="212"/>
      <c r="T47" s="95"/>
      <c r="U47" s="125" t="s">
        <v>91</v>
      </c>
      <c r="V47" s="125"/>
    </row>
    <row r="48" spans="1:22" s="12" customFormat="1" ht="17.100000000000001" customHeight="1">
      <c r="A48" s="304"/>
      <c r="B48" s="326"/>
      <c r="C48" s="93"/>
      <c r="D48" s="310" t="s">
        <v>91</v>
      </c>
      <c r="E48" s="310"/>
      <c r="F48" s="310"/>
      <c r="G48" s="310"/>
      <c r="H48" s="310"/>
      <c r="I48" s="88"/>
      <c r="J48" s="78" t="s">
        <v>91</v>
      </c>
      <c r="K48" s="96"/>
      <c r="L48" s="93"/>
      <c r="M48" s="78" t="s">
        <v>91</v>
      </c>
      <c r="N48" s="88"/>
      <c r="O48" s="81" t="s">
        <v>91</v>
      </c>
      <c r="P48" s="93"/>
      <c r="Q48" s="78" t="s">
        <v>91</v>
      </c>
      <c r="R48" s="96"/>
      <c r="S48" s="213"/>
      <c r="T48" s="96"/>
      <c r="U48" s="118" t="s">
        <v>91</v>
      </c>
      <c r="V48" s="118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3">
    <mergeCell ref="B43:B48"/>
    <mergeCell ref="K1:M1"/>
    <mergeCell ref="K2:M2"/>
    <mergeCell ref="K3:M3"/>
    <mergeCell ref="L5:O5"/>
    <mergeCell ref="N1:Q1"/>
    <mergeCell ref="N2:Q2"/>
    <mergeCell ref="A1:C1"/>
    <mergeCell ref="A2:C2"/>
    <mergeCell ref="A3:C3"/>
    <mergeCell ref="D3:H3"/>
    <mergeCell ref="D20:H20"/>
    <mergeCell ref="D21:H21"/>
    <mergeCell ref="B5:K5"/>
    <mergeCell ref="N3:Q3"/>
    <mergeCell ref="B7:B12"/>
    <mergeCell ref="T5:U5"/>
    <mergeCell ref="D32:H32"/>
    <mergeCell ref="D33:H33"/>
    <mergeCell ref="D22:H22"/>
    <mergeCell ref="D23:H23"/>
    <mergeCell ref="D24:H24"/>
    <mergeCell ref="D25:H25"/>
    <mergeCell ref="D26:H26"/>
    <mergeCell ref="D17:H17"/>
    <mergeCell ref="D19:H19"/>
    <mergeCell ref="D13:H13"/>
    <mergeCell ref="D14:H14"/>
    <mergeCell ref="D15:H15"/>
    <mergeCell ref="D16:H16"/>
    <mergeCell ref="D6:H6"/>
    <mergeCell ref="P5:R5"/>
    <mergeCell ref="R1:T1"/>
    <mergeCell ref="R2:T2"/>
    <mergeCell ref="R3:T3"/>
    <mergeCell ref="U1:V1"/>
    <mergeCell ref="U2:V2"/>
    <mergeCell ref="U3:V3"/>
    <mergeCell ref="D31:H31"/>
    <mergeCell ref="B31:B36"/>
    <mergeCell ref="A31:A36"/>
    <mergeCell ref="A37:A42"/>
    <mergeCell ref="A43:A48"/>
    <mergeCell ref="D40:H40"/>
    <mergeCell ref="D41:H41"/>
    <mergeCell ref="D42:H42"/>
    <mergeCell ref="D43:H43"/>
    <mergeCell ref="D37:H37"/>
    <mergeCell ref="D38:H38"/>
    <mergeCell ref="D39:H39"/>
    <mergeCell ref="D35:H35"/>
    <mergeCell ref="D36:H36"/>
    <mergeCell ref="D34:H34"/>
    <mergeCell ref="B37:B42"/>
    <mergeCell ref="D45:H45"/>
    <mergeCell ref="D46:H46"/>
    <mergeCell ref="D47:H47"/>
    <mergeCell ref="D48:H48"/>
    <mergeCell ref="D44:H44"/>
    <mergeCell ref="D2:H2"/>
    <mergeCell ref="A13:A18"/>
    <mergeCell ref="A19:A24"/>
    <mergeCell ref="A25:A30"/>
    <mergeCell ref="A7:A12"/>
    <mergeCell ref="A5:A6"/>
    <mergeCell ref="D18:H18"/>
    <mergeCell ref="D27:H27"/>
    <mergeCell ref="D28:H28"/>
    <mergeCell ref="D29:H29"/>
    <mergeCell ref="D30:H30"/>
    <mergeCell ref="B13:B18"/>
    <mergeCell ref="B19:B24"/>
    <mergeCell ref="B25:B30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V46 V43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U7:U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89"/>
  <sheetViews>
    <sheetView showGridLines="0" showZeros="0" topLeftCell="N4" zoomScaleNormal="100" zoomScalePageLayoutView="125" workbookViewId="0">
      <selection activeCell="Q13" sqref="Q13:Q14"/>
    </sheetView>
  </sheetViews>
  <sheetFormatPr baseColWidth="10" defaultColWidth="10.875" defaultRowHeight="9.9499999999999993" customHeight="1"/>
  <cols>
    <col min="1" max="1" width="4.125" style="110" bestFit="1" customWidth="1"/>
    <col min="2" max="2" width="2.875" style="110" customWidth="1"/>
    <col min="3" max="3" width="10.5" style="110" customWidth="1"/>
    <col min="4" max="4" width="7.125" style="110" customWidth="1"/>
    <col min="5" max="5" width="9" style="110" customWidth="1"/>
    <col min="6" max="6" width="7.875" style="110" bestFit="1" customWidth="1"/>
    <col min="7" max="7" width="3.5" style="112" customWidth="1"/>
    <col min="8" max="8" width="4.125" style="110" bestFit="1" customWidth="1"/>
    <col min="9" max="9" width="3.875" style="110" customWidth="1"/>
    <col min="10" max="10" width="8" style="110" customWidth="1"/>
    <col min="11" max="11" width="7.125" style="110" customWidth="1"/>
    <col min="12" max="12" width="9" style="110" customWidth="1"/>
    <col min="13" max="13" width="7.875" style="110" bestFit="1" customWidth="1"/>
    <col min="14" max="14" width="3.875" style="110" customWidth="1"/>
    <col min="15" max="15" width="4.125" style="110" bestFit="1" customWidth="1"/>
    <col min="16" max="16" width="3.5" style="111" customWidth="1"/>
    <col min="17" max="17" width="10.125" style="111" customWidth="1"/>
    <col min="18" max="18" width="5.125" style="111" customWidth="1"/>
    <col min="19" max="19" width="7.125" style="111" customWidth="1"/>
    <col min="20" max="20" width="9" style="111" customWidth="1"/>
    <col min="21" max="21" width="7.875" style="111" bestFit="1" customWidth="1"/>
    <col min="22" max="22" width="4" style="111" customWidth="1"/>
    <col min="23" max="23" width="3.625" style="110" customWidth="1"/>
    <col min="24" max="24" width="13.5" style="111" bestFit="1" customWidth="1"/>
    <col min="25" max="25" width="5.125" style="111" customWidth="1"/>
    <col min="26" max="26" width="7.125" style="111" customWidth="1"/>
    <col min="27" max="27" width="7.875" style="111" customWidth="1"/>
    <col min="28" max="16384" width="10.875" style="110"/>
  </cols>
  <sheetData>
    <row r="1" spans="1:27" ht="20.100000000000001" customHeight="1">
      <c r="A1" s="343" t="s">
        <v>66</v>
      </c>
      <c r="B1" s="344"/>
      <c r="C1" s="345" t="str">
        <f>'FICHE CONSOMMATION'!D1</f>
        <v>DUPONT</v>
      </c>
      <c r="D1" s="345"/>
      <c r="E1" s="345"/>
      <c r="F1" s="346"/>
      <c r="G1" s="122" t="s">
        <v>10</v>
      </c>
      <c r="H1" s="122"/>
      <c r="I1" s="351" t="str">
        <f>'FICHE CONSOMMATION'!N1</f>
        <v>OURIKA</v>
      </c>
      <c r="J1" s="351"/>
      <c r="K1" s="351"/>
      <c r="L1" s="352"/>
    </row>
    <row r="2" spans="1:27" ht="20.100000000000001" customHeight="1">
      <c r="A2" s="347" t="s">
        <v>110</v>
      </c>
      <c r="B2" s="348"/>
      <c r="C2" s="349">
        <f>'FICHE DOSSIER'!AF3</f>
        <v>0</v>
      </c>
      <c r="D2" s="349"/>
      <c r="E2" s="349"/>
      <c r="F2" s="350"/>
      <c r="G2" s="121"/>
      <c r="H2" s="121"/>
      <c r="I2" s="121"/>
      <c r="J2" s="121"/>
      <c r="K2" s="121"/>
      <c r="L2" s="121"/>
    </row>
    <row r="3" spans="1:27" ht="21" customHeight="1">
      <c r="A3" s="357" t="s">
        <v>111</v>
      </c>
      <c r="B3" s="357"/>
      <c r="C3" s="357"/>
      <c r="D3" s="357"/>
      <c r="E3" s="129" t="s">
        <v>90</v>
      </c>
      <c r="F3" s="130">
        <f>SUM(F5:F88)</f>
        <v>2160</v>
      </c>
      <c r="G3" s="117"/>
      <c r="H3" s="356" t="s">
        <v>37</v>
      </c>
      <c r="I3" s="356"/>
      <c r="J3" s="356"/>
      <c r="K3" s="356"/>
      <c r="L3" s="129" t="s">
        <v>90</v>
      </c>
      <c r="M3" s="130">
        <f>SUM(M5:M88)</f>
        <v>2200</v>
      </c>
      <c r="N3" s="117"/>
      <c r="O3" s="356" t="s">
        <v>14</v>
      </c>
      <c r="P3" s="356"/>
      <c r="Q3" s="356"/>
      <c r="R3" s="356"/>
      <c r="S3" s="356"/>
      <c r="T3" s="129" t="s">
        <v>90</v>
      </c>
      <c r="U3" s="130">
        <f>SUM(U5:U88)</f>
        <v>900</v>
      </c>
      <c r="V3" s="117"/>
      <c r="W3" s="356" t="s">
        <v>55</v>
      </c>
      <c r="X3" s="356"/>
      <c r="Y3" s="356"/>
      <c r="Z3" s="356"/>
      <c r="AA3" s="130">
        <f>SUM(AA5:AA88)</f>
        <v>3250</v>
      </c>
    </row>
    <row r="4" spans="1:27" ht="11.1" customHeight="1">
      <c r="A4" s="131" t="s">
        <v>0</v>
      </c>
      <c r="B4" s="131" t="s">
        <v>23</v>
      </c>
      <c r="C4" s="131" t="s">
        <v>107</v>
      </c>
      <c r="D4" s="131" t="s">
        <v>108</v>
      </c>
      <c r="E4" s="132" t="s">
        <v>109</v>
      </c>
      <c r="F4" s="132" t="s">
        <v>92</v>
      </c>
      <c r="G4" s="113"/>
      <c r="H4" s="131" t="s">
        <v>0</v>
      </c>
      <c r="I4" s="131" t="s">
        <v>23</v>
      </c>
      <c r="J4" s="131" t="s">
        <v>107</v>
      </c>
      <c r="K4" s="131" t="s">
        <v>108</v>
      </c>
      <c r="L4" s="132" t="s">
        <v>109</v>
      </c>
      <c r="M4" s="132" t="s">
        <v>92</v>
      </c>
      <c r="N4" s="113"/>
      <c r="O4" s="131" t="s">
        <v>0</v>
      </c>
      <c r="P4" s="135" t="s">
        <v>23</v>
      </c>
      <c r="Q4" s="135" t="s">
        <v>54</v>
      </c>
      <c r="R4" s="135" t="s">
        <v>96</v>
      </c>
      <c r="S4" s="136" t="s">
        <v>108</v>
      </c>
      <c r="T4" s="137" t="s">
        <v>109</v>
      </c>
      <c r="U4" s="137" t="s">
        <v>92</v>
      </c>
      <c r="V4" s="113"/>
      <c r="W4" s="131" t="s">
        <v>0</v>
      </c>
      <c r="X4" s="135" t="s">
        <v>54</v>
      </c>
      <c r="Y4" s="135" t="s">
        <v>96</v>
      </c>
      <c r="Z4" s="136" t="s">
        <v>108</v>
      </c>
      <c r="AA4" s="137" t="s">
        <v>92</v>
      </c>
    </row>
    <row r="5" spans="1:27" ht="9.9499999999999993" customHeight="1">
      <c r="A5" s="355">
        <f>'FICHE CONSOMMATION'!A7</f>
        <v>41754</v>
      </c>
      <c r="B5" s="13">
        <f>'FICHE CONSOMMATION'!C7</f>
        <v>1</v>
      </c>
      <c r="C5" s="13" t="str">
        <f>'FICHE CONSOMMATION'!D7</f>
        <v>Grillades</v>
      </c>
      <c r="D5" s="13">
        <f>VLOOKUP(C5,Références!$B:$C,2,0)</f>
        <v>150</v>
      </c>
      <c r="E5" s="133">
        <f>SUM(B5*D5)</f>
        <v>150</v>
      </c>
      <c r="F5" s="358">
        <f>SUM(E5:E16)</f>
        <v>2160</v>
      </c>
      <c r="G5" s="116"/>
      <c r="H5" s="355">
        <f>A5</f>
        <v>41754</v>
      </c>
      <c r="I5" s="16">
        <f>'FICHE CONSOMMATION'!L7</f>
        <v>2</v>
      </c>
      <c r="J5" s="16" t="str">
        <f>'FICHE CONSOMMATION'!M7</f>
        <v>Jus d'orange</v>
      </c>
      <c r="K5" s="16">
        <f>VLOOKUP(J5,Références!$F:$G,2,0)</f>
        <v>30</v>
      </c>
      <c r="L5" s="16">
        <f>SUM(I5*K5)</f>
        <v>60</v>
      </c>
      <c r="M5" s="353">
        <f>SUM(L5:L16)</f>
        <v>150</v>
      </c>
      <c r="N5" s="116"/>
      <c r="O5" s="355">
        <f>H5</f>
        <v>41754</v>
      </c>
      <c r="P5" s="353">
        <f>'FICHE CONSOMMATION'!P7</f>
        <v>0</v>
      </c>
      <c r="Q5" s="353" t="str">
        <f>'FICHE CONSOMMATION'!Q7</f>
        <v xml:space="preserve"> </v>
      </c>
      <c r="R5" s="353">
        <f>'FICHE CONSOMMATION'!R7</f>
        <v>0</v>
      </c>
      <c r="S5" s="353">
        <f>VLOOKUP(Q5,Références!$J:$K,2,0)</f>
        <v>0</v>
      </c>
      <c r="T5" s="353">
        <f>SUM(P5*S5)</f>
        <v>0</v>
      </c>
      <c r="U5" s="354">
        <f>SUM(T5:T16)</f>
        <v>0</v>
      </c>
      <c r="V5" s="116"/>
      <c r="W5" s="355">
        <f>O5</f>
        <v>41754</v>
      </c>
      <c r="X5" s="353" t="str">
        <f>'FICHE CONSOMMATION'!U7</f>
        <v>M Transfert 290</v>
      </c>
      <c r="Y5" s="353"/>
      <c r="Z5" s="353">
        <f>VLOOKUP(X5,Références!$O:$P,2,0)</f>
        <v>290</v>
      </c>
      <c r="AA5" s="354">
        <f>SUM(Z5:Z16)</f>
        <v>460</v>
      </c>
    </row>
    <row r="6" spans="1:27" ht="9.9499999999999993" customHeight="1">
      <c r="A6" s="355"/>
      <c r="B6" s="13">
        <f>'FICHE CONSOMMATION'!C8</f>
        <v>2</v>
      </c>
      <c r="C6" s="13" t="str">
        <f>'FICHE CONSOMMATION'!D8</f>
        <v>Poulet citrons</v>
      </c>
      <c r="D6" s="13">
        <f>VLOOKUP(C6,Références!$B:$C,2,0)</f>
        <v>150</v>
      </c>
      <c r="E6" s="133">
        <f t="shared" ref="E6:E69" si="0">SUM(B6*D6)</f>
        <v>300</v>
      </c>
      <c r="F6" s="358"/>
      <c r="G6" s="116"/>
      <c r="H6" s="355"/>
      <c r="I6" s="16">
        <f>'FICHE CONSOMMATION'!L8</f>
        <v>3</v>
      </c>
      <c r="J6" s="16" t="str">
        <f>'FICHE CONSOMMATION'!M8</f>
        <v>Café Nespr</v>
      </c>
      <c r="K6" s="16">
        <f>VLOOKUP(J6,Références!$F:$G,2,0)</f>
        <v>25</v>
      </c>
      <c r="L6" s="16">
        <f t="shared" ref="L6:L69" si="1">SUM(I6*K6)</f>
        <v>75</v>
      </c>
      <c r="M6" s="353"/>
      <c r="N6" s="116"/>
      <c r="O6" s="355"/>
      <c r="P6" s="353"/>
      <c r="Q6" s="353"/>
      <c r="R6" s="353"/>
      <c r="S6" s="353"/>
      <c r="T6" s="353"/>
      <c r="U6" s="354"/>
      <c r="V6" s="116"/>
      <c r="W6" s="355"/>
      <c r="X6" s="353"/>
      <c r="Y6" s="353"/>
      <c r="Z6" s="353"/>
      <c r="AA6" s="354"/>
    </row>
    <row r="7" spans="1:27" ht="9.9499999999999993" customHeight="1">
      <c r="A7" s="355"/>
      <c r="B7" s="13">
        <f>'FICHE CONSOMMATION'!C9</f>
        <v>3</v>
      </c>
      <c r="C7" s="13" t="str">
        <f>'FICHE CONSOMMATION'!D9</f>
        <v>Kefta aux œufs</v>
      </c>
      <c r="D7" s="13">
        <f>VLOOKUP(C7,Références!$B:$C,2,0)</f>
        <v>150</v>
      </c>
      <c r="E7" s="133">
        <f t="shared" si="0"/>
        <v>450</v>
      </c>
      <c r="F7" s="358"/>
      <c r="G7" s="116"/>
      <c r="H7" s="355"/>
      <c r="I7" s="16">
        <f>'FICHE CONSOMMATION'!L9</f>
        <v>1</v>
      </c>
      <c r="J7" s="16" t="str">
        <f>'FICHE CONSOMMATION'!M9</f>
        <v>Eau M</v>
      </c>
      <c r="K7" s="16">
        <f>VLOOKUP(J7,Références!$F:$G,2,0)</f>
        <v>15</v>
      </c>
      <c r="L7" s="16">
        <f t="shared" si="1"/>
        <v>15</v>
      </c>
      <c r="M7" s="353"/>
      <c r="N7" s="116"/>
      <c r="O7" s="355"/>
      <c r="P7" s="353">
        <f>'FICHE CONSOMMATION'!P8</f>
        <v>0</v>
      </c>
      <c r="Q7" s="353" t="str">
        <f>'FICHE CONSOMMATION'!Q8</f>
        <v xml:space="preserve"> </v>
      </c>
      <c r="R7" s="353">
        <f>'FICHE CONSOMMATION'!R8</f>
        <v>0</v>
      </c>
      <c r="S7" s="353">
        <f>VLOOKUP(Q7,Références!$J:$K,2,0)</f>
        <v>0</v>
      </c>
      <c r="T7" s="353">
        <f>SUM(P7*S7)</f>
        <v>0</v>
      </c>
      <c r="U7" s="354"/>
      <c r="V7" s="116"/>
      <c r="W7" s="355"/>
      <c r="X7" s="353" t="str">
        <f>'FICHE CONSOMMATION'!U8</f>
        <v xml:space="preserve"> </v>
      </c>
      <c r="Y7" s="353"/>
      <c r="Z7" s="353">
        <f>VLOOKUP(X7,Références!$O:$P,2,0)</f>
        <v>0</v>
      </c>
      <c r="AA7" s="354"/>
    </row>
    <row r="8" spans="1:27" ht="9.9499999999999993" customHeight="1">
      <c r="A8" s="355"/>
      <c r="B8" s="13">
        <f>'FICHE CONSOMMATION'!C10</f>
        <v>4</v>
      </c>
      <c r="C8" s="13" t="str">
        <f>'FICHE CONSOMMATION'!D10</f>
        <v>Bœuf au prune</v>
      </c>
      <c r="D8" s="13">
        <f>VLOOKUP(C8,Références!$B:$C,2,0)</f>
        <v>150</v>
      </c>
      <c r="E8" s="133">
        <f t="shared" si="0"/>
        <v>600</v>
      </c>
      <c r="F8" s="358"/>
      <c r="G8" s="116"/>
      <c r="H8" s="355"/>
      <c r="I8" s="16">
        <f>'FICHE CONSOMMATION'!L10</f>
        <v>0</v>
      </c>
      <c r="J8" s="16" t="str">
        <f>'FICHE CONSOMMATION'!M10</f>
        <v xml:space="preserve"> </v>
      </c>
      <c r="K8" s="16">
        <f>VLOOKUP(J8,Références!$F:$G,2,0)</f>
        <v>0</v>
      </c>
      <c r="L8" s="16">
        <f t="shared" si="1"/>
        <v>0</v>
      </c>
      <c r="M8" s="353"/>
      <c r="N8" s="116"/>
      <c r="O8" s="355"/>
      <c r="P8" s="353"/>
      <c r="Q8" s="353"/>
      <c r="R8" s="353"/>
      <c r="S8" s="353"/>
      <c r="T8" s="353"/>
      <c r="U8" s="354"/>
      <c r="V8" s="116"/>
      <c r="W8" s="355"/>
      <c r="X8" s="353"/>
      <c r="Y8" s="353"/>
      <c r="Z8" s="353"/>
      <c r="AA8" s="354"/>
    </row>
    <row r="9" spans="1:27" ht="9.9499999999999993" customHeight="1">
      <c r="A9" s="355"/>
      <c r="B9" s="13">
        <f>'FICHE CONSOMMATION'!C11</f>
        <v>5</v>
      </c>
      <c r="C9" s="13" t="str">
        <f>'FICHE CONSOMMATION'!D11</f>
        <v>Salade variée</v>
      </c>
      <c r="D9" s="13">
        <f>VLOOKUP(C9,Références!$B:$C,2,0)</f>
        <v>60</v>
      </c>
      <c r="E9" s="133">
        <f t="shared" si="0"/>
        <v>300</v>
      </c>
      <c r="F9" s="358"/>
      <c r="G9" s="116"/>
      <c r="H9" s="355"/>
      <c r="I9" s="16">
        <f>'FICHE CONSOMMATION'!L11</f>
        <v>0</v>
      </c>
      <c r="J9" s="16" t="str">
        <f>'FICHE CONSOMMATION'!M11</f>
        <v xml:space="preserve"> </v>
      </c>
      <c r="K9" s="16">
        <f>VLOOKUP(J9,Références!$F:$G,2,0)</f>
        <v>0</v>
      </c>
      <c r="L9" s="16">
        <f t="shared" si="1"/>
        <v>0</v>
      </c>
      <c r="M9" s="353"/>
      <c r="N9" s="116"/>
      <c r="O9" s="355"/>
      <c r="P9" s="353">
        <f>'FICHE CONSOMMATION'!P9</f>
        <v>0</v>
      </c>
      <c r="Q9" s="353" t="str">
        <f>'FICHE CONSOMMATION'!Q9</f>
        <v xml:space="preserve"> </v>
      </c>
      <c r="R9" s="353">
        <f>'FICHE CONSOMMATION'!R9</f>
        <v>0</v>
      </c>
      <c r="S9" s="353">
        <f>VLOOKUP(Q9,Références!$J:$K,2,0)</f>
        <v>0</v>
      </c>
      <c r="T9" s="353">
        <f>SUM(P9*S9)</f>
        <v>0</v>
      </c>
      <c r="U9" s="354"/>
      <c r="V9" s="116"/>
      <c r="W9" s="355"/>
      <c r="X9" s="353" t="str">
        <f>'FICHE CONSOMMATION'!U9</f>
        <v>M Transfert 170</v>
      </c>
      <c r="Y9" s="353"/>
      <c r="Z9" s="353">
        <f>VLOOKUP(X9,Références!$O:$P,2,0)</f>
        <v>170</v>
      </c>
      <c r="AA9" s="354"/>
    </row>
    <row r="10" spans="1:27" ht="9.9499999999999993" customHeight="1">
      <c r="A10" s="355"/>
      <c r="B10" s="13">
        <f>'FICHE CONSOMMATION'!C12</f>
        <v>6</v>
      </c>
      <c r="C10" s="13" t="str">
        <f>'FICHE CONSOMMATION'!D12</f>
        <v>Salade variée</v>
      </c>
      <c r="D10" s="13">
        <f>VLOOKUP(C10,Références!$B:$C,2,0)</f>
        <v>60</v>
      </c>
      <c r="E10" s="133">
        <f t="shared" si="0"/>
        <v>360</v>
      </c>
      <c r="F10" s="358"/>
      <c r="G10" s="116"/>
      <c r="H10" s="355"/>
      <c r="I10" s="16">
        <f>'FICHE CONSOMMATION'!L12</f>
        <v>0</v>
      </c>
      <c r="J10" s="16" t="str">
        <f>'FICHE CONSOMMATION'!M12</f>
        <v xml:space="preserve"> </v>
      </c>
      <c r="K10" s="16">
        <f>VLOOKUP(J10,Références!$F:$G,2,0)</f>
        <v>0</v>
      </c>
      <c r="L10" s="16">
        <f t="shared" si="1"/>
        <v>0</v>
      </c>
      <c r="M10" s="353"/>
      <c r="N10" s="116"/>
      <c r="O10" s="355"/>
      <c r="P10" s="353"/>
      <c r="Q10" s="353"/>
      <c r="R10" s="353"/>
      <c r="S10" s="353"/>
      <c r="T10" s="353"/>
      <c r="U10" s="354"/>
      <c r="V10" s="116"/>
      <c r="W10" s="355"/>
      <c r="X10" s="353"/>
      <c r="Y10" s="353"/>
      <c r="Z10" s="353"/>
      <c r="AA10" s="354"/>
    </row>
    <row r="11" spans="1:27" ht="9.9499999999999993" customHeight="1">
      <c r="A11" s="355"/>
      <c r="B11" s="13">
        <f>'FICHE CONSOMMATION'!I7</f>
        <v>0</v>
      </c>
      <c r="C11" s="13" t="str">
        <f>'FICHE CONSOMMATION'!J7</f>
        <v xml:space="preserve"> </v>
      </c>
      <c r="D11" s="13">
        <f>VLOOKUP(C11,Références!$B:$C,2,0)</f>
        <v>0</v>
      </c>
      <c r="E11" s="133">
        <f t="shared" si="0"/>
        <v>0</v>
      </c>
      <c r="F11" s="358"/>
      <c r="G11" s="116"/>
      <c r="H11" s="355"/>
      <c r="I11" s="16">
        <f>'FICHE CONSOMMATION'!N7</f>
        <v>0</v>
      </c>
      <c r="J11" s="17" t="str">
        <f>'FICHE CONSOMMATION'!O7</f>
        <v xml:space="preserve"> </v>
      </c>
      <c r="K11" s="16">
        <f>VLOOKUP(J11,Références!$F:$G,2,0)</f>
        <v>0</v>
      </c>
      <c r="L11" s="16">
        <f t="shared" si="1"/>
        <v>0</v>
      </c>
      <c r="M11" s="353"/>
      <c r="N11" s="116"/>
      <c r="O11" s="355"/>
      <c r="P11" s="353">
        <f>'FICHE CONSOMMATION'!P10</f>
        <v>0</v>
      </c>
      <c r="Q11" s="353" t="str">
        <f>'FICHE CONSOMMATION'!Q11</f>
        <v xml:space="preserve"> </v>
      </c>
      <c r="R11" s="353">
        <f>'FICHE CONSOMMATION'!R10</f>
        <v>0</v>
      </c>
      <c r="S11" s="353">
        <f>VLOOKUP(Q11,Références!$J:$K,2,0)</f>
        <v>0</v>
      </c>
      <c r="T11" s="353">
        <f>SUM(P11*S11)</f>
        <v>0</v>
      </c>
      <c r="U11" s="354"/>
      <c r="V11" s="116"/>
      <c r="W11" s="355"/>
      <c r="X11" s="353" t="str">
        <f>'FICHE CONSOMMATION'!U10</f>
        <v xml:space="preserve"> </v>
      </c>
      <c r="Y11" s="353"/>
      <c r="Z11" s="353">
        <f>VLOOKUP(X11,Références!$O:$P,2,0)</f>
        <v>0</v>
      </c>
      <c r="AA11" s="354"/>
    </row>
    <row r="12" spans="1:27" ht="9.9499999999999993" customHeight="1">
      <c r="A12" s="355"/>
      <c r="B12" s="13">
        <f>'FICHE CONSOMMATION'!I8</f>
        <v>0</v>
      </c>
      <c r="C12" s="13" t="str">
        <f>'FICHE CONSOMMATION'!J8</f>
        <v xml:space="preserve"> </v>
      </c>
      <c r="D12" s="13">
        <f>VLOOKUP(C12,Références!$B:$C,2,0)</f>
        <v>0</v>
      </c>
      <c r="E12" s="133">
        <f t="shared" si="0"/>
        <v>0</v>
      </c>
      <c r="F12" s="358"/>
      <c r="G12" s="116"/>
      <c r="H12" s="355"/>
      <c r="I12" s="16">
        <f>'FICHE CONSOMMATION'!N8</f>
        <v>0</v>
      </c>
      <c r="J12" s="17" t="str">
        <f>'FICHE CONSOMMATION'!O8</f>
        <v xml:space="preserve"> </v>
      </c>
      <c r="K12" s="16">
        <f>VLOOKUP(J12,Références!$F:$G,2,0)</f>
        <v>0</v>
      </c>
      <c r="L12" s="16">
        <f t="shared" si="1"/>
        <v>0</v>
      </c>
      <c r="M12" s="353"/>
      <c r="N12" s="116"/>
      <c r="O12" s="355"/>
      <c r="P12" s="353"/>
      <c r="Q12" s="353"/>
      <c r="R12" s="353"/>
      <c r="S12" s="353"/>
      <c r="T12" s="353"/>
      <c r="U12" s="354"/>
      <c r="V12" s="116"/>
      <c r="W12" s="355"/>
      <c r="X12" s="353"/>
      <c r="Y12" s="353"/>
      <c r="Z12" s="353"/>
      <c r="AA12" s="354"/>
    </row>
    <row r="13" spans="1:27" ht="9.9499999999999993" customHeight="1">
      <c r="A13" s="355"/>
      <c r="B13" s="13">
        <f>'FICHE CONSOMMATION'!I9</f>
        <v>0</v>
      </c>
      <c r="C13" s="13" t="str">
        <f>'FICHE CONSOMMATION'!J9</f>
        <v xml:space="preserve"> </v>
      </c>
      <c r="D13" s="13">
        <f>VLOOKUP(C13,Références!$B:$C,2,0)</f>
        <v>0</v>
      </c>
      <c r="E13" s="133">
        <f t="shared" si="0"/>
        <v>0</v>
      </c>
      <c r="F13" s="358"/>
      <c r="G13" s="116"/>
      <c r="H13" s="355"/>
      <c r="I13" s="16">
        <f>'FICHE CONSOMMATION'!N9</f>
        <v>0</v>
      </c>
      <c r="J13" s="17" t="str">
        <f>'FICHE CONSOMMATION'!O9</f>
        <v xml:space="preserve"> </v>
      </c>
      <c r="K13" s="16">
        <f>VLOOKUP(J13,Références!$F:$G,2,0)</f>
        <v>0</v>
      </c>
      <c r="L13" s="16">
        <f t="shared" si="1"/>
        <v>0</v>
      </c>
      <c r="M13" s="353"/>
      <c r="N13" s="116"/>
      <c r="O13" s="355"/>
      <c r="P13" s="353">
        <f>'FICHE CONSOMMATION'!P11</f>
        <v>0</v>
      </c>
      <c r="Q13" s="353" t="str">
        <f>'FICHE CONSOMMATION'!Q12</f>
        <v xml:space="preserve"> </v>
      </c>
      <c r="R13" s="353">
        <f>'FICHE CONSOMMATION'!R11</f>
        <v>0</v>
      </c>
      <c r="S13" s="353">
        <f>VLOOKUP(Q13,Références!$J:$K,2,0)</f>
        <v>0</v>
      </c>
      <c r="T13" s="353">
        <f>SUM(P13*S13)</f>
        <v>0</v>
      </c>
      <c r="U13" s="354"/>
      <c r="V13" s="116"/>
      <c r="W13" s="355"/>
      <c r="X13" s="353" t="str">
        <f>'FICHE CONSOMMATION'!U11</f>
        <v xml:space="preserve"> </v>
      </c>
      <c r="Y13" s="353"/>
      <c r="Z13" s="353">
        <f>VLOOKUP(X13,Références!$O:$P,2,0)</f>
        <v>0</v>
      </c>
      <c r="AA13" s="354"/>
    </row>
    <row r="14" spans="1:27" ht="9.9499999999999993" customHeight="1">
      <c r="A14" s="355"/>
      <c r="B14" s="13">
        <f>'FICHE CONSOMMATION'!I10</f>
        <v>0</v>
      </c>
      <c r="C14" s="13" t="str">
        <f>'FICHE CONSOMMATION'!J10</f>
        <v xml:space="preserve"> </v>
      </c>
      <c r="D14" s="13">
        <f>VLOOKUP(C14,Références!$B:$C,2,0)</f>
        <v>0</v>
      </c>
      <c r="E14" s="133">
        <f t="shared" si="0"/>
        <v>0</v>
      </c>
      <c r="F14" s="358"/>
      <c r="G14" s="116"/>
      <c r="H14" s="355"/>
      <c r="I14" s="16">
        <f>'FICHE CONSOMMATION'!N10</f>
        <v>0</v>
      </c>
      <c r="J14" s="17" t="str">
        <f>'FICHE CONSOMMATION'!O10</f>
        <v xml:space="preserve"> </v>
      </c>
      <c r="K14" s="16">
        <f>VLOOKUP(J14,Références!$F:$G,2,0)</f>
        <v>0</v>
      </c>
      <c r="L14" s="16">
        <f t="shared" si="1"/>
        <v>0</v>
      </c>
      <c r="M14" s="353"/>
      <c r="N14" s="116"/>
      <c r="O14" s="355"/>
      <c r="P14" s="353"/>
      <c r="Q14" s="353"/>
      <c r="R14" s="353"/>
      <c r="S14" s="353"/>
      <c r="T14" s="353"/>
      <c r="U14" s="354"/>
      <c r="V14" s="116"/>
      <c r="W14" s="355"/>
      <c r="X14" s="353"/>
      <c r="Y14" s="353"/>
      <c r="Z14" s="353"/>
      <c r="AA14" s="354"/>
    </row>
    <row r="15" spans="1:27" ht="9.9499999999999993" customHeight="1">
      <c r="A15" s="355"/>
      <c r="B15" s="13">
        <f>'FICHE CONSOMMATION'!I11</f>
        <v>0</v>
      </c>
      <c r="C15" s="13" t="str">
        <f>'FICHE CONSOMMATION'!J11</f>
        <v xml:space="preserve"> </v>
      </c>
      <c r="D15" s="13">
        <f>VLOOKUP(C15,Références!$B:$C,2,0)</f>
        <v>0</v>
      </c>
      <c r="E15" s="133">
        <f t="shared" si="0"/>
        <v>0</v>
      </c>
      <c r="F15" s="358"/>
      <c r="G15" s="116"/>
      <c r="H15" s="355"/>
      <c r="I15" s="16">
        <f>'FICHE CONSOMMATION'!N11</f>
        <v>0</v>
      </c>
      <c r="J15" s="17" t="str">
        <f>'FICHE CONSOMMATION'!O11</f>
        <v xml:space="preserve"> </v>
      </c>
      <c r="K15" s="16">
        <f>VLOOKUP(J15,Références!$F:$G,2,0)</f>
        <v>0</v>
      </c>
      <c r="L15" s="16">
        <f t="shared" si="1"/>
        <v>0</v>
      </c>
      <c r="M15" s="353"/>
      <c r="N15" s="116"/>
      <c r="O15" s="355"/>
      <c r="P15" s="353">
        <f>'FICHE CONSOMMATION'!P12</f>
        <v>0</v>
      </c>
      <c r="Q15" s="353" t="str">
        <f>'FICHE CONSOMMATION'!Q12</f>
        <v xml:space="preserve"> </v>
      </c>
      <c r="R15" s="353">
        <f>'FICHE CONSOMMATION'!R12</f>
        <v>0</v>
      </c>
      <c r="S15" s="353">
        <f>VLOOKUP(Q15,Références!$J:$K,2,0)</f>
        <v>0</v>
      </c>
      <c r="T15" s="353">
        <f>SUM(P15*S15)</f>
        <v>0</v>
      </c>
      <c r="U15" s="354"/>
      <c r="V15" s="116"/>
      <c r="W15" s="355"/>
      <c r="X15" s="353" t="str">
        <f>'FICHE CONSOMMATION'!U12</f>
        <v xml:space="preserve"> </v>
      </c>
      <c r="Y15" s="353"/>
      <c r="Z15" s="353">
        <f>VLOOKUP(X15,Références!$O:$P,2,0)</f>
        <v>0</v>
      </c>
      <c r="AA15" s="354"/>
    </row>
    <row r="16" spans="1:27" ht="9.9499999999999993" customHeight="1">
      <c r="A16" s="355"/>
      <c r="B16" s="13">
        <f>'FICHE CONSOMMATION'!I12</f>
        <v>0</v>
      </c>
      <c r="C16" s="13" t="str">
        <f>'FICHE CONSOMMATION'!J12</f>
        <v xml:space="preserve"> </v>
      </c>
      <c r="D16" s="13">
        <f>VLOOKUP(C16,Références!$B:$C,2,0)</f>
        <v>0</v>
      </c>
      <c r="E16" s="133">
        <f t="shared" si="0"/>
        <v>0</v>
      </c>
      <c r="F16" s="358"/>
      <c r="G16" s="116"/>
      <c r="H16" s="355"/>
      <c r="I16" s="16">
        <f>'FICHE CONSOMMATION'!N12</f>
        <v>0</v>
      </c>
      <c r="J16" s="17" t="str">
        <f>'FICHE CONSOMMATION'!O12</f>
        <v xml:space="preserve"> </v>
      </c>
      <c r="K16" s="16">
        <f>VLOOKUP(J16,Références!$F:$G,2,0)</f>
        <v>0</v>
      </c>
      <c r="L16" s="16">
        <f t="shared" si="1"/>
        <v>0</v>
      </c>
      <c r="M16" s="353"/>
      <c r="N16" s="116"/>
      <c r="O16" s="355"/>
      <c r="P16" s="353"/>
      <c r="Q16" s="353"/>
      <c r="R16" s="353"/>
      <c r="S16" s="353"/>
      <c r="T16" s="353"/>
      <c r="U16" s="354"/>
      <c r="V16" s="116"/>
      <c r="W16" s="355"/>
      <c r="X16" s="353"/>
      <c r="Y16" s="353"/>
      <c r="Z16" s="353"/>
      <c r="AA16" s="354"/>
    </row>
    <row r="17" spans="1:27" ht="9.9499999999999993" customHeight="1">
      <c r="A17" s="355">
        <f>'FICHE CONSOMMATION'!A13</f>
        <v>41755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VLOOKUP(C17,Références!$B:$C,2,0)</f>
        <v>0</v>
      </c>
      <c r="E17" s="133">
        <f t="shared" si="0"/>
        <v>0</v>
      </c>
      <c r="F17" s="358">
        <f>SUM(E17:E28)</f>
        <v>0</v>
      </c>
      <c r="G17" s="116"/>
      <c r="H17" s="355">
        <f t="shared" ref="H17" si="2">A17</f>
        <v>41755</v>
      </c>
      <c r="I17" s="16">
        <f>'FICHE CONSOMMATION'!L13</f>
        <v>2</v>
      </c>
      <c r="J17" s="16" t="str">
        <f>'FICHE CONSOMMATION'!M13</f>
        <v>Eau M</v>
      </c>
      <c r="K17" s="16">
        <f>VLOOKUP(J17,Références!$F:$G,2,0)</f>
        <v>15</v>
      </c>
      <c r="L17" s="16">
        <f t="shared" si="1"/>
        <v>30</v>
      </c>
      <c r="M17" s="353">
        <f>SUM(L17:L28)</f>
        <v>30</v>
      </c>
      <c r="N17" s="116"/>
      <c r="O17" s="355">
        <f t="shared" ref="O17" si="3">H17</f>
        <v>41755</v>
      </c>
      <c r="P17" s="353">
        <f>'FICHE CONSOMMATION'!P13</f>
        <v>2</v>
      </c>
      <c r="Q17" s="353" t="str">
        <f>'FICHE CONSOMMATION'!Q13</f>
        <v>Soin Marocain</v>
      </c>
      <c r="R17" s="353">
        <f>'FICHE CONSOMMATION'!R13</f>
        <v>0</v>
      </c>
      <c r="S17" s="353">
        <f>VLOOKUP(Q17,Références!$J:$K,2,0)</f>
        <v>450</v>
      </c>
      <c r="T17" s="353">
        <f>SUM(P17*S17)</f>
        <v>900</v>
      </c>
      <c r="U17" s="354">
        <f>SUM(T17:T28)</f>
        <v>900</v>
      </c>
      <c r="V17" s="116"/>
      <c r="W17" s="355">
        <f t="shared" ref="W17" si="4">O17</f>
        <v>41755</v>
      </c>
      <c r="X17" s="353" t="str">
        <f>'FICHE CONSOMMATION'!U13</f>
        <v>M Transfert 290</v>
      </c>
      <c r="Y17" s="353"/>
      <c r="Z17" s="353">
        <f>VLOOKUP(X17,Références!$O:$P,2,0)</f>
        <v>290</v>
      </c>
      <c r="AA17" s="354">
        <f>SUM(Z17:Z28)</f>
        <v>290</v>
      </c>
    </row>
    <row r="18" spans="1:27" ht="9.9499999999999993" customHeight="1">
      <c r="A18" s="355"/>
      <c r="B18" s="13">
        <f>'FICHE CONSOMMATION'!C14</f>
        <v>0</v>
      </c>
      <c r="C18" s="13" t="str">
        <f>'FICHE CONSOMMATION'!D14</f>
        <v xml:space="preserve"> </v>
      </c>
      <c r="D18" s="13">
        <f>VLOOKUP(C18,Références!$B:$C,2,0)</f>
        <v>0</v>
      </c>
      <c r="E18" s="133">
        <f t="shared" si="0"/>
        <v>0</v>
      </c>
      <c r="F18" s="358"/>
      <c r="G18" s="116"/>
      <c r="H18" s="355"/>
      <c r="I18" s="16">
        <f>'FICHE CONSOMMATION'!L14</f>
        <v>0</v>
      </c>
      <c r="J18" s="16" t="str">
        <f>'FICHE CONSOMMATION'!M14</f>
        <v xml:space="preserve"> </v>
      </c>
      <c r="K18" s="16">
        <f>VLOOKUP(J18,Références!$F:$G,2,0)</f>
        <v>0</v>
      </c>
      <c r="L18" s="16">
        <f t="shared" si="1"/>
        <v>0</v>
      </c>
      <c r="M18" s="353"/>
      <c r="N18" s="116"/>
      <c r="O18" s="355"/>
      <c r="P18" s="353"/>
      <c r="Q18" s="353"/>
      <c r="R18" s="353"/>
      <c r="S18" s="353"/>
      <c r="T18" s="353"/>
      <c r="U18" s="354"/>
      <c r="V18" s="116"/>
      <c r="W18" s="355"/>
      <c r="X18" s="353"/>
      <c r="Y18" s="353"/>
      <c r="Z18" s="353"/>
      <c r="AA18" s="354"/>
    </row>
    <row r="19" spans="1:27" ht="9.9499999999999993" customHeight="1">
      <c r="A19" s="355"/>
      <c r="B19" s="13">
        <f>'FICHE CONSOMMATION'!C15</f>
        <v>0</v>
      </c>
      <c r="C19" s="13" t="str">
        <f>'FICHE CONSOMMATION'!D15</f>
        <v xml:space="preserve"> </v>
      </c>
      <c r="D19" s="13">
        <f>VLOOKUP(C19,Références!$B:$C,2,0)</f>
        <v>0</v>
      </c>
      <c r="E19" s="133">
        <f t="shared" si="0"/>
        <v>0</v>
      </c>
      <c r="F19" s="358"/>
      <c r="G19" s="116"/>
      <c r="H19" s="355"/>
      <c r="I19" s="16">
        <f>'FICHE CONSOMMATION'!L15</f>
        <v>0</v>
      </c>
      <c r="J19" s="16" t="str">
        <f>'FICHE CONSOMMATION'!M15</f>
        <v xml:space="preserve"> </v>
      </c>
      <c r="K19" s="16">
        <f>VLOOKUP(J19,Références!$F:$G,2,0)</f>
        <v>0</v>
      </c>
      <c r="L19" s="16">
        <f t="shared" si="1"/>
        <v>0</v>
      </c>
      <c r="M19" s="353"/>
      <c r="N19" s="116"/>
      <c r="O19" s="355"/>
      <c r="P19" s="353">
        <f>'FICHE CONSOMMATION'!P14</f>
        <v>0</v>
      </c>
      <c r="Q19" s="353" t="str">
        <f>'FICHE CONSOMMATION'!Q14</f>
        <v xml:space="preserve"> </v>
      </c>
      <c r="R19" s="353">
        <f>'FICHE CONSOMMATION'!R14</f>
        <v>0</v>
      </c>
      <c r="S19" s="353">
        <f>VLOOKUP(Q19,Références!$J:$K,2,0)</f>
        <v>0</v>
      </c>
      <c r="T19" s="353">
        <f>SUM(P19*S19)</f>
        <v>0</v>
      </c>
      <c r="U19" s="354"/>
      <c r="V19" s="116"/>
      <c r="W19" s="355"/>
      <c r="X19" s="353" t="str">
        <f>'FICHE CONSOMMATION'!U14</f>
        <v xml:space="preserve"> </v>
      </c>
      <c r="Y19" s="353"/>
      <c r="Z19" s="353">
        <f>VLOOKUP(X19,Références!$O:$P,2,0)</f>
        <v>0</v>
      </c>
      <c r="AA19" s="354"/>
    </row>
    <row r="20" spans="1:27" ht="9.9499999999999993" customHeight="1">
      <c r="A20" s="355"/>
      <c r="B20" s="13">
        <f>'FICHE CONSOMMATION'!C16</f>
        <v>0</v>
      </c>
      <c r="C20" s="13" t="str">
        <f>'FICHE CONSOMMATION'!D16</f>
        <v xml:space="preserve"> </v>
      </c>
      <c r="D20" s="13">
        <f>VLOOKUP(C20,Références!$B:$C,2,0)</f>
        <v>0</v>
      </c>
      <c r="E20" s="133">
        <f t="shared" si="0"/>
        <v>0</v>
      </c>
      <c r="F20" s="358"/>
      <c r="G20" s="116"/>
      <c r="H20" s="355"/>
      <c r="I20" s="16">
        <f>'FICHE CONSOMMATION'!L16</f>
        <v>0</v>
      </c>
      <c r="J20" s="16" t="str">
        <f>'FICHE CONSOMMATION'!M16</f>
        <v xml:space="preserve"> </v>
      </c>
      <c r="K20" s="16">
        <f>VLOOKUP(J20,Références!$F:$G,2,0)</f>
        <v>0</v>
      </c>
      <c r="L20" s="16">
        <f t="shared" si="1"/>
        <v>0</v>
      </c>
      <c r="M20" s="353"/>
      <c r="N20" s="116"/>
      <c r="O20" s="355"/>
      <c r="P20" s="353"/>
      <c r="Q20" s="353"/>
      <c r="R20" s="353"/>
      <c r="S20" s="353"/>
      <c r="T20" s="353"/>
      <c r="U20" s="354"/>
      <c r="V20" s="116"/>
      <c r="W20" s="355"/>
      <c r="X20" s="353"/>
      <c r="Y20" s="353"/>
      <c r="Z20" s="353"/>
      <c r="AA20" s="354"/>
    </row>
    <row r="21" spans="1:27" ht="9.9499999999999993" customHeight="1">
      <c r="A21" s="355"/>
      <c r="B21" s="13">
        <f>'FICHE CONSOMMATION'!C17</f>
        <v>0</v>
      </c>
      <c r="C21" s="13" t="str">
        <f>'FICHE CONSOMMATION'!D17</f>
        <v xml:space="preserve"> </v>
      </c>
      <c r="D21" s="13">
        <f>VLOOKUP(C21,Références!$B:$C,2,0)</f>
        <v>0</v>
      </c>
      <c r="E21" s="133">
        <f t="shared" si="0"/>
        <v>0</v>
      </c>
      <c r="F21" s="358"/>
      <c r="G21" s="116"/>
      <c r="H21" s="355"/>
      <c r="I21" s="16">
        <f>'FICHE CONSOMMATION'!L17</f>
        <v>0</v>
      </c>
      <c r="J21" s="16" t="str">
        <f>'FICHE CONSOMMATION'!M17</f>
        <v xml:space="preserve"> </v>
      </c>
      <c r="K21" s="16">
        <f>VLOOKUP(J21,Références!$F:$G,2,0)</f>
        <v>0</v>
      </c>
      <c r="L21" s="16">
        <f t="shared" si="1"/>
        <v>0</v>
      </c>
      <c r="M21" s="353"/>
      <c r="N21" s="116"/>
      <c r="O21" s="355"/>
      <c r="P21" s="353">
        <f>'FICHE CONSOMMATION'!P15</f>
        <v>0</v>
      </c>
      <c r="Q21" s="353" t="str">
        <f>'FICHE CONSOMMATION'!Q15</f>
        <v xml:space="preserve"> </v>
      </c>
      <c r="R21" s="353">
        <f>'FICHE CONSOMMATION'!R15</f>
        <v>0</v>
      </c>
      <c r="S21" s="353">
        <f>VLOOKUP(Q21,Références!$J:$K,2,0)</f>
        <v>0</v>
      </c>
      <c r="T21" s="353">
        <f>SUM(P21*S21)</f>
        <v>0</v>
      </c>
      <c r="U21" s="354"/>
      <c r="V21" s="116"/>
      <c r="W21" s="355"/>
      <c r="X21" s="353" t="str">
        <f>'FICHE CONSOMMATION'!U15</f>
        <v xml:space="preserve"> </v>
      </c>
      <c r="Y21" s="353"/>
      <c r="Z21" s="353">
        <f>VLOOKUP(X21,Références!$O:$P,2,0)</f>
        <v>0</v>
      </c>
      <c r="AA21" s="354"/>
    </row>
    <row r="22" spans="1:27" ht="9.9499999999999993" customHeight="1">
      <c r="A22" s="355"/>
      <c r="B22" s="13">
        <f>'FICHE CONSOMMATION'!C18</f>
        <v>0</v>
      </c>
      <c r="C22" s="13" t="str">
        <f>'FICHE CONSOMMATION'!D18</f>
        <v xml:space="preserve"> </v>
      </c>
      <c r="D22" s="13">
        <f>VLOOKUP(C22,Références!$B:$C,2,0)</f>
        <v>0</v>
      </c>
      <c r="E22" s="133">
        <f t="shared" si="0"/>
        <v>0</v>
      </c>
      <c r="F22" s="358"/>
      <c r="G22" s="116"/>
      <c r="H22" s="355"/>
      <c r="I22" s="16">
        <f>'FICHE CONSOMMATION'!L18</f>
        <v>0</v>
      </c>
      <c r="J22" s="16" t="str">
        <f>'FICHE CONSOMMATION'!M18</f>
        <v xml:space="preserve"> </v>
      </c>
      <c r="K22" s="16">
        <f>VLOOKUP(J22,Références!$F:$G,2,0)</f>
        <v>0</v>
      </c>
      <c r="L22" s="16">
        <f t="shared" si="1"/>
        <v>0</v>
      </c>
      <c r="M22" s="353"/>
      <c r="N22" s="116"/>
      <c r="O22" s="355"/>
      <c r="P22" s="353"/>
      <c r="Q22" s="353"/>
      <c r="R22" s="353"/>
      <c r="S22" s="353"/>
      <c r="T22" s="353"/>
      <c r="U22" s="354"/>
      <c r="V22" s="116"/>
      <c r="W22" s="355"/>
      <c r="X22" s="353"/>
      <c r="Y22" s="353"/>
      <c r="Z22" s="353"/>
      <c r="AA22" s="354"/>
    </row>
    <row r="23" spans="1:27" ht="9.9499999999999993" customHeight="1">
      <c r="A23" s="355"/>
      <c r="B23" s="13">
        <f>'FICHE CONSOMMATION'!I13</f>
        <v>0</v>
      </c>
      <c r="C23" s="13" t="str">
        <f>'FICHE CONSOMMATION'!J13</f>
        <v xml:space="preserve"> </v>
      </c>
      <c r="D23" s="13">
        <f>VLOOKUP(C23,Références!$B:$C,2,0)</f>
        <v>0</v>
      </c>
      <c r="E23" s="133">
        <f t="shared" si="0"/>
        <v>0</v>
      </c>
      <c r="F23" s="358"/>
      <c r="G23" s="116"/>
      <c r="H23" s="355"/>
      <c r="I23" s="16">
        <f>'FICHE CONSOMMATION'!N13</f>
        <v>0</v>
      </c>
      <c r="J23" s="17" t="str">
        <f>'FICHE CONSOMMATION'!O13</f>
        <v xml:space="preserve"> </v>
      </c>
      <c r="K23" s="16">
        <f>VLOOKUP(J23,Références!$F:$G,2,0)</f>
        <v>0</v>
      </c>
      <c r="L23" s="16">
        <f t="shared" si="1"/>
        <v>0</v>
      </c>
      <c r="M23" s="353"/>
      <c r="N23" s="116"/>
      <c r="O23" s="355"/>
      <c r="P23" s="353">
        <f>'FICHE CONSOMMATION'!P16</f>
        <v>0</v>
      </c>
      <c r="Q23" s="353" t="str">
        <f>'FICHE CONSOMMATION'!Q16</f>
        <v xml:space="preserve"> </v>
      </c>
      <c r="R23" s="353">
        <f>'FICHE CONSOMMATION'!R16</f>
        <v>0</v>
      </c>
      <c r="S23" s="353">
        <f>VLOOKUP(Q23,Références!$J:$K,2,0)</f>
        <v>0</v>
      </c>
      <c r="T23" s="353">
        <f>SUM(P23*S23)</f>
        <v>0</v>
      </c>
      <c r="U23" s="354"/>
      <c r="V23" s="116"/>
      <c r="W23" s="355"/>
      <c r="X23" s="353" t="str">
        <f>'FICHE CONSOMMATION'!U16</f>
        <v xml:space="preserve"> </v>
      </c>
      <c r="Y23" s="353"/>
      <c r="Z23" s="353">
        <f>VLOOKUP(X23,Références!$O:$P,2,0)</f>
        <v>0</v>
      </c>
      <c r="AA23" s="354"/>
    </row>
    <row r="24" spans="1:27" ht="9.9499999999999993" customHeight="1">
      <c r="A24" s="355"/>
      <c r="B24" s="13">
        <f>'FICHE CONSOMMATION'!I14</f>
        <v>0</v>
      </c>
      <c r="C24" s="13" t="str">
        <f>'FICHE CONSOMMATION'!J14</f>
        <v xml:space="preserve"> </v>
      </c>
      <c r="D24" s="13">
        <f>VLOOKUP(C24,Références!$B:$C,2,0)</f>
        <v>0</v>
      </c>
      <c r="E24" s="133">
        <f t="shared" si="0"/>
        <v>0</v>
      </c>
      <c r="F24" s="358"/>
      <c r="G24" s="116"/>
      <c r="H24" s="355"/>
      <c r="I24" s="16">
        <f>'FICHE CONSOMMATION'!N14</f>
        <v>0</v>
      </c>
      <c r="J24" s="17" t="str">
        <f>'FICHE CONSOMMATION'!O14</f>
        <v xml:space="preserve"> </v>
      </c>
      <c r="K24" s="16">
        <f>VLOOKUP(J24,Références!$F:$G,2,0)</f>
        <v>0</v>
      </c>
      <c r="L24" s="16">
        <f t="shared" si="1"/>
        <v>0</v>
      </c>
      <c r="M24" s="353"/>
      <c r="N24" s="116"/>
      <c r="O24" s="355"/>
      <c r="P24" s="353"/>
      <c r="Q24" s="353"/>
      <c r="R24" s="353"/>
      <c r="S24" s="353"/>
      <c r="T24" s="353"/>
      <c r="U24" s="354"/>
      <c r="V24" s="116"/>
      <c r="W24" s="355"/>
      <c r="X24" s="353"/>
      <c r="Y24" s="353"/>
      <c r="Z24" s="353"/>
      <c r="AA24" s="354"/>
    </row>
    <row r="25" spans="1:27" ht="9.9499999999999993" customHeight="1">
      <c r="A25" s="355"/>
      <c r="B25" s="13">
        <f>'FICHE CONSOMMATION'!I15</f>
        <v>0</v>
      </c>
      <c r="C25" s="13" t="str">
        <f>'FICHE CONSOMMATION'!J15</f>
        <v xml:space="preserve"> </v>
      </c>
      <c r="D25" s="13">
        <f>VLOOKUP(C25,Références!$B:$C,2,0)</f>
        <v>0</v>
      </c>
      <c r="E25" s="133">
        <f t="shared" si="0"/>
        <v>0</v>
      </c>
      <c r="F25" s="358"/>
      <c r="G25" s="116"/>
      <c r="H25" s="355"/>
      <c r="I25" s="16">
        <f>'FICHE CONSOMMATION'!N15</f>
        <v>0</v>
      </c>
      <c r="J25" s="17" t="str">
        <f>'FICHE CONSOMMATION'!O15</f>
        <v xml:space="preserve"> </v>
      </c>
      <c r="K25" s="16">
        <f>VLOOKUP(J25,Références!$F:$G,2,0)</f>
        <v>0</v>
      </c>
      <c r="L25" s="16">
        <f t="shared" si="1"/>
        <v>0</v>
      </c>
      <c r="M25" s="353"/>
      <c r="N25" s="116"/>
      <c r="O25" s="355"/>
      <c r="P25" s="353">
        <f>'FICHE CONSOMMATION'!P17</f>
        <v>0</v>
      </c>
      <c r="Q25" s="353" t="str">
        <f>'FICHE CONSOMMATION'!Q17</f>
        <v xml:space="preserve"> </v>
      </c>
      <c r="R25" s="353">
        <f>'FICHE CONSOMMATION'!R17</f>
        <v>0</v>
      </c>
      <c r="S25" s="353">
        <f>VLOOKUP(Q25,Références!$J:$K,2,0)</f>
        <v>0</v>
      </c>
      <c r="T25" s="353">
        <f>SUM(P25*S25)</f>
        <v>0</v>
      </c>
      <c r="U25" s="354"/>
      <c r="V25" s="116"/>
      <c r="W25" s="355"/>
      <c r="X25" s="353" t="str">
        <f>'FICHE CONSOMMATION'!U17</f>
        <v xml:space="preserve"> </v>
      </c>
      <c r="Y25" s="353"/>
      <c r="Z25" s="353">
        <f>VLOOKUP(X25,Références!$O:$P,2,0)</f>
        <v>0</v>
      </c>
      <c r="AA25" s="354"/>
    </row>
    <row r="26" spans="1:27" ht="9.9499999999999993" customHeight="1">
      <c r="A26" s="355"/>
      <c r="B26" s="13">
        <f>'FICHE CONSOMMATION'!I16</f>
        <v>0</v>
      </c>
      <c r="C26" s="13" t="str">
        <f>'FICHE CONSOMMATION'!J16</f>
        <v xml:space="preserve"> </v>
      </c>
      <c r="D26" s="13">
        <f>VLOOKUP(C26,Références!$B:$C,2,0)</f>
        <v>0</v>
      </c>
      <c r="E26" s="133">
        <f t="shared" si="0"/>
        <v>0</v>
      </c>
      <c r="F26" s="358"/>
      <c r="G26" s="116"/>
      <c r="H26" s="355"/>
      <c r="I26" s="16">
        <f>'FICHE CONSOMMATION'!N16</f>
        <v>0</v>
      </c>
      <c r="J26" s="17" t="str">
        <f>'FICHE CONSOMMATION'!O16</f>
        <v xml:space="preserve"> </v>
      </c>
      <c r="K26" s="16">
        <f>VLOOKUP(J26,Références!$F:$G,2,0)</f>
        <v>0</v>
      </c>
      <c r="L26" s="16">
        <f t="shared" si="1"/>
        <v>0</v>
      </c>
      <c r="M26" s="353"/>
      <c r="N26" s="116"/>
      <c r="O26" s="355"/>
      <c r="P26" s="353"/>
      <c r="Q26" s="353"/>
      <c r="R26" s="353"/>
      <c r="S26" s="353"/>
      <c r="T26" s="353"/>
      <c r="U26" s="354"/>
      <c r="V26" s="116"/>
      <c r="W26" s="355"/>
      <c r="X26" s="353"/>
      <c r="Y26" s="353"/>
      <c r="Z26" s="353"/>
      <c r="AA26" s="354"/>
    </row>
    <row r="27" spans="1:27" ht="9.9499999999999993" customHeight="1">
      <c r="A27" s="355"/>
      <c r="B27" s="13">
        <f>'FICHE CONSOMMATION'!I17</f>
        <v>0</v>
      </c>
      <c r="C27" s="13" t="str">
        <f>'FICHE CONSOMMATION'!J17</f>
        <v xml:space="preserve"> </v>
      </c>
      <c r="D27" s="13">
        <f>VLOOKUP(C27,Références!$B:$C,2,0)</f>
        <v>0</v>
      </c>
      <c r="E27" s="133">
        <f t="shared" si="0"/>
        <v>0</v>
      </c>
      <c r="F27" s="358"/>
      <c r="G27" s="116"/>
      <c r="H27" s="355"/>
      <c r="I27" s="16">
        <f>'FICHE CONSOMMATION'!N17</f>
        <v>0</v>
      </c>
      <c r="J27" s="17" t="str">
        <f>'FICHE CONSOMMATION'!O17</f>
        <v xml:space="preserve"> </v>
      </c>
      <c r="K27" s="16">
        <f>VLOOKUP(J27,Références!$F:$G,2,0)</f>
        <v>0</v>
      </c>
      <c r="L27" s="16">
        <f t="shared" si="1"/>
        <v>0</v>
      </c>
      <c r="M27" s="353"/>
      <c r="N27" s="116"/>
      <c r="O27" s="355"/>
      <c r="P27" s="353">
        <f>'FICHE CONSOMMATION'!P18</f>
        <v>0</v>
      </c>
      <c r="Q27" s="353" t="str">
        <f>'FICHE CONSOMMATION'!Q18</f>
        <v xml:space="preserve"> </v>
      </c>
      <c r="R27" s="353">
        <f>'FICHE CONSOMMATION'!R18</f>
        <v>0</v>
      </c>
      <c r="S27" s="353">
        <f>VLOOKUP(Q27,Références!$J:$K,2,0)</f>
        <v>0</v>
      </c>
      <c r="T27" s="353">
        <f>SUM(P27*S27)</f>
        <v>0</v>
      </c>
      <c r="U27" s="354"/>
      <c r="V27" s="116"/>
      <c r="W27" s="355"/>
      <c r="X27" s="353" t="str">
        <f>'FICHE CONSOMMATION'!U18</f>
        <v xml:space="preserve"> </v>
      </c>
      <c r="Y27" s="353"/>
      <c r="Z27" s="353">
        <f>VLOOKUP(X27,Références!$O:$P,2,0)</f>
        <v>0</v>
      </c>
      <c r="AA27" s="354"/>
    </row>
    <row r="28" spans="1:27" ht="9.9499999999999993" customHeight="1">
      <c r="A28" s="355"/>
      <c r="B28" s="13">
        <f>'FICHE CONSOMMATION'!I18</f>
        <v>0</v>
      </c>
      <c r="C28" s="13" t="str">
        <f>'FICHE CONSOMMATION'!J18</f>
        <v xml:space="preserve"> </v>
      </c>
      <c r="D28" s="13">
        <f>VLOOKUP(C28,Références!$B:$C,2,0)</f>
        <v>0</v>
      </c>
      <c r="E28" s="133">
        <f t="shared" si="0"/>
        <v>0</v>
      </c>
      <c r="F28" s="358"/>
      <c r="G28" s="116"/>
      <c r="H28" s="355"/>
      <c r="I28" s="16">
        <f>'FICHE CONSOMMATION'!N18</f>
        <v>0</v>
      </c>
      <c r="J28" s="17" t="str">
        <f>'FICHE CONSOMMATION'!O18</f>
        <v xml:space="preserve"> </v>
      </c>
      <c r="K28" s="16">
        <f>VLOOKUP(J28,Références!$F:$G,2,0)</f>
        <v>0</v>
      </c>
      <c r="L28" s="16">
        <f t="shared" si="1"/>
        <v>0</v>
      </c>
      <c r="M28" s="353"/>
      <c r="N28" s="116"/>
      <c r="O28" s="355"/>
      <c r="P28" s="353"/>
      <c r="Q28" s="353"/>
      <c r="R28" s="353"/>
      <c r="S28" s="353"/>
      <c r="T28" s="353"/>
      <c r="U28" s="354"/>
      <c r="V28" s="116"/>
      <c r="W28" s="355"/>
      <c r="X28" s="353"/>
      <c r="Y28" s="353"/>
      <c r="Z28" s="353"/>
      <c r="AA28" s="354"/>
    </row>
    <row r="29" spans="1:27" ht="9.9499999999999993" customHeight="1">
      <c r="A29" s="355">
        <f>'FICHE CONSOMMATION'!A19</f>
        <v>41756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VLOOKUP(C29,Références!$B:$C,2,0)</f>
        <v>0</v>
      </c>
      <c r="E29" s="133">
        <f t="shared" si="0"/>
        <v>0</v>
      </c>
      <c r="F29" s="358">
        <f>SUM(E29:E40)</f>
        <v>0</v>
      </c>
      <c r="G29" s="116"/>
      <c r="H29" s="355">
        <f t="shared" ref="H29" si="5">A29</f>
        <v>41756</v>
      </c>
      <c r="I29" s="16">
        <f>'FICHE CONSOMMATION'!L19</f>
        <v>4</v>
      </c>
      <c r="J29" s="16" t="str">
        <f>'FICHE CONSOMMATION'!M19</f>
        <v>GMr</v>
      </c>
      <c r="K29" s="16">
        <f>VLOOKUP(J29,Références!$F:$G,2,0)</f>
        <v>150</v>
      </c>
      <c r="L29" s="16">
        <f t="shared" si="1"/>
        <v>600</v>
      </c>
      <c r="M29" s="353">
        <f>SUM(L29:L40)</f>
        <v>600</v>
      </c>
      <c r="N29" s="116"/>
      <c r="O29" s="355">
        <f t="shared" ref="O29" si="6">H29</f>
        <v>41756</v>
      </c>
      <c r="P29" s="353">
        <f>'FICHE CONSOMMATION'!P19</f>
        <v>0</v>
      </c>
      <c r="Q29" s="353" t="str">
        <f>'FICHE CONSOMMATION'!Q19</f>
        <v xml:space="preserve"> </v>
      </c>
      <c r="R29" s="353">
        <f>'FICHE CONSOMMATION'!R19</f>
        <v>0</v>
      </c>
      <c r="S29" s="353">
        <f>VLOOKUP(Q29,Références!$J:$K,2,0)</f>
        <v>0</v>
      </c>
      <c r="T29" s="353">
        <f>SUM(P29*S29)</f>
        <v>0</v>
      </c>
      <c r="U29" s="354">
        <f>SUM(T29:T40)</f>
        <v>0</v>
      </c>
      <c r="V29" s="116"/>
      <c r="W29" s="355">
        <f t="shared" ref="W29" si="7">O29</f>
        <v>41756</v>
      </c>
      <c r="X29" s="353" t="str">
        <f>'FICHE CONSOMMATION'!U19</f>
        <v>A Guide 1/2 + chauf</v>
      </c>
      <c r="Y29" s="353"/>
      <c r="Z29" s="353">
        <f>VLOOKUP(X29,Références!$O:$P,2,0)</f>
        <v>800</v>
      </c>
      <c r="AA29" s="354">
        <f>SUM(Z29:Z40)</f>
        <v>800</v>
      </c>
    </row>
    <row r="30" spans="1:27" ht="9.9499999999999993" customHeight="1">
      <c r="A30" s="355"/>
      <c r="B30" s="13">
        <f>'FICHE CONSOMMATION'!C20</f>
        <v>0</v>
      </c>
      <c r="C30" s="13" t="str">
        <f>'FICHE CONSOMMATION'!D20</f>
        <v xml:space="preserve"> </v>
      </c>
      <c r="D30" s="13">
        <f>VLOOKUP(C30,Références!$B:$C,2,0)</f>
        <v>0</v>
      </c>
      <c r="E30" s="133">
        <f t="shared" si="0"/>
        <v>0</v>
      </c>
      <c r="F30" s="358"/>
      <c r="G30" s="116"/>
      <c r="H30" s="355"/>
      <c r="I30" s="16">
        <f>'FICHE CONSOMMATION'!L20</f>
        <v>0</v>
      </c>
      <c r="J30" s="16" t="str">
        <f>'FICHE CONSOMMATION'!M20</f>
        <v xml:space="preserve"> </v>
      </c>
      <c r="K30" s="16">
        <f>VLOOKUP(J30,Références!$F:$G,2,0)</f>
        <v>0</v>
      </c>
      <c r="L30" s="16">
        <f t="shared" si="1"/>
        <v>0</v>
      </c>
      <c r="M30" s="353"/>
      <c r="N30" s="116"/>
      <c r="O30" s="355"/>
      <c r="P30" s="353"/>
      <c r="Q30" s="353"/>
      <c r="R30" s="353"/>
      <c r="S30" s="353"/>
      <c r="T30" s="353"/>
      <c r="U30" s="354"/>
      <c r="V30" s="116"/>
      <c r="W30" s="355"/>
      <c r="X30" s="353"/>
      <c r="Y30" s="353"/>
      <c r="Z30" s="353"/>
      <c r="AA30" s="354"/>
    </row>
    <row r="31" spans="1:27" ht="9.9499999999999993" customHeight="1">
      <c r="A31" s="355"/>
      <c r="B31" s="13">
        <f>'FICHE CONSOMMATION'!C21</f>
        <v>0</v>
      </c>
      <c r="C31" s="13" t="str">
        <f>'FICHE CONSOMMATION'!D21</f>
        <v xml:space="preserve"> </v>
      </c>
      <c r="D31" s="13">
        <f>VLOOKUP(C31,Références!$B:$C,2,0)</f>
        <v>0</v>
      </c>
      <c r="E31" s="133">
        <f t="shared" si="0"/>
        <v>0</v>
      </c>
      <c r="F31" s="358"/>
      <c r="G31" s="116"/>
      <c r="H31" s="355"/>
      <c r="I31" s="16">
        <f>'FICHE CONSOMMATION'!L21</f>
        <v>0</v>
      </c>
      <c r="J31" s="16" t="str">
        <f>'FICHE CONSOMMATION'!M21</f>
        <v xml:space="preserve"> </v>
      </c>
      <c r="K31" s="16">
        <f>VLOOKUP(J31,Références!$F:$G,2,0)</f>
        <v>0</v>
      </c>
      <c r="L31" s="16">
        <f t="shared" si="1"/>
        <v>0</v>
      </c>
      <c r="M31" s="353"/>
      <c r="N31" s="116"/>
      <c r="O31" s="355"/>
      <c r="P31" s="353">
        <f>'FICHE CONSOMMATION'!P20</f>
        <v>0</v>
      </c>
      <c r="Q31" s="353" t="str">
        <f>'FICHE CONSOMMATION'!Q20</f>
        <v xml:space="preserve"> </v>
      </c>
      <c r="R31" s="353">
        <f>'FICHE CONSOMMATION'!R20</f>
        <v>0</v>
      </c>
      <c r="S31" s="353">
        <f>VLOOKUP(Q31,Références!$J:$K,2,0)</f>
        <v>0</v>
      </c>
      <c r="T31" s="353">
        <f>SUM(P31*S31)</f>
        <v>0</v>
      </c>
      <c r="U31" s="354"/>
      <c r="V31" s="116"/>
      <c r="W31" s="355"/>
      <c r="X31" s="353" t="str">
        <f>'FICHE CONSOMMATION'!U20</f>
        <v xml:space="preserve"> </v>
      </c>
      <c r="Y31" s="353"/>
      <c r="Z31" s="353">
        <f>VLOOKUP(X31,Références!$O:$P,2,0)</f>
        <v>0</v>
      </c>
      <c r="AA31" s="354"/>
    </row>
    <row r="32" spans="1:27" ht="9.9499999999999993" customHeight="1">
      <c r="A32" s="355"/>
      <c r="B32" s="13">
        <f>'FICHE CONSOMMATION'!C22</f>
        <v>0</v>
      </c>
      <c r="C32" s="13" t="str">
        <f>'FICHE CONSOMMATION'!D22</f>
        <v xml:space="preserve"> </v>
      </c>
      <c r="D32" s="13">
        <f>VLOOKUP(C32,Références!$B:$C,2,0)</f>
        <v>0</v>
      </c>
      <c r="E32" s="133">
        <f t="shared" si="0"/>
        <v>0</v>
      </c>
      <c r="F32" s="358"/>
      <c r="G32" s="116"/>
      <c r="H32" s="355"/>
      <c r="I32" s="16">
        <f>'FICHE CONSOMMATION'!L22</f>
        <v>0</v>
      </c>
      <c r="J32" s="16" t="str">
        <f>'FICHE CONSOMMATION'!M22</f>
        <v xml:space="preserve"> </v>
      </c>
      <c r="K32" s="16">
        <f>VLOOKUP(J32,Références!$F:$G,2,0)</f>
        <v>0</v>
      </c>
      <c r="L32" s="16">
        <f t="shared" si="1"/>
        <v>0</v>
      </c>
      <c r="M32" s="353"/>
      <c r="N32" s="116"/>
      <c r="O32" s="355"/>
      <c r="P32" s="353"/>
      <c r="Q32" s="353"/>
      <c r="R32" s="353"/>
      <c r="S32" s="353"/>
      <c r="T32" s="353"/>
      <c r="U32" s="354"/>
      <c r="V32" s="116"/>
      <c r="W32" s="355"/>
      <c r="X32" s="353"/>
      <c r="Y32" s="353"/>
      <c r="Z32" s="353"/>
      <c r="AA32" s="354"/>
    </row>
    <row r="33" spans="1:27" ht="9.9499999999999993" customHeight="1">
      <c r="A33" s="355"/>
      <c r="B33" s="13">
        <f>'FICHE CONSOMMATION'!C23</f>
        <v>0</v>
      </c>
      <c r="C33" s="13" t="str">
        <f>'FICHE CONSOMMATION'!D23</f>
        <v xml:space="preserve"> </v>
      </c>
      <c r="D33" s="13">
        <f>VLOOKUP(C33,Références!$B:$C,2,0)</f>
        <v>0</v>
      </c>
      <c r="E33" s="133">
        <f t="shared" si="0"/>
        <v>0</v>
      </c>
      <c r="F33" s="358"/>
      <c r="G33" s="116"/>
      <c r="H33" s="355"/>
      <c r="I33" s="16">
        <f>'FICHE CONSOMMATION'!L23</f>
        <v>0</v>
      </c>
      <c r="J33" s="16" t="str">
        <f>'FICHE CONSOMMATION'!M23</f>
        <v xml:space="preserve"> </v>
      </c>
      <c r="K33" s="16">
        <f>VLOOKUP(J33,Références!$F:$G,2,0)</f>
        <v>0</v>
      </c>
      <c r="L33" s="16">
        <f t="shared" si="1"/>
        <v>0</v>
      </c>
      <c r="M33" s="353"/>
      <c r="N33" s="116"/>
      <c r="O33" s="355"/>
      <c r="P33" s="353">
        <f>'FICHE CONSOMMATION'!P21</f>
        <v>0</v>
      </c>
      <c r="Q33" s="353" t="str">
        <f>'FICHE CONSOMMATION'!Q21</f>
        <v xml:space="preserve"> </v>
      </c>
      <c r="R33" s="353">
        <f>'FICHE CONSOMMATION'!R27</f>
        <v>0</v>
      </c>
      <c r="S33" s="353">
        <f>VLOOKUP(Q33,Références!$J:$K,2,0)</f>
        <v>0</v>
      </c>
      <c r="T33" s="353">
        <f>SUM(P33*S33)</f>
        <v>0</v>
      </c>
      <c r="U33" s="354"/>
      <c r="V33" s="116"/>
      <c r="W33" s="355"/>
      <c r="X33" s="353" t="str">
        <f>'FICHE CONSOMMATION'!U21</f>
        <v xml:space="preserve"> </v>
      </c>
      <c r="Y33" s="353"/>
      <c r="Z33" s="353">
        <f>VLOOKUP(X33,Références!$O:$P,2,0)</f>
        <v>0</v>
      </c>
      <c r="AA33" s="354"/>
    </row>
    <row r="34" spans="1:27" ht="9.9499999999999993" customHeight="1">
      <c r="A34" s="355"/>
      <c r="B34" s="13">
        <f>'FICHE CONSOMMATION'!C24</f>
        <v>0</v>
      </c>
      <c r="C34" s="13" t="str">
        <f>'FICHE CONSOMMATION'!D24</f>
        <v xml:space="preserve"> </v>
      </c>
      <c r="D34" s="13">
        <f>VLOOKUP(C34,Références!$B:$C,2,0)</f>
        <v>0</v>
      </c>
      <c r="E34" s="133">
        <f t="shared" si="0"/>
        <v>0</v>
      </c>
      <c r="F34" s="358"/>
      <c r="G34" s="116"/>
      <c r="H34" s="355"/>
      <c r="I34" s="16">
        <f>'FICHE CONSOMMATION'!L24</f>
        <v>0</v>
      </c>
      <c r="J34" s="16" t="str">
        <f>'FICHE CONSOMMATION'!M24</f>
        <v xml:space="preserve"> </v>
      </c>
      <c r="K34" s="16">
        <f>VLOOKUP(J34,Références!$F:$G,2,0)</f>
        <v>0</v>
      </c>
      <c r="L34" s="16">
        <f t="shared" si="1"/>
        <v>0</v>
      </c>
      <c r="M34" s="353"/>
      <c r="N34" s="116"/>
      <c r="O34" s="355"/>
      <c r="P34" s="353"/>
      <c r="Q34" s="353"/>
      <c r="R34" s="353"/>
      <c r="S34" s="353"/>
      <c r="T34" s="353"/>
      <c r="U34" s="354"/>
      <c r="V34" s="116"/>
      <c r="W34" s="355"/>
      <c r="X34" s="353"/>
      <c r="Y34" s="353"/>
      <c r="Z34" s="353"/>
      <c r="AA34" s="354"/>
    </row>
    <row r="35" spans="1:27" ht="9.9499999999999993" customHeight="1">
      <c r="A35" s="355"/>
      <c r="B35" s="13">
        <f>'FICHE CONSOMMATION'!I19</f>
        <v>0</v>
      </c>
      <c r="C35" s="13" t="str">
        <f>'FICHE CONSOMMATION'!J19</f>
        <v xml:space="preserve"> </v>
      </c>
      <c r="D35" s="13">
        <f>VLOOKUP(C35,Références!$B:$C,2,0)</f>
        <v>0</v>
      </c>
      <c r="E35" s="133">
        <f t="shared" si="0"/>
        <v>0</v>
      </c>
      <c r="F35" s="358"/>
      <c r="G35" s="116"/>
      <c r="H35" s="355"/>
      <c r="I35" s="16">
        <f>'FICHE CONSOMMATION'!N19</f>
        <v>0</v>
      </c>
      <c r="J35" s="17" t="str">
        <f>'FICHE CONSOMMATION'!O19</f>
        <v xml:space="preserve"> </v>
      </c>
      <c r="K35" s="16">
        <f>VLOOKUP(J35,Références!$F:$G,2,0)</f>
        <v>0</v>
      </c>
      <c r="L35" s="16">
        <f t="shared" si="1"/>
        <v>0</v>
      </c>
      <c r="M35" s="353"/>
      <c r="N35" s="116"/>
      <c r="O35" s="355"/>
      <c r="P35" s="353">
        <f>'FICHE CONSOMMATION'!P22</f>
        <v>0</v>
      </c>
      <c r="Q35" s="353" t="str">
        <f>'FICHE CONSOMMATION'!Q22</f>
        <v xml:space="preserve"> </v>
      </c>
      <c r="R35" s="353">
        <f>'FICHE CONSOMMATION'!R28</f>
        <v>0</v>
      </c>
      <c r="S35" s="353">
        <f>VLOOKUP(Q35,Références!$J:$K,2,0)</f>
        <v>0</v>
      </c>
      <c r="T35" s="353">
        <f>SUM(P35*S35)</f>
        <v>0</v>
      </c>
      <c r="U35" s="354"/>
      <c r="V35" s="116"/>
      <c r="W35" s="355"/>
      <c r="X35" s="353" t="str">
        <f>'FICHE CONSOMMATION'!U22</f>
        <v xml:space="preserve"> </v>
      </c>
      <c r="Y35" s="353"/>
      <c r="Z35" s="353">
        <f>VLOOKUP(X35,Références!$O:$P,2,0)</f>
        <v>0</v>
      </c>
      <c r="AA35" s="354"/>
    </row>
    <row r="36" spans="1:27" ht="9.9499999999999993" customHeight="1">
      <c r="A36" s="355"/>
      <c r="B36" s="13">
        <f>'FICHE CONSOMMATION'!I20</f>
        <v>0</v>
      </c>
      <c r="C36" s="13" t="str">
        <f>'FICHE CONSOMMATION'!J20</f>
        <v xml:space="preserve"> </v>
      </c>
      <c r="D36" s="13">
        <f>VLOOKUP(C36,Références!$B:$C,2,0)</f>
        <v>0</v>
      </c>
      <c r="E36" s="133">
        <f t="shared" si="0"/>
        <v>0</v>
      </c>
      <c r="F36" s="358"/>
      <c r="G36" s="116"/>
      <c r="H36" s="355"/>
      <c r="I36" s="16">
        <f>'FICHE CONSOMMATION'!N20</f>
        <v>0</v>
      </c>
      <c r="J36" s="17" t="str">
        <f>'FICHE CONSOMMATION'!O20</f>
        <v xml:space="preserve"> </v>
      </c>
      <c r="K36" s="16">
        <f>VLOOKUP(J36,Références!$F:$G,2,0)</f>
        <v>0</v>
      </c>
      <c r="L36" s="16">
        <f t="shared" si="1"/>
        <v>0</v>
      </c>
      <c r="M36" s="353"/>
      <c r="N36" s="116"/>
      <c r="O36" s="355"/>
      <c r="P36" s="353"/>
      <c r="Q36" s="353"/>
      <c r="R36" s="353"/>
      <c r="S36" s="353"/>
      <c r="T36" s="353"/>
      <c r="U36" s="354"/>
      <c r="V36" s="116"/>
      <c r="W36" s="355"/>
      <c r="X36" s="353"/>
      <c r="Y36" s="353"/>
      <c r="Z36" s="353"/>
      <c r="AA36" s="354"/>
    </row>
    <row r="37" spans="1:27" ht="9.9499999999999993" customHeight="1">
      <c r="A37" s="355"/>
      <c r="B37" s="13">
        <f>'FICHE CONSOMMATION'!I21</f>
        <v>0</v>
      </c>
      <c r="C37" s="13" t="str">
        <f>'FICHE CONSOMMATION'!J21</f>
        <v xml:space="preserve"> </v>
      </c>
      <c r="D37" s="13">
        <f>VLOOKUP(C37,Références!$B:$C,2,0)</f>
        <v>0</v>
      </c>
      <c r="E37" s="133">
        <f t="shared" si="0"/>
        <v>0</v>
      </c>
      <c r="F37" s="358"/>
      <c r="G37" s="116"/>
      <c r="H37" s="355"/>
      <c r="I37" s="16">
        <f>'FICHE CONSOMMATION'!N21</f>
        <v>0</v>
      </c>
      <c r="J37" s="17" t="str">
        <f>'FICHE CONSOMMATION'!O21</f>
        <v xml:space="preserve"> </v>
      </c>
      <c r="K37" s="16">
        <f>VLOOKUP(J37,Références!$F:$G,2,0)</f>
        <v>0</v>
      </c>
      <c r="L37" s="16">
        <f t="shared" si="1"/>
        <v>0</v>
      </c>
      <c r="M37" s="353"/>
      <c r="N37" s="116"/>
      <c r="O37" s="355"/>
      <c r="P37" s="353">
        <f>'FICHE CONSOMMATION'!P23</f>
        <v>0</v>
      </c>
      <c r="Q37" s="353" t="str">
        <f>'FICHE CONSOMMATION'!Q23</f>
        <v xml:space="preserve"> </v>
      </c>
      <c r="R37" s="353">
        <f>'FICHE CONSOMMATION'!R29</f>
        <v>0</v>
      </c>
      <c r="S37" s="353">
        <f>VLOOKUP(Q37,Références!$J:$K,2,0)</f>
        <v>0</v>
      </c>
      <c r="T37" s="353">
        <f>SUM(P37*S37)</f>
        <v>0</v>
      </c>
      <c r="U37" s="354"/>
      <c r="V37" s="116"/>
      <c r="W37" s="355"/>
      <c r="X37" s="353" t="str">
        <f>'FICHE CONSOMMATION'!U23</f>
        <v xml:space="preserve"> </v>
      </c>
      <c r="Y37" s="353"/>
      <c r="Z37" s="353">
        <f>VLOOKUP(X37,Références!$O:$P,2,0)</f>
        <v>0</v>
      </c>
      <c r="AA37" s="354"/>
    </row>
    <row r="38" spans="1:27" ht="9.9499999999999993" customHeight="1">
      <c r="A38" s="355"/>
      <c r="B38" s="13">
        <f>'FICHE CONSOMMATION'!I22</f>
        <v>0</v>
      </c>
      <c r="C38" s="13" t="str">
        <f>'FICHE CONSOMMATION'!J22</f>
        <v xml:space="preserve"> </v>
      </c>
      <c r="D38" s="13">
        <f>VLOOKUP(C38,Références!$B:$C,2,0)</f>
        <v>0</v>
      </c>
      <c r="E38" s="133">
        <f t="shared" si="0"/>
        <v>0</v>
      </c>
      <c r="F38" s="358"/>
      <c r="G38" s="116"/>
      <c r="H38" s="355"/>
      <c r="I38" s="16">
        <f>'FICHE CONSOMMATION'!N22</f>
        <v>0</v>
      </c>
      <c r="J38" s="17" t="str">
        <f>'FICHE CONSOMMATION'!O22</f>
        <v xml:space="preserve"> </v>
      </c>
      <c r="K38" s="16">
        <f>VLOOKUP(J38,Références!$F:$G,2,0)</f>
        <v>0</v>
      </c>
      <c r="L38" s="16">
        <f t="shared" si="1"/>
        <v>0</v>
      </c>
      <c r="M38" s="353"/>
      <c r="N38" s="116"/>
      <c r="O38" s="355"/>
      <c r="P38" s="353"/>
      <c r="Q38" s="353"/>
      <c r="R38" s="353"/>
      <c r="S38" s="353"/>
      <c r="T38" s="353"/>
      <c r="U38" s="354"/>
      <c r="V38" s="116"/>
      <c r="W38" s="355"/>
      <c r="X38" s="353"/>
      <c r="Y38" s="353"/>
      <c r="Z38" s="353"/>
      <c r="AA38" s="354"/>
    </row>
    <row r="39" spans="1:27" ht="9.9499999999999993" customHeight="1">
      <c r="A39" s="355"/>
      <c r="B39" s="13">
        <f>'FICHE CONSOMMATION'!I23</f>
        <v>0</v>
      </c>
      <c r="C39" s="13" t="str">
        <f>'FICHE CONSOMMATION'!J23</f>
        <v xml:space="preserve"> </v>
      </c>
      <c r="D39" s="13">
        <f>VLOOKUP(C39,Références!$B:$C,2,0)</f>
        <v>0</v>
      </c>
      <c r="E39" s="133">
        <f t="shared" si="0"/>
        <v>0</v>
      </c>
      <c r="F39" s="358"/>
      <c r="G39" s="116"/>
      <c r="H39" s="355"/>
      <c r="I39" s="16">
        <f>'FICHE CONSOMMATION'!N23</f>
        <v>0</v>
      </c>
      <c r="J39" s="17" t="str">
        <f>'FICHE CONSOMMATION'!O23</f>
        <v xml:space="preserve"> </v>
      </c>
      <c r="K39" s="16">
        <f>VLOOKUP(J39,Références!$F:$G,2,0)</f>
        <v>0</v>
      </c>
      <c r="L39" s="16">
        <f t="shared" si="1"/>
        <v>0</v>
      </c>
      <c r="M39" s="353"/>
      <c r="N39" s="116"/>
      <c r="O39" s="355"/>
      <c r="P39" s="353">
        <f>'FICHE CONSOMMATION'!P24</f>
        <v>0</v>
      </c>
      <c r="Q39" s="353" t="str">
        <f>'FICHE CONSOMMATION'!Q24</f>
        <v xml:space="preserve"> </v>
      </c>
      <c r="R39" s="353"/>
      <c r="S39" s="353">
        <f>VLOOKUP(Q39,Références!$J:$K,2,0)</f>
        <v>0</v>
      </c>
      <c r="T39" s="353">
        <f>SUM(P39*S39)</f>
        <v>0</v>
      </c>
      <c r="U39" s="354"/>
      <c r="V39" s="116"/>
      <c r="W39" s="355"/>
      <c r="X39" s="353" t="str">
        <f>'FICHE CONSOMMATION'!U24</f>
        <v xml:space="preserve"> </v>
      </c>
      <c r="Y39" s="353"/>
      <c r="Z39" s="353">
        <f>VLOOKUP(X39,Références!$O:$P,2,0)</f>
        <v>0</v>
      </c>
      <c r="AA39" s="354"/>
    </row>
    <row r="40" spans="1:27" ht="9.9499999999999993" customHeight="1">
      <c r="A40" s="355"/>
      <c r="B40" s="13">
        <f>'FICHE CONSOMMATION'!I24</f>
        <v>0</v>
      </c>
      <c r="C40" s="13" t="str">
        <f>'FICHE CONSOMMATION'!J24</f>
        <v xml:space="preserve"> </v>
      </c>
      <c r="D40" s="13">
        <f>VLOOKUP(C40,Références!$B:$C,2,0)</f>
        <v>0</v>
      </c>
      <c r="E40" s="133">
        <f t="shared" si="0"/>
        <v>0</v>
      </c>
      <c r="F40" s="358"/>
      <c r="G40" s="116"/>
      <c r="H40" s="355"/>
      <c r="I40" s="16">
        <f>'FICHE CONSOMMATION'!N24</f>
        <v>0</v>
      </c>
      <c r="J40" s="17" t="str">
        <f>'FICHE CONSOMMATION'!O24</f>
        <v xml:space="preserve"> </v>
      </c>
      <c r="K40" s="16">
        <f>VLOOKUP(J40,Références!$F:$G,2,0)</f>
        <v>0</v>
      </c>
      <c r="L40" s="16">
        <f t="shared" si="1"/>
        <v>0</v>
      </c>
      <c r="M40" s="353"/>
      <c r="N40" s="116"/>
      <c r="O40" s="355"/>
      <c r="P40" s="353"/>
      <c r="Q40" s="353"/>
      <c r="R40" s="353"/>
      <c r="S40" s="353"/>
      <c r="T40" s="353"/>
      <c r="U40" s="354"/>
      <c r="V40" s="116"/>
      <c r="W40" s="355"/>
      <c r="X40" s="353"/>
      <c r="Y40" s="353"/>
      <c r="Z40" s="353"/>
      <c r="AA40" s="354"/>
    </row>
    <row r="41" spans="1:27" ht="9.9499999999999993" customHeight="1">
      <c r="A41" s="355">
        <f>'FICHE CONSOMMATION'!A25</f>
        <v>41757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VLOOKUP(C41,Références!$B:$C,2,0)</f>
        <v>0</v>
      </c>
      <c r="E41" s="133">
        <f t="shared" si="0"/>
        <v>0</v>
      </c>
      <c r="F41" s="358">
        <f>SUM(E41:E52)</f>
        <v>0</v>
      </c>
      <c r="G41" s="116"/>
      <c r="H41" s="355">
        <f t="shared" ref="H41" si="8">A41</f>
        <v>41757</v>
      </c>
      <c r="I41" s="16">
        <f>'FICHE CONSOMMATION'!L25</f>
        <v>2</v>
      </c>
      <c r="J41" s="16" t="str">
        <f>'FICHE CONSOMMATION'!M25</f>
        <v>GMB</v>
      </c>
      <c r="K41" s="16">
        <f>VLOOKUP(J41,Références!$F:$G,2,0)</f>
        <v>150</v>
      </c>
      <c r="L41" s="16">
        <f t="shared" si="1"/>
        <v>300</v>
      </c>
      <c r="M41" s="353">
        <f>SUM(L41:L52)</f>
        <v>1380</v>
      </c>
      <c r="N41" s="116"/>
      <c r="O41" s="355">
        <f t="shared" ref="O41" si="9">H41</f>
        <v>41757</v>
      </c>
      <c r="P41" s="353">
        <f>'FICHE CONSOMMATION'!P25</f>
        <v>0</v>
      </c>
      <c r="Q41" s="353" t="str">
        <f>'FICHE CONSOMMATION'!Q25</f>
        <v xml:space="preserve"> </v>
      </c>
      <c r="R41" s="353">
        <f>'FICHE CONSOMMATION'!R25</f>
        <v>0</v>
      </c>
      <c r="S41" s="353">
        <f>VLOOKUP(Q41,Références!$J:$K,2,0)</f>
        <v>0</v>
      </c>
      <c r="T41" s="353">
        <f>SUM(P41*S41)</f>
        <v>0</v>
      </c>
      <c r="U41" s="354">
        <f>SUM(T41:T52)</f>
        <v>0</v>
      </c>
      <c r="V41" s="116"/>
      <c r="W41" s="355">
        <f t="shared" ref="W41" si="10">O41</f>
        <v>41757</v>
      </c>
      <c r="X41" s="353" t="str">
        <f>'FICHE CONSOMMATION'!U25</f>
        <v>Transfert 1300</v>
      </c>
      <c r="Y41" s="353"/>
      <c r="Z41" s="353">
        <f>VLOOKUP(X41,Références!$O:$P,2,0)</f>
        <v>1300</v>
      </c>
      <c r="AA41" s="354">
        <f>SUM(Z41:Z52)</f>
        <v>1300</v>
      </c>
    </row>
    <row r="42" spans="1:27" ht="9.9499999999999993" customHeight="1">
      <c r="A42" s="355"/>
      <c r="B42" s="13">
        <f>'FICHE CONSOMMATION'!C26</f>
        <v>0</v>
      </c>
      <c r="C42" s="13" t="str">
        <f>'FICHE CONSOMMATION'!D26</f>
        <v xml:space="preserve"> </v>
      </c>
      <c r="D42" s="13">
        <f>VLOOKUP(C42,Références!$B:$C,2,0)</f>
        <v>0</v>
      </c>
      <c r="E42" s="133">
        <f t="shared" si="0"/>
        <v>0</v>
      </c>
      <c r="F42" s="358"/>
      <c r="G42" s="116"/>
      <c r="H42" s="355"/>
      <c r="I42" s="16">
        <f>'FICHE CONSOMMATION'!L26</f>
        <v>54</v>
      </c>
      <c r="J42" s="16" t="str">
        <f>'FICHE CONSOMMATION'!M26</f>
        <v>Coca</v>
      </c>
      <c r="K42" s="16">
        <f>VLOOKUP(J42,Références!$F:$G,2,0)</f>
        <v>20</v>
      </c>
      <c r="L42" s="16">
        <f t="shared" si="1"/>
        <v>1080</v>
      </c>
      <c r="M42" s="353"/>
      <c r="N42" s="116"/>
      <c r="O42" s="355"/>
      <c r="P42" s="353"/>
      <c r="Q42" s="353"/>
      <c r="R42" s="353"/>
      <c r="S42" s="353"/>
      <c r="T42" s="353"/>
      <c r="U42" s="354"/>
      <c r="V42" s="116"/>
      <c r="W42" s="355"/>
      <c r="X42" s="353"/>
      <c r="Y42" s="353"/>
      <c r="Z42" s="353"/>
      <c r="AA42" s="354"/>
    </row>
    <row r="43" spans="1:27" ht="9.9499999999999993" customHeight="1">
      <c r="A43" s="355"/>
      <c r="B43" s="13">
        <f>'FICHE CONSOMMATION'!C27</f>
        <v>0</v>
      </c>
      <c r="C43" s="13" t="str">
        <f>'FICHE CONSOMMATION'!D27</f>
        <v xml:space="preserve"> </v>
      </c>
      <c r="D43" s="13">
        <f>VLOOKUP(C43,Références!$B:$C,2,0)</f>
        <v>0</v>
      </c>
      <c r="E43" s="133">
        <f t="shared" si="0"/>
        <v>0</v>
      </c>
      <c r="F43" s="358"/>
      <c r="G43" s="116"/>
      <c r="H43" s="355"/>
      <c r="I43" s="16">
        <f>'FICHE CONSOMMATION'!L27</f>
        <v>0</v>
      </c>
      <c r="J43" s="16" t="str">
        <f>'FICHE CONSOMMATION'!M27</f>
        <v xml:space="preserve"> </v>
      </c>
      <c r="K43" s="16">
        <f>VLOOKUP(J43,Références!$F:$G,2,0)</f>
        <v>0</v>
      </c>
      <c r="L43" s="16">
        <f t="shared" si="1"/>
        <v>0</v>
      </c>
      <c r="M43" s="353"/>
      <c r="N43" s="116"/>
      <c r="O43" s="355"/>
      <c r="P43" s="353">
        <f>'FICHE CONSOMMATION'!P26</f>
        <v>0</v>
      </c>
      <c r="Q43" s="353" t="str">
        <f>'FICHE CONSOMMATION'!Q26</f>
        <v xml:space="preserve"> </v>
      </c>
      <c r="R43" s="353">
        <f>'FICHE CONSOMMATION'!R26</f>
        <v>0</v>
      </c>
      <c r="S43" s="353">
        <f>VLOOKUP(Q43,Références!$J:$K,2,0)</f>
        <v>0</v>
      </c>
      <c r="T43" s="353">
        <f>SUM(P43*S43)</f>
        <v>0</v>
      </c>
      <c r="U43" s="354"/>
      <c r="V43" s="116"/>
      <c r="W43" s="355"/>
      <c r="X43" s="353" t="str">
        <f>'FICHE CONSOMMATION'!U26</f>
        <v xml:space="preserve"> </v>
      </c>
      <c r="Y43" s="353"/>
      <c r="Z43" s="353">
        <f>VLOOKUP(X43,Références!$O:$P,2,0)</f>
        <v>0</v>
      </c>
      <c r="AA43" s="354"/>
    </row>
    <row r="44" spans="1:27" ht="9.9499999999999993" customHeight="1">
      <c r="A44" s="355"/>
      <c r="B44" s="13">
        <f>'FICHE CONSOMMATION'!C28</f>
        <v>0</v>
      </c>
      <c r="C44" s="13" t="str">
        <f>'FICHE CONSOMMATION'!D28</f>
        <v xml:space="preserve"> </v>
      </c>
      <c r="D44" s="13">
        <f>VLOOKUP(C44,Références!$B:$C,2,0)</f>
        <v>0</v>
      </c>
      <c r="E44" s="133">
        <f t="shared" si="0"/>
        <v>0</v>
      </c>
      <c r="F44" s="358"/>
      <c r="G44" s="116"/>
      <c r="H44" s="355"/>
      <c r="I44" s="16">
        <f>'FICHE CONSOMMATION'!L28</f>
        <v>0</v>
      </c>
      <c r="J44" s="16" t="str">
        <f>'FICHE CONSOMMATION'!M28</f>
        <v xml:space="preserve"> </v>
      </c>
      <c r="K44" s="16">
        <f>VLOOKUP(J44,Références!$F:$G,2,0)</f>
        <v>0</v>
      </c>
      <c r="L44" s="16">
        <f t="shared" si="1"/>
        <v>0</v>
      </c>
      <c r="M44" s="353"/>
      <c r="N44" s="116"/>
      <c r="O44" s="355"/>
      <c r="P44" s="353"/>
      <c r="Q44" s="353"/>
      <c r="R44" s="353"/>
      <c r="S44" s="353"/>
      <c r="T44" s="353"/>
      <c r="U44" s="354"/>
      <c r="V44" s="116"/>
      <c r="W44" s="355"/>
      <c r="X44" s="353"/>
      <c r="Y44" s="353"/>
      <c r="Z44" s="353"/>
      <c r="AA44" s="354"/>
    </row>
    <row r="45" spans="1:27" ht="9.9499999999999993" customHeight="1">
      <c r="A45" s="355"/>
      <c r="B45" s="13">
        <f>'FICHE CONSOMMATION'!C29</f>
        <v>0</v>
      </c>
      <c r="C45" s="13" t="str">
        <f>'FICHE CONSOMMATION'!D29</f>
        <v xml:space="preserve"> </v>
      </c>
      <c r="D45" s="13">
        <f>VLOOKUP(C45,Références!$B:$C,2,0)</f>
        <v>0</v>
      </c>
      <c r="E45" s="133">
        <f t="shared" si="0"/>
        <v>0</v>
      </c>
      <c r="F45" s="358"/>
      <c r="G45" s="116"/>
      <c r="H45" s="355"/>
      <c r="I45" s="16">
        <f>'FICHE CONSOMMATION'!L29</f>
        <v>0</v>
      </c>
      <c r="J45" s="16" t="str">
        <f>'FICHE CONSOMMATION'!M29</f>
        <v xml:space="preserve"> </v>
      </c>
      <c r="K45" s="16">
        <f>VLOOKUP(J45,Références!$F:$G,2,0)</f>
        <v>0</v>
      </c>
      <c r="L45" s="16">
        <f t="shared" si="1"/>
        <v>0</v>
      </c>
      <c r="M45" s="353"/>
      <c r="N45" s="116"/>
      <c r="O45" s="355"/>
      <c r="P45" s="353">
        <f>'FICHE CONSOMMATION'!P27</f>
        <v>0</v>
      </c>
      <c r="Q45" s="353" t="str">
        <f>'FICHE CONSOMMATION'!Q27</f>
        <v xml:space="preserve"> </v>
      </c>
      <c r="R45" s="353">
        <f>'FICHE CONSOMMATION'!R27</f>
        <v>0</v>
      </c>
      <c r="S45" s="353">
        <f>VLOOKUP(Q45,Références!$J:$K,2,0)</f>
        <v>0</v>
      </c>
      <c r="T45" s="353">
        <f>SUM(P45*S45)</f>
        <v>0</v>
      </c>
      <c r="U45" s="354"/>
      <c r="V45" s="116"/>
      <c r="W45" s="355"/>
      <c r="X45" s="353" t="str">
        <f>'FICHE CONSOMMATION'!U27</f>
        <v xml:space="preserve"> </v>
      </c>
      <c r="Y45" s="353"/>
      <c r="Z45" s="353">
        <f>VLOOKUP(X45,Références!$O:$P,2,0)</f>
        <v>0</v>
      </c>
      <c r="AA45" s="354"/>
    </row>
    <row r="46" spans="1:27" ht="9.9499999999999993" customHeight="1">
      <c r="A46" s="355"/>
      <c r="B46" s="13">
        <f>'FICHE CONSOMMATION'!C30</f>
        <v>0</v>
      </c>
      <c r="C46" s="13" t="str">
        <f>'FICHE CONSOMMATION'!D30</f>
        <v xml:space="preserve"> </v>
      </c>
      <c r="D46" s="13">
        <f>VLOOKUP(C46,Références!$B:$C,2,0)</f>
        <v>0</v>
      </c>
      <c r="E46" s="133">
        <f t="shared" si="0"/>
        <v>0</v>
      </c>
      <c r="F46" s="358"/>
      <c r="G46" s="116"/>
      <c r="H46" s="355"/>
      <c r="I46" s="16">
        <f>'FICHE CONSOMMATION'!L30</f>
        <v>0</v>
      </c>
      <c r="J46" s="16" t="str">
        <f>'FICHE CONSOMMATION'!M30</f>
        <v xml:space="preserve"> </v>
      </c>
      <c r="K46" s="16">
        <f>VLOOKUP(J46,Références!$F:$G,2,0)</f>
        <v>0</v>
      </c>
      <c r="L46" s="16">
        <f t="shared" si="1"/>
        <v>0</v>
      </c>
      <c r="M46" s="353"/>
      <c r="N46" s="116"/>
      <c r="O46" s="355"/>
      <c r="P46" s="353"/>
      <c r="Q46" s="353"/>
      <c r="R46" s="353"/>
      <c r="S46" s="353"/>
      <c r="T46" s="353"/>
      <c r="U46" s="354"/>
      <c r="V46" s="116"/>
      <c r="W46" s="355"/>
      <c r="X46" s="353"/>
      <c r="Y46" s="353"/>
      <c r="Z46" s="353"/>
      <c r="AA46" s="354"/>
    </row>
    <row r="47" spans="1:27" ht="9.9499999999999993" customHeight="1">
      <c r="A47" s="355"/>
      <c r="B47" s="13">
        <f>'FICHE CONSOMMATION'!I25</f>
        <v>0</v>
      </c>
      <c r="C47" s="13" t="str">
        <f>'FICHE CONSOMMATION'!J25</f>
        <v xml:space="preserve"> </v>
      </c>
      <c r="D47" s="13">
        <f>VLOOKUP(C47,Références!$B:$C,2,0)</f>
        <v>0</v>
      </c>
      <c r="E47" s="133">
        <f t="shared" si="0"/>
        <v>0</v>
      </c>
      <c r="F47" s="358"/>
      <c r="G47" s="116"/>
      <c r="H47" s="355"/>
      <c r="I47" s="16">
        <f>'FICHE CONSOMMATION'!N25</f>
        <v>0</v>
      </c>
      <c r="J47" s="17" t="str">
        <f>'FICHE CONSOMMATION'!O25</f>
        <v xml:space="preserve"> </v>
      </c>
      <c r="K47" s="16">
        <f>VLOOKUP(J47,Références!$F:$G,2,0)</f>
        <v>0</v>
      </c>
      <c r="L47" s="16">
        <f t="shared" si="1"/>
        <v>0</v>
      </c>
      <c r="M47" s="353"/>
      <c r="N47" s="116"/>
      <c r="O47" s="355"/>
      <c r="P47" s="353">
        <f>'FICHE CONSOMMATION'!P28</f>
        <v>0</v>
      </c>
      <c r="Q47" s="353" t="str">
        <f>'FICHE CONSOMMATION'!Q28</f>
        <v xml:space="preserve"> </v>
      </c>
      <c r="R47" s="353">
        <f>'FICHE CONSOMMATION'!R28</f>
        <v>0</v>
      </c>
      <c r="S47" s="353">
        <f>VLOOKUP(Q47,Références!$J:$K,2,0)</f>
        <v>0</v>
      </c>
      <c r="T47" s="353">
        <f>SUM(P47*S47)</f>
        <v>0</v>
      </c>
      <c r="U47" s="354"/>
      <c r="V47" s="116"/>
      <c r="W47" s="355"/>
      <c r="X47" s="353" t="str">
        <f>'FICHE CONSOMMATION'!U28</f>
        <v xml:space="preserve"> </v>
      </c>
      <c r="Y47" s="353"/>
      <c r="Z47" s="353">
        <f>VLOOKUP(X47,Références!$O:$P,2,0)</f>
        <v>0</v>
      </c>
      <c r="AA47" s="354"/>
    </row>
    <row r="48" spans="1:27" ht="9.9499999999999993" customHeight="1">
      <c r="A48" s="355"/>
      <c r="B48" s="13">
        <f>'FICHE CONSOMMATION'!I26</f>
        <v>0</v>
      </c>
      <c r="C48" s="13" t="str">
        <f>'FICHE CONSOMMATION'!J26</f>
        <v xml:space="preserve"> </v>
      </c>
      <c r="D48" s="13">
        <f>VLOOKUP(C48,Références!$B:$C,2,0)</f>
        <v>0</v>
      </c>
      <c r="E48" s="133">
        <f t="shared" si="0"/>
        <v>0</v>
      </c>
      <c r="F48" s="358"/>
      <c r="G48" s="116"/>
      <c r="H48" s="355"/>
      <c r="I48" s="16">
        <f>'FICHE CONSOMMATION'!N26</f>
        <v>0</v>
      </c>
      <c r="J48" s="17" t="str">
        <f>'FICHE CONSOMMATION'!O26</f>
        <v xml:space="preserve"> </v>
      </c>
      <c r="K48" s="16">
        <f>VLOOKUP(J48,Références!$F:$G,2,0)</f>
        <v>0</v>
      </c>
      <c r="L48" s="16">
        <f t="shared" si="1"/>
        <v>0</v>
      </c>
      <c r="M48" s="353"/>
      <c r="N48" s="116"/>
      <c r="O48" s="355"/>
      <c r="P48" s="353"/>
      <c r="Q48" s="353"/>
      <c r="R48" s="353"/>
      <c r="S48" s="353"/>
      <c r="T48" s="353"/>
      <c r="U48" s="354"/>
      <c r="V48" s="116"/>
      <c r="W48" s="355"/>
      <c r="X48" s="353"/>
      <c r="Y48" s="353"/>
      <c r="Z48" s="353"/>
      <c r="AA48" s="354"/>
    </row>
    <row r="49" spans="1:27" ht="9.9499999999999993" customHeight="1">
      <c r="A49" s="355"/>
      <c r="B49" s="13">
        <f>'FICHE CONSOMMATION'!I27</f>
        <v>0</v>
      </c>
      <c r="C49" s="13" t="str">
        <f>'FICHE CONSOMMATION'!J27</f>
        <v xml:space="preserve"> </v>
      </c>
      <c r="D49" s="13">
        <f>VLOOKUP(C49,Références!$B:$C,2,0)</f>
        <v>0</v>
      </c>
      <c r="E49" s="133">
        <f t="shared" si="0"/>
        <v>0</v>
      </c>
      <c r="F49" s="358"/>
      <c r="G49" s="116"/>
      <c r="H49" s="355"/>
      <c r="I49" s="16">
        <f>'FICHE CONSOMMATION'!N27</f>
        <v>0</v>
      </c>
      <c r="J49" s="17" t="str">
        <f>'FICHE CONSOMMATION'!O27</f>
        <v xml:space="preserve"> </v>
      </c>
      <c r="K49" s="16">
        <f>VLOOKUP(J49,Références!$F:$G,2,0)</f>
        <v>0</v>
      </c>
      <c r="L49" s="16">
        <f t="shared" si="1"/>
        <v>0</v>
      </c>
      <c r="M49" s="353"/>
      <c r="N49" s="116"/>
      <c r="O49" s="355"/>
      <c r="P49" s="353">
        <f>'FICHE CONSOMMATION'!P29</f>
        <v>0</v>
      </c>
      <c r="Q49" s="353" t="str">
        <f>'FICHE CONSOMMATION'!Q29</f>
        <v xml:space="preserve"> </v>
      </c>
      <c r="R49" s="353">
        <f>'FICHE CONSOMMATION'!R29</f>
        <v>0</v>
      </c>
      <c r="S49" s="353">
        <f>VLOOKUP(Q49,Références!$J:$K,2,0)</f>
        <v>0</v>
      </c>
      <c r="T49" s="353">
        <f>SUM(P49*S49)</f>
        <v>0</v>
      </c>
      <c r="U49" s="354"/>
      <c r="V49" s="116"/>
      <c r="W49" s="355"/>
      <c r="X49" s="353" t="str">
        <f>'FICHE CONSOMMATION'!U29</f>
        <v xml:space="preserve"> </v>
      </c>
      <c r="Y49" s="353"/>
      <c r="Z49" s="353">
        <f>VLOOKUP(X49,Références!$O:$P,2,0)</f>
        <v>0</v>
      </c>
      <c r="AA49" s="354"/>
    </row>
    <row r="50" spans="1:27" ht="9.9499999999999993" customHeight="1">
      <c r="A50" s="355"/>
      <c r="B50" s="13">
        <f>'FICHE CONSOMMATION'!I28</f>
        <v>0</v>
      </c>
      <c r="C50" s="13" t="str">
        <f>'FICHE CONSOMMATION'!J28</f>
        <v xml:space="preserve"> </v>
      </c>
      <c r="D50" s="13">
        <f>VLOOKUP(C50,Références!$B:$C,2,0)</f>
        <v>0</v>
      </c>
      <c r="E50" s="133">
        <f t="shared" si="0"/>
        <v>0</v>
      </c>
      <c r="F50" s="358"/>
      <c r="G50" s="116"/>
      <c r="H50" s="355"/>
      <c r="I50" s="16">
        <f>'FICHE CONSOMMATION'!N28</f>
        <v>0</v>
      </c>
      <c r="J50" s="17" t="str">
        <f>'FICHE CONSOMMATION'!O28</f>
        <v xml:space="preserve"> </v>
      </c>
      <c r="K50" s="16">
        <f>VLOOKUP(J50,Références!$F:$G,2,0)</f>
        <v>0</v>
      </c>
      <c r="L50" s="16">
        <f t="shared" si="1"/>
        <v>0</v>
      </c>
      <c r="M50" s="353"/>
      <c r="N50" s="116"/>
      <c r="O50" s="355"/>
      <c r="P50" s="353"/>
      <c r="Q50" s="353"/>
      <c r="R50" s="353"/>
      <c r="S50" s="353"/>
      <c r="T50" s="353"/>
      <c r="U50" s="354"/>
      <c r="V50" s="116"/>
      <c r="W50" s="355"/>
      <c r="X50" s="353"/>
      <c r="Y50" s="353"/>
      <c r="Z50" s="353"/>
      <c r="AA50" s="354"/>
    </row>
    <row r="51" spans="1:27" ht="9.9499999999999993" customHeight="1">
      <c r="A51" s="355"/>
      <c r="B51" s="13">
        <f>'FICHE CONSOMMATION'!I29</f>
        <v>0</v>
      </c>
      <c r="C51" s="13" t="str">
        <f>'FICHE CONSOMMATION'!J29</f>
        <v xml:space="preserve"> </v>
      </c>
      <c r="D51" s="13">
        <f>VLOOKUP(C51,Références!$B:$C,2,0)</f>
        <v>0</v>
      </c>
      <c r="E51" s="133">
        <f t="shared" si="0"/>
        <v>0</v>
      </c>
      <c r="F51" s="358"/>
      <c r="G51" s="116"/>
      <c r="H51" s="355"/>
      <c r="I51" s="16">
        <f>'FICHE CONSOMMATION'!N29</f>
        <v>0</v>
      </c>
      <c r="J51" s="17" t="str">
        <f>'FICHE CONSOMMATION'!O29</f>
        <v xml:space="preserve"> </v>
      </c>
      <c r="K51" s="16">
        <f>VLOOKUP(J51,Références!$F:$G,2,0)</f>
        <v>0</v>
      </c>
      <c r="L51" s="16">
        <f t="shared" si="1"/>
        <v>0</v>
      </c>
      <c r="M51" s="353"/>
      <c r="N51" s="116"/>
      <c r="O51" s="355"/>
      <c r="P51" s="353">
        <f>'FICHE CONSOMMATION'!P30</f>
        <v>0</v>
      </c>
      <c r="Q51" s="353" t="str">
        <f>'FICHE CONSOMMATION'!Q30</f>
        <v xml:space="preserve"> </v>
      </c>
      <c r="R51" s="353">
        <f>'FICHE CONSOMMATION'!R30</f>
        <v>0</v>
      </c>
      <c r="S51" s="353">
        <f>VLOOKUP(Q51,Références!$J:$K,2,0)</f>
        <v>0</v>
      </c>
      <c r="T51" s="353">
        <f>SUM(P51*S51)</f>
        <v>0</v>
      </c>
      <c r="U51" s="354"/>
      <c r="V51" s="116"/>
      <c r="W51" s="355"/>
      <c r="X51" s="353" t="str">
        <f>'FICHE CONSOMMATION'!U30</f>
        <v xml:space="preserve"> </v>
      </c>
      <c r="Y51" s="353"/>
      <c r="Z51" s="353">
        <f>VLOOKUP(X51,Références!$O:$P,2,0)</f>
        <v>0</v>
      </c>
      <c r="AA51" s="354"/>
    </row>
    <row r="52" spans="1:27" ht="9.9499999999999993" customHeight="1">
      <c r="A52" s="355"/>
      <c r="B52" s="13">
        <f>'FICHE CONSOMMATION'!I30</f>
        <v>0</v>
      </c>
      <c r="C52" s="13" t="str">
        <f>'FICHE CONSOMMATION'!J30</f>
        <v xml:space="preserve"> </v>
      </c>
      <c r="D52" s="13">
        <f>VLOOKUP(C52,Références!$B:$C,2,0)</f>
        <v>0</v>
      </c>
      <c r="E52" s="133">
        <f t="shared" si="0"/>
        <v>0</v>
      </c>
      <c r="F52" s="358"/>
      <c r="G52" s="116"/>
      <c r="H52" s="355"/>
      <c r="I52" s="16">
        <f>'FICHE CONSOMMATION'!N30</f>
        <v>0</v>
      </c>
      <c r="J52" s="17" t="str">
        <f>'FICHE CONSOMMATION'!O30</f>
        <v xml:space="preserve"> </v>
      </c>
      <c r="K52" s="16">
        <f>VLOOKUP(J52,Références!$F:$G,2,0)</f>
        <v>0</v>
      </c>
      <c r="L52" s="16">
        <f t="shared" si="1"/>
        <v>0</v>
      </c>
      <c r="M52" s="353"/>
      <c r="N52" s="116"/>
      <c r="O52" s="355"/>
      <c r="P52" s="353"/>
      <c r="Q52" s="353"/>
      <c r="R52" s="353"/>
      <c r="S52" s="353"/>
      <c r="T52" s="353"/>
      <c r="U52" s="354"/>
      <c r="V52" s="116"/>
      <c r="W52" s="355"/>
      <c r="X52" s="353"/>
      <c r="Y52" s="353"/>
      <c r="Z52" s="353"/>
      <c r="AA52" s="354"/>
    </row>
    <row r="53" spans="1:27" ht="9.9499999999999993" customHeight="1">
      <c r="A53" s="355">
        <f>'FICHE CONSOMMATION'!A31</f>
        <v>41758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VLOOKUP(C53,Références!$B:$C,2,0)</f>
        <v>0</v>
      </c>
      <c r="E53" s="133">
        <f t="shared" si="0"/>
        <v>0</v>
      </c>
      <c r="F53" s="358">
        <f>SUM(E53:E64)</f>
        <v>0</v>
      </c>
      <c r="G53" s="116"/>
      <c r="H53" s="355">
        <f t="shared" ref="H53" si="11">A53</f>
        <v>41758</v>
      </c>
      <c r="I53" s="16">
        <f>'FICHE CONSOMMATION'!L31</f>
        <v>2</v>
      </c>
      <c r="J53" s="16" t="str">
        <f>'FICHE CONSOMMATION'!M31</f>
        <v>Fanta</v>
      </c>
      <c r="K53" s="16">
        <f>VLOOKUP(J53,Références!$F:$G,2,0)</f>
        <v>20</v>
      </c>
      <c r="L53" s="16">
        <f t="shared" si="1"/>
        <v>40</v>
      </c>
      <c r="M53" s="353">
        <f>SUM(L53:L64)</f>
        <v>40</v>
      </c>
      <c r="N53" s="116"/>
      <c r="O53" s="355">
        <f t="shared" ref="O53" si="12">H53</f>
        <v>41758</v>
      </c>
      <c r="P53" s="353">
        <f>'FICHE CONSOMMATION'!P31</f>
        <v>0</v>
      </c>
      <c r="Q53" s="353" t="str">
        <f>'FICHE CONSOMMATION'!Q31</f>
        <v xml:space="preserve"> </v>
      </c>
      <c r="R53" s="353">
        <f>'FICHE CONSOMMATION'!R31</f>
        <v>0</v>
      </c>
      <c r="S53" s="353">
        <f>VLOOKUP(Q53,Références!$J:$K,2,0)</f>
        <v>0</v>
      </c>
      <c r="T53" s="353">
        <f>SUM(P53*S53)</f>
        <v>0</v>
      </c>
      <c r="U53" s="354">
        <f>SUM(T53:T64)</f>
        <v>0</v>
      </c>
      <c r="V53" s="116"/>
      <c r="W53" s="355">
        <f t="shared" ref="W53" si="13">O53</f>
        <v>41758</v>
      </c>
      <c r="X53" s="353" t="str">
        <f>'FICHE CONSOMMATION'!U31</f>
        <v>A Guide 1/2</v>
      </c>
      <c r="Y53" s="353"/>
      <c r="Z53" s="353">
        <f>VLOOKUP(X53,Références!$O:$P,2,0)</f>
        <v>400</v>
      </c>
      <c r="AA53" s="354">
        <f>SUM(Z53:Z64)</f>
        <v>400</v>
      </c>
    </row>
    <row r="54" spans="1:27" ht="9.9499999999999993" customHeight="1">
      <c r="A54" s="355"/>
      <c r="B54" s="13">
        <f>'FICHE CONSOMMATION'!C32</f>
        <v>0</v>
      </c>
      <c r="C54" s="13" t="str">
        <f>'FICHE CONSOMMATION'!D32</f>
        <v xml:space="preserve"> </v>
      </c>
      <c r="D54" s="13">
        <f>VLOOKUP(C54,Références!$B:$C,2,0)</f>
        <v>0</v>
      </c>
      <c r="E54" s="133">
        <f t="shared" si="0"/>
        <v>0</v>
      </c>
      <c r="F54" s="358"/>
      <c r="G54" s="116"/>
      <c r="H54" s="355"/>
      <c r="I54" s="16">
        <f>'FICHE CONSOMMATION'!L32</f>
        <v>0</v>
      </c>
      <c r="J54" s="16" t="str">
        <f>'FICHE CONSOMMATION'!M32</f>
        <v xml:space="preserve"> </v>
      </c>
      <c r="K54" s="16">
        <f>VLOOKUP(J54,Références!$F:$G,2,0)</f>
        <v>0</v>
      </c>
      <c r="L54" s="16">
        <f t="shared" si="1"/>
        <v>0</v>
      </c>
      <c r="M54" s="353"/>
      <c r="N54" s="116"/>
      <c r="O54" s="355"/>
      <c r="P54" s="353"/>
      <c r="Q54" s="353"/>
      <c r="R54" s="353"/>
      <c r="S54" s="353"/>
      <c r="T54" s="353"/>
      <c r="U54" s="354"/>
      <c r="V54" s="116"/>
      <c r="W54" s="355"/>
      <c r="X54" s="353"/>
      <c r="Y54" s="353"/>
      <c r="Z54" s="353"/>
      <c r="AA54" s="354"/>
    </row>
    <row r="55" spans="1:27" ht="9.9499999999999993" customHeight="1">
      <c r="A55" s="355"/>
      <c r="B55" s="13">
        <f>'FICHE CONSOMMATION'!C33</f>
        <v>0</v>
      </c>
      <c r="C55" s="13" t="str">
        <f>'FICHE CONSOMMATION'!D33</f>
        <v xml:space="preserve"> </v>
      </c>
      <c r="D55" s="13">
        <f>VLOOKUP(C55,Références!$B:$C,2,0)</f>
        <v>0</v>
      </c>
      <c r="E55" s="133">
        <f t="shared" si="0"/>
        <v>0</v>
      </c>
      <c r="F55" s="358"/>
      <c r="G55" s="116"/>
      <c r="H55" s="355"/>
      <c r="I55" s="16">
        <f>'FICHE CONSOMMATION'!L33</f>
        <v>0</v>
      </c>
      <c r="J55" s="16" t="str">
        <f>'FICHE CONSOMMATION'!M33</f>
        <v xml:space="preserve"> </v>
      </c>
      <c r="K55" s="16">
        <f>VLOOKUP(J55,Références!$F:$G,2,0)</f>
        <v>0</v>
      </c>
      <c r="L55" s="16">
        <f t="shared" si="1"/>
        <v>0</v>
      </c>
      <c r="M55" s="353"/>
      <c r="N55" s="116"/>
      <c r="O55" s="355"/>
      <c r="P55" s="353">
        <f>'FICHE CONSOMMATION'!P32</f>
        <v>0</v>
      </c>
      <c r="Q55" s="353" t="str">
        <f>'FICHE CONSOMMATION'!Q32</f>
        <v xml:space="preserve"> </v>
      </c>
      <c r="R55" s="353">
        <f>'FICHE CONSOMMATION'!R32</f>
        <v>0</v>
      </c>
      <c r="S55" s="353">
        <f>VLOOKUP(Q55,Références!$J:$K,2,0)</f>
        <v>0</v>
      </c>
      <c r="T55" s="353">
        <f>SUM(P55*S55)</f>
        <v>0</v>
      </c>
      <c r="U55" s="354"/>
      <c r="V55" s="116"/>
      <c r="W55" s="355"/>
      <c r="X55" s="353" t="str">
        <f>'FICHE CONSOMMATION'!U32</f>
        <v xml:space="preserve"> </v>
      </c>
      <c r="Y55" s="353"/>
      <c r="Z55" s="353">
        <f>VLOOKUP(X55,Références!$O:$P,2,0)</f>
        <v>0</v>
      </c>
      <c r="AA55" s="354"/>
    </row>
    <row r="56" spans="1:27" ht="9.9499999999999993" customHeight="1">
      <c r="A56" s="355"/>
      <c r="B56" s="13">
        <f>'FICHE CONSOMMATION'!C34</f>
        <v>0</v>
      </c>
      <c r="C56" s="13" t="str">
        <f>'FICHE CONSOMMATION'!D34</f>
        <v xml:space="preserve"> </v>
      </c>
      <c r="D56" s="13">
        <f>VLOOKUP(C56,Références!$B:$C,2,0)</f>
        <v>0</v>
      </c>
      <c r="E56" s="133">
        <f t="shared" si="0"/>
        <v>0</v>
      </c>
      <c r="F56" s="358"/>
      <c r="G56" s="116"/>
      <c r="H56" s="355"/>
      <c r="I56" s="16">
        <f>'FICHE CONSOMMATION'!L34</f>
        <v>0</v>
      </c>
      <c r="J56" s="16" t="str">
        <f>'FICHE CONSOMMATION'!M34</f>
        <v xml:space="preserve"> </v>
      </c>
      <c r="K56" s="16">
        <f>VLOOKUP(J56,Références!$F:$G,2,0)</f>
        <v>0</v>
      </c>
      <c r="L56" s="16">
        <f t="shared" si="1"/>
        <v>0</v>
      </c>
      <c r="M56" s="353"/>
      <c r="N56" s="116"/>
      <c r="O56" s="355"/>
      <c r="P56" s="353"/>
      <c r="Q56" s="353"/>
      <c r="R56" s="353"/>
      <c r="S56" s="353"/>
      <c r="T56" s="353"/>
      <c r="U56" s="354"/>
      <c r="V56" s="116"/>
      <c r="W56" s="355"/>
      <c r="X56" s="353"/>
      <c r="Y56" s="353"/>
      <c r="Z56" s="353"/>
      <c r="AA56" s="354"/>
    </row>
    <row r="57" spans="1:27" ht="9.9499999999999993" customHeight="1">
      <c r="A57" s="355"/>
      <c r="B57" s="13">
        <f>'FICHE CONSOMMATION'!C35</f>
        <v>0</v>
      </c>
      <c r="C57" s="13" t="str">
        <f>'FICHE CONSOMMATION'!D35</f>
        <v xml:space="preserve"> </v>
      </c>
      <c r="D57" s="13">
        <f>VLOOKUP(C57,Références!$B:$C,2,0)</f>
        <v>0</v>
      </c>
      <c r="E57" s="133">
        <f t="shared" si="0"/>
        <v>0</v>
      </c>
      <c r="F57" s="358"/>
      <c r="G57" s="116"/>
      <c r="H57" s="355"/>
      <c r="I57" s="16">
        <f>'FICHE CONSOMMATION'!L35</f>
        <v>0</v>
      </c>
      <c r="J57" s="16" t="str">
        <f>'FICHE CONSOMMATION'!M35</f>
        <v xml:space="preserve"> </v>
      </c>
      <c r="K57" s="16">
        <f>VLOOKUP(J57,Références!$F:$G,2,0)</f>
        <v>0</v>
      </c>
      <c r="L57" s="16">
        <f t="shared" si="1"/>
        <v>0</v>
      </c>
      <c r="M57" s="353"/>
      <c r="N57" s="116"/>
      <c r="O57" s="355"/>
      <c r="P57" s="353">
        <f>'FICHE CONSOMMATION'!P33</f>
        <v>0</v>
      </c>
      <c r="Q57" s="353" t="str">
        <f>'FICHE CONSOMMATION'!Q33</f>
        <v xml:space="preserve"> </v>
      </c>
      <c r="R57" s="353">
        <f>'FICHE CONSOMMATION'!R33</f>
        <v>0</v>
      </c>
      <c r="S57" s="353">
        <f>VLOOKUP(Q57,Références!$J:$K,2,0)</f>
        <v>0</v>
      </c>
      <c r="T57" s="353">
        <f>SUM(P57*S57)</f>
        <v>0</v>
      </c>
      <c r="U57" s="354"/>
      <c r="V57" s="116"/>
      <c r="W57" s="355"/>
      <c r="X57" s="353" t="str">
        <f>'FICHE CONSOMMATION'!U33</f>
        <v xml:space="preserve"> </v>
      </c>
      <c r="Y57" s="353"/>
      <c r="Z57" s="353">
        <f>VLOOKUP(X57,Références!$O:$P,2,0)</f>
        <v>0</v>
      </c>
      <c r="AA57" s="354"/>
    </row>
    <row r="58" spans="1:27" ht="9.9499999999999993" customHeight="1">
      <c r="A58" s="355"/>
      <c r="B58" s="13">
        <f>'FICHE CONSOMMATION'!C36</f>
        <v>0</v>
      </c>
      <c r="C58" s="13" t="str">
        <f>'FICHE CONSOMMATION'!D36</f>
        <v xml:space="preserve"> </v>
      </c>
      <c r="D58" s="13">
        <f>VLOOKUP(C58,Références!$B:$C,2,0)</f>
        <v>0</v>
      </c>
      <c r="E58" s="133">
        <f t="shared" si="0"/>
        <v>0</v>
      </c>
      <c r="F58" s="358"/>
      <c r="G58" s="116"/>
      <c r="H58" s="355"/>
      <c r="I58" s="16">
        <f>'FICHE CONSOMMATION'!L36</f>
        <v>0</v>
      </c>
      <c r="J58" s="16" t="str">
        <f>'FICHE CONSOMMATION'!M36</f>
        <v xml:space="preserve"> </v>
      </c>
      <c r="K58" s="16">
        <f>VLOOKUP(J58,Références!$F:$G,2,0)</f>
        <v>0</v>
      </c>
      <c r="L58" s="16">
        <f t="shared" si="1"/>
        <v>0</v>
      </c>
      <c r="M58" s="353"/>
      <c r="N58" s="116"/>
      <c r="O58" s="355"/>
      <c r="P58" s="353"/>
      <c r="Q58" s="353"/>
      <c r="R58" s="353"/>
      <c r="S58" s="353"/>
      <c r="T58" s="353"/>
      <c r="U58" s="354"/>
      <c r="V58" s="116"/>
      <c r="W58" s="355"/>
      <c r="X58" s="353"/>
      <c r="Y58" s="353"/>
      <c r="Z58" s="353"/>
      <c r="AA58" s="354"/>
    </row>
    <row r="59" spans="1:27" ht="9.9499999999999993" customHeight="1">
      <c r="A59" s="355"/>
      <c r="B59" s="13">
        <f>'FICHE CONSOMMATION'!I31</f>
        <v>0</v>
      </c>
      <c r="C59" s="13" t="str">
        <f>'FICHE CONSOMMATION'!J31</f>
        <v xml:space="preserve"> </v>
      </c>
      <c r="D59" s="13">
        <f>VLOOKUP(C59,Références!$B:$C,2,0)</f>
        <v>0</v>
      </c>
      <c r="E59" s="133">
        <f t="shared" si="0"/>
        <v>0</v>
      </c>
      <c r="F59" s="358"/>
      <c r="G59" s="116"/>
      <c r="H59" s="355"/>
      <c r="I59" s="16">
        <f>'FICHE CONSOMMATION'!N31</f>
        <v>0</v>
      </c>
      <c r="J59" s="17" t="str">
        <f>'FICHE CONSOMMATION'!O31</f>
        <v xml:space="preserve"> </v>
      </c>
      <c r="K59" s="16">
        <f>VLOOKUP(J59,Références!$F:$G,2,0)</f>
        <v>0</v>
      </c>
      <c r="L59" s="16">
        <f t="shared" si="1"/>
        <v>0</v>
      </c>
      <c r="M59" s="353"/>
      <c r="N59" s="116"/>
      <c r="O59" s="355"/>
      <c r="P59" s="353">
        <f>'FICHE CONSOMMATION'!P34</f>
        <v>0</v>
      </c>
      <c r="Q59" s="353" t="str">
        <f>'FICHE CONSOMMATION'!Q34</f>
        <v xml:space="preserve"> </v>
      </c>
      <c r="R59" s="353">
        <f>'FICHE CONSOMMATION'!R34</f>
        <v>0</v>
      </c>
      <c r="S59" s="353">
        <f>VLOOKUP(Q59,Références!$J:$K,2,0)</f>
        <v>0</v>
      </c>
      <c r="T59" s="353">
        <f>SUM(P59*S59)</f>
        <v>0</v>
      </c>
      <c r="U59" s="354"/>
      <c r="V59" s="116"/>
      <c r="W59" s="355"/>
      <c r="X59" s="353" t="str">
        <f>'FICHE CONSOMMATION'!U34</f>
        <v xml:space="preserve"> </v>
      </c>
      <c r="Y59" s="353"/>
      <c r="Z59" s="353">
        <f>VLOOKUP(X59,Références!$O:$P,2,0)</f>
        <v>0</v>
      </c>
      <c r="AA59" s="354"/>
    </row>
    <row r="60" spans="1:27" ht="9.9499999999999993" customHeight="1">
      <c r="A60" s="355"/>
      <c r="B60" s="13">
        <f>'FICHE CONSOMMATION'!I32</f>
        <v>0</v>
      </c>
      <c r="C60" s="13" t="str">
        <f>'FICHE CONSOMMATION'!J32</f>
        <v xml:space="preserve"> </v>
      </c>
      <c r="D60" s="13">
        <f>VLOOKUP(C60,Références!$B:$C,2,0)</f>
        <v>0</v>
      </c>
      <c r="E60" s="133">
        <f t="shared" si="0"/>
        <v>0</v>
      </c>
      <c r="F60" s="358"/>
      <c r="G60" s="116"/>
      <c r="H60" s="355"/>
      <c r="I60" s="16">
        <f>'FICHE CONSOMMATION'!N32</f>
        <v>0</v>
      </c>
      <c r="J60" s="17" t="str">
        <f>'FICHE CONSOMMATION'!O32</f>
        <v xml:space="preserve"> </v>
      </c>
      <c r="K60" s="16">
        <f>VLOOKUP(J60,Références!$F:$G,2,0)</f>
        <v>0</v>
      </c>
      <c r="L60" s="16">
        <f t="shared" si="1"/>
        <v>0</v>
      </c>
      <c r="M60" s="353"/>
      <c r="N60" s="116"/>
      <c r="O60" s="355"/>
      <c r="P60" s="353"/>
      <c r="Q60" s="353"/>
      <c r="R60" s="353"/>
      <c r="S60" s="353"/>
      <c r="T60" s="353"/>
      <c r="U60" s="354"/>
      <c r="V60" s="116"/>
      <c r="W60" s="355"/>
      <c r="X60" s="353"/>
      <c r="Y60" s="353"/>
      <c r="Z60" s="353"/>
      <c r="AA60" s="354"/>
    </row>
    <row r="61" spans="1:27" ht="9.9499999999999993" customHeight="1">
      <c r="A61" s="355"/>
      <c r="B61" s="13">
        <f>'FICHE CONSOMMATION'!I33</f>
        <v>0</v>
      </c>
      <c r="C61" s="13" t="str">
        <f>'FICHE CONSOMMATION'!J33</f>
        <v xml:space="preserve"> </v>
      </c>
      <c r="D61" s="13">
        <f>VLOOKUP(C61,Références!$B:$C,2,0)</f>
        <v>0</v>
      </c>
      <c r="E61" s="133">
        <f t="shared" si="0"/>
        <v>0</v>
      </c>
      <c r="F61" s="358"/>
      <c r="G61" s="116"/>
      <c r="H61" s="355"/>
      <c r="I61" s="16">
        <f>'FICHE CONSOMMATION'!N33</f>
        <v>0</v>
      </c>
      <c r="J61" s="17" t="str">
        <f>'FICHE CONSOMMATION'!O33</f>
        <v xml:space="preserve"> </v>
      </c>
      <c r="K61" s="16">
        <f>VLOOKUP(J61,Références!$F:$G,2,0)</f>
        <v>0</v>
      </c>
      <c r="L61" s="16">
        <f t="shared" si="1"/>
        <v>0</v>
      </c>
      <c r="M61" s="353"/>
      <c r="N61" s="116"/>
      <c r="O61" s="355"/>
      <c r="P61" s="353">
        <f>'FICHE CONSOMMATION'!P35</f>
        <v>0</v>
      </c>
      <c r="Q61" s="353" t="str">
        <f>'FICHE CONSOMMATION'!Q35</f>
        <v xml:space="preserve"> </v>
      </c>
      <c r="R61" s="353">
        <f>'FICHE CONSOMMATION'!R35</f>
        <v>0</v>
      </c>
      <c r="S61" s="353">
        <f>VLOOKUP(Q61,Références!$J:$K,2,0)</f>
        <v>0</v>
      </c>
      <c r="T61" s="353">
        <f>SUM(P61*S61)</f>
        <v>0</v>
      </c>
      <c r="U61" s="354"/>
      <c r="V61" s="116"/>
      <c r="W61" s="355"/>
      <c r="X61" s="353" t="str">
        <f>'FICHE CONSOMMATION'!U35</f>
        <v xml:space="preserve"> </v>
      </c>
      <c r="Y61" s="353"/>
      <c r="Z61" s="353">
        <f>VLOOKUP(X61,Références!$O:$P,2,0)</f>
        <v>0</v>
      </c>
      <c r="AA61" s="354"/>
    </row>
    <row r="62" spans="1:27" ht="9.9499999999999993" customHeight="1">
      <c r="A62" s="355"/>
      <c r="B62" s="13">
        <f>'FICHE CONSOMMATION'!I34</f>
        <v>0</v>
      </c>
      <c r="C62" s="13" t="str">
        <f>'FICHE CONSOMMATION'!J34</f>
        <v xml:space="preserve"> </v>
      </c>
      <c r="D62" s="13">
        <f>VLOOKUP(C62,Références!$B:$C,2,0)</f>
        <v>0</v>
      </c>
      <c r="E62" s="133">
        <f t="shared" si="0"/>
        <v>0</v>
      </c>
      <c r="F62" s="358"/>
      <c r="G62" s="116"/>
      <c r="H62" s="355"/>
      <c r="I62" s="16">
        <f>'FICHE CONSOMMATION'!N34</f>
        <v>0</v>
      </c>
      <c r="J62" s="17" t="str">
        <f>'FICHE CONSOMMATION'!O34</f>
        <v xml:space="preserve"> </v>
      </c>
      <c r="K62" s="16">
        <f>VLOOKUP(J62,Références!$F:$G,2,0)</f>
        <v>0</v>
      </c>
      <c r="L62" s="16">
        <f t="shared" si="1"/>
        <v>0</v>
      </c>
      <c r="M62" s="353"/>
      <c r="N62" s="116"/>
      <c r="O62" s="355"/>
      <c r="P62" s="353"/>
      <c r="Q62" s="353"/>
      <c r="R62" s="353"/>
      <c r="S62" s="353"/>
      <c r="T62" s="353"/>
      <c r="U62" s="354"/>
      <c r="V62" s="116"/>
      <c r="W62" s="355"/>
      <c r="X62" s="353"/>
      <c r="Y62" s="353"/>
      <c r="Z62" s="353"/>
      <c r="AA62" s="354"/>
    </row>
    <row r="63" spans="1:27" ht="9.9499999999999993" customHeight="1">
      <c r="A63" s="355"/>
      <c r="B63" s="13">
        <f>'FICHE CONSOMMATION'!I35</f>
        <v>0</v>
      </c>
      <c r="C63" s="13" t="str">
        <f>'FICHE CONSOMMATION'!J35</f>
        <v xml:space="preserve"> </v>
      </c>
      <c r="D63" s="13">
        <f>VLOOKUP(C63,Références!$B:$C,2,0)</f>
        <v>0</v>
      </c>
      <c r="E63" s="133">
        <f t="shared" si="0"/>
        <v>0</v>
      </c>
      <c r="F63" s="358"/>
      <c r="G63" s="116"/>
      <c r="H63" s="355"/>
      <c r="I63" s="16">
        <f>'FICHE CONSOMMATION'!N35</f>
        <v>0</v>
      </c>
      <c r="J63" s="17" t="str">
        <f>'FICHE CONSOMMATION'!O35</f>
        <v xml:space="preserve"> </v>
      </c>
      <c r="K63" s="16">
        <f>VLOOKUP(J63,Références!$F:$G,2,0)</f>
        <v>0</v>
      </c>
      <c r="L63" s="16">
        <f t="shared" si="1"/>
        <v>0</v>
      </c>
      <c r="M63" s="353"/>
      <c r="N63" s="116"/>
      <c r="O63" s="355"/>
      <c r="P63" s="353">
        <f>'FICHE CONSOMMATION'!P36</f>
        <v>0</v>
      </c>
      <c r="Q63" s="353" t="str">
        <f>'FICHE CONSOMMATION'!Q36</f>
        <v xml:space="preserve"> </v>
      </c>
      <c r="R63" s="353">
        <f>'FICHE CONSOMMATION'!R36</f>
        <v>0</v>
      </c>
      <c r="S63" s="353">
        <f>VLOOKUP(Q63,Références!$J:$K,2,0)</f>
        <v>0</v>
      </c>
      <c r="T63" s="353">
        <f>SUM(P63*S63)</f>
        <v>0</v>
      </c>
      <c r="U63" s="354"/>
      <c r="V63" s="116"/>
      <c r="W63" s="355"/>
      <c r="X63" s="353" t="str">
        <f>'FICHE CONSOMMATION'!U36</f>
        <v xml:space="preserve"> </v>
      </c>
      <c r="Y63" s="353"/>
      <c r="Z63" s="353">
        <f>VLOOKUP(X63,Références!$O:$P,2,0)</f>
        <v>0</v>
      </c>
      <c r="AA63" s="354"/>
    </row>
    <row r="64" spans="1:27" ht="9.9499999999999993" customHeight="1">
      <c r="A64" s="355"/>
      <c r="B64" s="13">
        <f>'FICHE CONSOMMATION'!I36</f>
        <v>0</v>
      </c>
      <c r="C64" s="13" t="str">
        <f>'FICHE CONSOMMATION'!J36</f>
        <v xml:space="preserve"> </v>
      </c>
      <c r="D64" s="13">
        <f>VLOOKUP(C64,Références!$B:$C,2,0)</f>
        <v>0</v>
      </c>
      <c r="E64" s="133">
        <f t="shared" si="0"/>
        <v>0</v>
      </c>
      <c r="F64" s="358"/>
      <c r="G64" s="116"/>
      <c r="H64" s="355"/>
      <c r="I64" s="16">
        <f>'FICHE CONSOMMATION'!N36</f>
        <v>0</v>
      </c>
      <c r="J64" s="17" t="str">
        <f>'FICHE CONSOMMATION'!O36</f>
        <v xml:space="preserve"> </v>
      </c>
      <c r="K64" s="16">
        <f>VLOOKUP(J64,Références!$F:$G,2,0)</f>
        <v>0</v>
      </c>
      <c r="L64" s="16">
        <f t="shared" si="1"/>
        <v>0</v>
      </c>
      <c r="M64" s="353"/>
      <c r="N64" s="116"/>
      <c r="O64" s="355"/>
      <c r="P64" s="353"/>
      <c r="Q64" s="353"/>
      <c r="R64" s="353"/>
      <c r="S64" s="353"/>
      <c r="T64" s="353"/>
      <c r="U64" s="354"/>
      <c r="V64" s="116"/>
      <c r="W64" s="355"/>
      <c r="X64" s="353"/>
      <c r="Y64" s="353"/>
      <c r="Z64" s="353"/>
      <c r="AA64" s="354"/>
    </row>
    <row r="65" spans="1:27" ht="9.9499999999999993" customHeight="1">
      <c r="A65" s="355">
        <f>'FICHE CONSOMMATION'!A37</f>
        <v>41759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VLOOKUP(C65,Références!$B:$C,2,0)</f>
        <v>0</v>
      </c>
      <c r="E65" s="133">
        <f t="shared" si="0"/>
        <v>0</v>
      </c>
      <c r="F65" s="358">
        <f>SUM(E65:E76)</f>
        <v>0</v>
      </c>
      <c r="G65" s="116"/>
      <c r="H65" s="355">
        <f>A65</f>
        <v>41759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VLOOKUP(J65,Références!$F:$G,2,0)</f>
        <v>0</v>
      </c>
      <c r="L65" s="16">
        <f t="shared" si="1"/>
        <v>0</v>
      </c>
      <c r="M65" s="353">
        <f>SUM(L65:L76)</f>
        <v>0</v>
      </c>
      <c r="N65" s="116"/>
      <c r="O65" s="355">
        <f t="shared" ref="O65" si="14">H65</f>
        <v>41759</v>
      </c>
      <c r="P65" s="353">
        <f>'FICHE CONSOMMATION'!P37</f>
        <v>0</v>
      </c>
      <c r="Q65" s="353" t="str">
        <f>'FICHE CONSOMMATION'!Q37</f>
        <v xml:space="preserve"> </v>
      </c>
      <c r="R65" s="353">
        <f>'FICHE CONSOMMATION'!R37</f>
        <v>0</v>
      </c>
      <c r="S65" s="353">
        <f>VLOOKUP(Q65,Références!$J:$K,2,0)</f>
        <v>0</v>
      </c>
      <c r="T65" s="353">
        <f>SUM(P65*S65)</f>
        <v>0</v>
      </c>
      <c r="U65" s="354">
        <f>SUM(T65:T76)</f>
        <v>0</v>
      </c>
      <c r="V65" s="116"/>
      <c r="W65" s="355">
        <f t="shared" ref="W65" si="15">O65</f>
        <v>41759</v>
      </c>
      <c r="X65" s="353" t="str">
        <f>'FICHE CONSOMMATION'!U37</f>
        <v xml:space="preserve"> </v>
      </c>
      <c r="Y65" s="353"/>
      <c r="Z65" s="353">
        <f>VLOOKUP(X65,Références!$O:$P,2,0)</f>
        <v>0</v>
      </c>
      <c r="AA65" s="354">
        <f>SUM(Z65:Z76)</f>
        <v>0</v>
      </c>
    </row>
    <row r="66" spans="1:27" ht="9.9499999999999993" customHeight="1">
      <c r="A66" s="355"/>
      <c r="B66" s="13">
        <f>'FICHE CONSOMMATION'!C38</f>
        <v>0</v>
      </c>
      <c r="C66" s="13" t="str">
        <f>'FICHE CONSOMMATION'!D38</f>
        <v xml:space="preserve"> </v>
      </c>
      <c r="D66" s="13">
        <f>VLOOKUP(C66,Références!$B:$C,2,0)</f>
        <v>0</v>
      </c>
      <c r="E66" s="133">
        <f t="shared" si="0"/>
        <v>0</v>
      </c>
      <c r="F66" s="358"/>
      <c r="G66" s="116"/>
      <c r="H66" s="355"/>
      <c r="I66" s="16">
        <f>'FICHE CONSOMMATION'!L38</f>
        <v>0</v>
      </c>
      <c r="J66" s="16" t="str">
        <f>'FICHE CONSOMMATION'!M38</f>
        <v xml:space="preserve"> </v>
      </c>
      <c r="K66" s="16">
        <f>VLOOKUP(J66,Références!$F:$G,2,0)</f>
        <v>0</v>
      </c>
      <c r="L66" s="16">
        <f t="shared" si="1"/>
        <v>0</v>
      </c>
      <c r="M66" s="353"/>
      <c r="N66" s="116"/>
      <c r="O66" s="355"/>
      <c r="P66" s="353"/>
      <c r="Q66" s="353"/>
      <c r="R66" s="353"/>
      <c r="S66" s="353"/>
      <c r="T66" s="353"/>
      <c r="U66" s="354"/>
      <c r="V66" s="116"/>
      <c r="W66" s="355"/>
      <c r="X66" s="353"/>
      <c r="Y66" s="353"/>
      <c r="Z66" s="353"/>
      <c r="AA66" s="354"/>
    </row>
    <row r="67" spans="1:27" ht="9.9499999999999993" customHeight="1">
      <c r="A67" s="355"/>
      <c r="B67" s="13">
        <f>'FICHE CONSOMMATION'!C39</f>
        <v>0</v>
      </c>
      <c r="C67" s="13" t="str">
        <f>'FICHE CONSOMMATION'!D39</f>
        <v xml:space="preserve"> </v>
      </c>
      <c r="D67" s="13">
        <f>VLOOKUP(C67,Références!$B:$C,2,0)</f>
        <v>0</v>
      </c>
      <c r="E67" s="133">
        <f t="shared" si="0"/>
        <v>0</v>
      </c>
      <c r="F67" s="358"/>
      <c r="G67" s="116"/>
      <c r="H67" s="355"/>
      <c r="I67" s="16">
        <f>'FICHE CONSOMMATION'!L39</f>
        <v>0</v>
      </c>
      <c r="J67" s="16" t="str">
        <f>'FICHE CONSOMMATION'!M39</f>
        <v xml:space="preserve"> </v>
      </c>
      <c r="K67" s="16">
        <f>VLOOKUP(J67,Références!$F:$G,2,0)</f>
        <v>0</v>
      </c>
      <c r="L67" s="16">
        <f t="shared" si="1"/>
        <v>0</v>
      </c>
      <c r="M67" s="353"/>
      <c r="N67" s="116"/>
      <c r="O67" s="355"/>
      <c r="P67" s="353">
        <f>'FICHE CONSOMMATION'!P38</f>
        <v>0</v>
      </c>
      <c r="Q67" s="353" t="str">
        <f>'FICHE CONSOMMATION'!Q38</f>
        <v xml:space="preserve"> </v>
      </c>
      <c r="R67" s="353">
        <f>'FICHE CONSOMMATION'!R38</f>
        <v>0</v>
      </c>
      <c r="S67" s="353">
        <f>VLOOKUP(Q67,Références!$J:$K,2,0)</f>
        <v>0</v>
      </c>
      <c r="T67" s="353">
        <f>SUM(P67*S67)</f>
        <v>0</v>
      </c>
      <c r="U67" s="354"/>
      <c r="V67" s="116"/>
      <c r="W67" s="355"/>
      <c r="X67" s="353" t="str">
        <f>'FICHE CONSOMMATION'!U38</f>
        <v xml:space="preserve"> </v>
      </c>
      <c r="Y67" s="353"/>
      <c r="Z67" s="353">
        <f>VLOOKUP(X67,Références!$O:$P,2,0)</f>
        <v>0</v>
      </c>
      <c r="AA67" s="354"/>
    </row>
    <row r="68" spans="1:27" ht="9.9499999999999993" customHeight="1">
      <c r="A68" s="355"/>
      <c r="B68" s="13">
        <f>'FICHE CONSOMMATION'!C40</f>
        <v>0</v>
      </c>
      <c r="C68" s="13" t="str">
        <f>'FICHE CONSOMMATION'!D40</f>
        <v xml:space="preserve"> </v>
      </c>
      <c r="D68" s="13">
        <f>VLOOKUP(C68,Références!$B:$C,2,0)</f>
        <v>0</v>
      </c>
      <c r="E68" s="133">
        <f t="shared" si="0"/>
        <v>0</v>
      </c>
      <c r="F68" s="358"/>
      <c r="G68" s="116"/>
      <c r="H68" s="355"/>
      <c r="I68" s="16">
        <f>'FICHE CONSOMMATION'!L40</f>
        <v>0</v>
      </c>
      <c r="J68" s="16" t="str">
        <f>'FICHE CONSOMMATION'!M40</f>
        <v xml:space="preserve"> </v>
      </c>
      <c r="K68" s="16">
        <f>VLOOKUP(J68,Références!$F:$G,2,0)</f>
        <v>0</v>
      </c>
      <c r="L68" s="16">
        <f t="shared" si="1"/>
        <v>0</v>
      </c>
      <c r="M68" s="353"/>
      <c r="N68" s="116"/>
      <c r="O68" s="355"/>
      <c r="P68" s="353"/>
      <c r="Q68" s="353"/>
      <c r="R68" s="353"/>
      <c r="S68" s="353"/>
      <c r="T68" s="353"/>
      <c r="U68" s="354"/>
      <c r="V68" s="116"/>
      <c r="W68" s="355"/>
      <c r="X68" s="353"/>
      <c r="Y68" s="353"/>
      <c r="Z68" s="353"/>
      <c r="AA68" s="354"/>
    </row>
    <row r="69" spans="1:27" ht="9.9499999999999993" customHeight="1">
      <c r="A69" s="355"/>
      <c r="B69" s="13">
        <f>'FICHE CONSOMMATION'!C41</f>
        <v>0</v>
      </c>
      <c r="C69" s="13" t="str">
        <f>'FICHE CONSOMMATION'!D41</f>
        <v xml:space="preserve"> </v>
      </c>
      <c r="D69" s="13">
        <f>VLOOKUP(C69,Références!$B:$C,2,0)</f>
        <v>0</v>
      </c>
      <c r="E69" s="133">
        <f t="shared" si="0"/>
        <v>0</v>
      </c>
      <c r="F69" s="358"/>
      <c r="G69" s="116"/>
      <c r="H69" s="355"/>
      <c r="I69" s="16">
        <f>'FICHE CONSOMMATION'!L41</f>
        <v>0</v>
      </c>
      <c r="J69" s="16" t="str">
        <f>'FICHE CONSOMMATION'!M41</f>
        <v xml:space="preserve"> </v>
      </c>
      <c r="K69" s="16">
        <f>VLOOKUP(J69,Références!$F:$G,2,0)</f>
        <v>0</v>
      </c>
      <c r="L69" s="16">
        <f t="shared" si="1"/>
        <v>0</v>
      </c>
      <c r="M69" s="353"/>
      <c r="N69" s="116"/>
      <c r="O69" s="355"/>
      <c r="P69" s="353">
        <f>'FICHE CONSOMMATION'!P39</f>
        <v>0</v>
      </c>
      <c r="Q69" s="353" t="str">
        <f>'FICHE CONSOMMATION'!Q39</f>
        <v xml:space="preserve"> </v>
      </c>
      <c r="R69" s="353">
        <f>'FICHE CONSOMMATION'!R39</f>
        <v>0</v>
      </c>
      <c r="S69" s="353">
        <f>VLOOKUP(Q69,Références!$J:$K,2,0)</f>
        <v>0</v>
      </c>
      <c r="T69" s="353">
        <f>SUM(P69*S69)</f>
        <v>0</v>
      </c>
      <c r="U69" s="354"/>
      <c r="V69" s="116"/>
      <c r="W69" s="355"/>
      <c r="X69" s="353" t="str">
        <f>'FICHE CONSOMMATION'!U39</f>
        <v xml:space="preserve"> </v>
      </c>
      <c r="Y69" s="353"/>
      <c r="Z69" s="353">
        <f>VLOOKUP(X69,Références!$O:$P,2,0)</f>
        <v>0</v>
      </c>
      <c r="AA69" s="354"/>
    </row>
    <row r="70" spans="1:27" ht="9.9499999999999993" customHeight="1">
      <c r="A70" s="355"/>
      <c r="B70" s="13">
        <f>'FICHE CONSOMMATION'!C42</f>
        <v>0</v>
      </c>
      <c r="C70" s="13" t="str">
        <f>'FICHE CONSOMMATION'!D42</f>
        <v xml:space="preserve"> </v>
      </c>
      <c r="D70" s="13">
        <f>VLOOKUP(C70,Références!$B:$C,2,0)</f>
        <v>0</v>
      </c>
      <c r="E70" s="133">
        <f t="shared" ref="E70:E88" si="16">SUM(B70*D70)</f>
        <v>0</v>
      </c>
      <c r="F70" s="358"/>
      <c r="G70" s="116"/>
      <c r="H70" s="355"/>
      <c r="I70" s="16">
        <f>'FICHE CONSOMMATION'!L42</f>
        <v>0</v>
      </c>
      <c r="J70" s="16" t="str">
        <f>'FICHE CONSOMMATION'!M42</f>
        <v xml:space="preserve"> </v>
      </c>
      <c r="K70" s="16">
        <f>VLOOKUP(J70,Références!$F:$G,2,0)</f>
        <v>0</v>
      </c>
      <c r="L70" s="16">
        <f t="shared" ref="L70:L88" si="17">SUM(I70*K70)</f>
        <v>0</v>
      </c>
      <c r="M70" s="353"/>
      <c r="N70" s="116"/>
      <c r="O70" s="355"/>
      <c r="P70" s="353"/>
      <c r="Q70" s="353"/>
      <c r="R70" s="353"/>
      <c r="S70" s="353"/>
      <c r="T70" s="353"/>
      <c r="U70" s="354"/>
      <c r="V70" s="116"/>
      <c r="W70" s="355"/>
      <c r="X70" s="353"/>
      <c r="Y70" s="353"/>
      <c r="Z70" s="353"/>
      <c r="AA70" s="354"/>
    </row>
    <row r="71" spans="1:27" ht="9.9499999999999993" customHeight="1">
      <c r="A71" s="355"/>
      <c r="B71" s="13">
        <f>'FICHE CONSOMMATION'!I37</f>
        <v>0</v>
      </c>
      <c r="C71" s="13" t="str">
        <f>'FICHE CONSOMMATION'!J37</f>
        <v xml:space="preserve"> </v>
      </c>
      <c r="D71" s="13">
        <f>VLOOKUP(C71,Références!$B:$C,2,0)</f>
        <v>0</v>
      </c>
      <c r="E71" s="133">
        <f t="shared" si="16"/>
        <v>0</v>
      </c>
      <c r="F71" s="358"/>
      <c r="G71" s="116"/>
      <c r="H71" s="355"/>
      <c r="I71" s="16">
        <f>'FICHE CONSOMMATION'!N37</f>
        <v>0</v>
      </c>
      <c r="J71" s="17" t="str">
        <f>'FICHE CONSOMMATION'!O37</f>
        <v xml:space="preserve"> </v>
      </c>
      <c r="K71" s="16">
        <f>VLOOKUP(J71,Références!$F:$G,2,0)</f>
        <v>0</v>
      </c>
      <c r="L71" s="16">
        <f t="shared" si="17"/>
        <v>0</v>
      </c>
      <c r="M71" s="353"/>
      <c r="N71" s="116"/>
      <c r="O71" s="355"/>
      <c r="P71" s="353">
        <f>'FICHE CONSOMMATION'!P40</f>
        <v>0</v>
      </c>
      <c r="Q71" s="353" t="str">
        <f>'FICHE CONSOMMATION'!Q40</f>
        <v xml:space="preserve"> </v>
      </c>
      <c r="R71" s="353">
        <f>'FICHE CONSOMMATION'!R40</f>
        <v>0</v>
      </c>
      <c r="S71" s="353">
        <f>VLOOKUP(Q71,Références!$J:$K,2,0)</f>
        <v>0</v>
      </c>
      <c r="T71" s="353">
        <f>SUM(P71*S71)</f>
        <v>0</v>
      </c>
      <c r="U71" s="354"/>
      <c r="V71" s="116"/>
      <c r="W71" s="355"/>
      <c r="X71" s="353" t="str">
        <f>'FICHE CONSOMMATION'!U40</f>
        <v xml:space="preserve"> </v>
      </c>
      <c r="Y71" s="353"/>
      <c r="Z71" s="353">
        <f>VLOOKUP(X71,Références!$O:$P,2,0)</f>
        <v>0</v>
      </c>
      <c r="AA71" s="354"/>
    </row>
    <row r="72" spans="1:27" ht="9.9499999999999993" customHeight="1">
      <c r="A72" s="355"/>
      <c r="B72" s="13">
        <f>'FICHE CONSOMMATION'!I38</f>
        <v>0</v>
      </c>
      <c r="C72" s="13" t="str">
        <f>'FICHE CONSOMMATION'!J38</f>
        <v xml:space="preserve"> </v>
      </c>
      <c r="D72" s="13">
        <f>VLOOKUP(C72,Références!$B:$C,2,0)</f>
        <v>0</v>
      </c>
      <c r="E72" s="133">
        <f t="shared" si="16"/>
        <v>0</v>
      </c>
      <c r="F72" s="358"/>
      <c r="G72" s="116"/>
      <c r="H72" s="355"/>
      <c r="I72" s="16">
        <f>'FICHE CONSOMMATION'!N38</f>
        <v>0</v>
      </c>
      <c r="J72" s="17" t="str">
        <f>'FICHE CONSOMMATION'!O38</f>
        <v xml:space="preserve"> </v>
      </c>
      <c r="K72" s="16">
        <f>VLOOKUP(J72,Références!$F:$G,2,0)</f>
        <v>0</v>
      </c>
      <c r="L72" s="16">
        <f t="shared" si="17"/>
        <v>0</v>
      </c>
      <c r="M72" s="353"/>
      <c r="N72" s="116"/>
      <c r="O72" s="355"/>
      <c r="P72" s="353"/>
      <c r="Q72" s="353"/>
      <c r="R72" s="353"/>
      <c r="S72" s="353"/>
      <c r="T72" s="353"/>
      <c r="U72" s="354"/>
      <c r="V72" s="116"/>
      <c r="W72" s="355"/>
      <c r="X72" s="353"/>
      <c r="Y72" s="353"/>
      <c r="Z72" s="353"/>
      <c r="AA72" s="354"/>
    </row>
    <row r="73" spans="1:27" ht="9.9499999999999993" customHeight="1">
      <c r="A73" s="355"/>
      <c r="B73" s="13">
        <f>'FICHE CONSOMMATION'!I39</f>
        <v>0</v>
      </c>
      <c r="C73" s="13" t="str">
        <f>'FICHE CONSOMMATION'!J39</f>
        <v xml:space="preserve"> </v>
      </c>
      <c r="D73" s="13">
        <f>VLOOKUP(C73,Références!$B:$C,2,0)</f>
        <v>0</v>
      </c>
      <c r="E73" s="133">
        <f t="shared" si="16"/>
        <v>0</v>
      </c>
      <c r="F73" s="358"/>
      <c r="G73" s="116"/>
      <c r="H73" s="355"/>
      <c r="I73" s="16">
        <f>'FICHE CONSOMMATION'!N39</f>
        <v>0</v>
      </c>
      <c r="J73" s="17" t="str">
        <f>'FICHE CONSOMMATION'!O39</f>
        <v xml:space="preserve"> </v>
      </c>
      <c r="K73" s="16">
        <f>VLOOKUP(J73,Références!$F:$G,2,0)</f>
        <v>0</v>
      </c>
      <c r="L73" s="16">
        <f t="shared" si="17"/>
        <v>0</v>
      </c>
      <c r="M73" s="353"/>
      <c r="N73" s="116"/>
      <c r="O73" s="355"/>
      <c r="P73" s="353">
        <f>'FICHE CONSOMMATION'!P41</f>
        <v>0</v>
      </c>
      <c r="Q73" s="353" t="str">
        <f>'FICHE CONSOMMATION'!Q41</f>
        <v xml:space="preserve"> </v>
      </c>
      <c r="R73" s="353">
        <f>'FICHE CONSOMMATION'!R41</f>
        <v>0</v>
      </c>
      <c r="S73" s="353">
        <f>VLOOKUP(Q73,Références!$J:$K,2,0)</f>
        <v>0</v>
      </c>
      <c r="T73" s="353">
        <f>SUM(P73*S73)</f>
        <v>0</v>
      </c>
      <c r="U73" s="354"/>
      <c r="V73" s="116"/>
      <c r="W73" s="355"/>
      <c r="X73" s="353" t="str">
        <f>'FICHE CONSOMMATION'!U41</f>
        <v xml:space="preserve"> </v>
      </c>
      <c r="Y73" s="353"/>
      <c r="Z73" s="353">
        <f>VLOOKUP(X73,Références!$O:$P,2,0)</f>
        <v>0</v>
      </c>
      <c r="AA73" s="354"/>
    </row>
    <row r="74" spans="1:27" ht="9.9499999999999993" customHeight="1">
      <c r="A74" s="355"/>
      <c r="B74" s="13">
        <f>'FICHE CONSOMMATION'!I40</f>
        <v>0</v>
      </c>
      <c r="C74" s="13" t="str">
        <f>'FICHE CONSOMMATION'!J40</f>
        <v xml:space="preserve"> </v>
      </c>
      <c r="D74" s="13">
        <f>VLOOKUP(C74,Références!$B:$C,2,0)</f>
        <v>0</v>
      </c>
      <c r="E74" s="133">
        <f t="shared" si="16"/>
        <v>0</v>
      </c>
      <c r="F74" s="358"/>
      <c r="G74" s="116"/>
      <c r="H74" s="355"/>
      <c r="I74" s="16">
        <f>'FICHE CONSOMMATION'!N40</f>
        <v>0</v>
      </c>
      <c r="J74" s="17" t="str">
        <f>'FICHE CONSOMMATION'!O40</f>
        <v xml:space="preserve"> </v>
      </c>
      <c r="K74" s="16">
        <f>VLOOKUP(J74,Références!$F:$G,2,0)</f>
        <v>0</v>
      </c>
      <c r="L74" s="16">
        <f t="shared" si="17"/>
        <v>0</v>
      </c>
      <c r="M74" s="353"/>
      <c r="N74" s="116"/>
      <c r="O74" s="355"/>
      <c r="P74" s="353"/>
      <c r="Q74" s="353"/>
      <c r="R74" s="353"/>
      <c r="S74" s="353"/>
      <c r="T74" s="353"/>
      <c r="U74" s="354"/>
      <c r="V74" s="116"/>
      <c r="W74" s="355"/>
      <c r="X74" s="353"/>
      <c r="Y74" s="353"/>
      <c r="Z74" s="353"/>
      <c r="AA74" s="354"/>
    </row>
    <row r="75" spans="1:27" ht="9.9499999999999993" customHeight="1">
      <c r="A75" s="355"/>
      <c r="B75" s="13">
        <f>'FICHE CONSOMMATION'!I41</f>
        <v>0</v>
      </c>
      <c r="C75" s="13" t="str">
        <f>'FICHE CONSOMMATION'!J41</f>
        <v xml:space="preserve"> </v>
      </c>
      <c r="D75" s="13">
        <f>VLOOKUP(C75,Références!$B:$C,2,0)</f>
        <v>0</v>
      </c>
      <c r="E75" s="133">
        <f t="shared" si="16"/>
        <v>0</v>
      </c>
      <c r="F75" s="358"/>
      <c r="G75" s="116"/>
      <c r="H75" s="355"/>
      <c r="I75" s="16">
        <f>'FICHE CONSOMMATION'!N41</f>
        <v>0</v>
      </c>
      <c r="J75" s="17" t="str">
        <f>'FICHE CONSOMMATION'!O41</f>
        <v xml:space="preserve"> </v>
      </c>
      <c r="K75" s="16">
        <f>VLOOKUP(J75,Références!$F:$G,2,0)</f>
        <v>0</v>
      </c>
      <c r="L75" s="16">
        <f t="shared" si="17"/>
        <v>0</v>
      </c>
      <c r="M75" s="353"/>
      <c r="N75" s="116"/>
      <c r="O75" s="355"/>
      <c r="P75" s="353">
        <f>'FICHE CONSOMMATION'!P42</f>
        <v>0</v>
      </c>
      <c r="Q75" s="353" t="str">
        <f>'FICHE CONSOMMATION'!Q42</f>
        <v xml:space="preserve"> </v>
      </c>
      <c r="R75" s="353">
        <f>'FICHE CONSOMMATION'!R42</f>
        <v>0</v>
      </c>
      <c r="S75" s="353">
        <f>VLOOKUP(Q75,Références!$J:$K,2,0)</f>
        <v>0</v>
      </c>
      <c r="T75" s="353">
        <f>SUM(P75*S75)</f>
        <v>0</v>
      </c>
      <c r="U75" s="354"/>
      <c r="V75" s="116"/>
      <c r="W75" s="355"/>
      <c r="X75" s="353" t="str">
        <f>'FICHE CONSOMMATION'!U42</f>
        <v xml:space="preserve"> </v>
      </c>
      <c r="Y75" s="353"/>
      <c r="Z75" s="353">
        <f>VLOOKUP(X75,Références!$O:$P,2,0)</f>
        <v>0</v>
      </c>
      <c r="AA75" s="354"/>
    </row>
    <row r="76" spans="1:27" ht="9.9499999999999993" customHeight="1">
      <c r="A76" s="355"/>
      <c r="B76" s="13">
        <f>'FICHE CONSOMMATION'!I42</f>
        <v>0</v>
      </c>
      <c r="C76" s="13" t="str">
        <f>'FICHE CONSOMMATION'!J42</f>
        <v xml:space="preserve"> </v>
      </c>
      <c r="D76" s="13">
        <f>VLOOKUP(C76,Références!$B:$C,2,0)</f>
        <v>0</v>
      </c>
      <c r="E76" s="133">
        <f t="shared" si="16"/>
        <v>0</v>
      </c>
      <c r="F76" s="358"/>
      <c r="G76" s="116"/>
      <c r="H76" s="355"/>
      <c r="I76" s="16">
        <f>'FICHE CONSOMMATION'!N42</f>
        <v>0</v>
      </c>
      <c r="J76" s="17" t="str">
        <f>'FICHE CONSOMMATION'!O42</f>
        <v xml:space="preserve"> </v>
      </c>
      <c r="K76" s="16">
        <f>VLOOKUP(J76,Références!$F:$G,2,0)</f>
        <v>0</v>
      </c>
      <c r="L76" s="16">
        <f t="shared" si="17"/>
        <v>0</v>
      </c>
      <c r="M76" s="353"/>
      <c r="N76" s="116"/>
      <c r="O76" s="355"/>
      <c r="P76" s="353"/>
      <c r="Q76" s="353"/>
      <c r="R76" s="353"/>
      <c r="S76" s="353"/>
      <c r="T76" s="353"/>
      <c r="U76" s="354"/>
      <c r="V76" s="116"/>
      <c r="W76" s="355"/>
      <c r="X76" s="353"/>
      <c r="Y76" s="353"/>
      <c r="Z76" s="353"/>
      <c r="AA76" s="354"/>
    </row>
    <row r="77" spans="1:27" ht="9.9499999999999993" customHeight="1">
      <c r="A77" s="355">
        <f>'FICHE CONSOMMATION'!A43</f>
        <v>41760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VLOOKUP(C77,Références!$B:$C,2,0)</f>
        <v>0</v>
      </c>
      <c r="E77" s="133">
        <f t="shared" si="16"/>
        <v>0</v>
      </c>
      <c r="F77" s="358">
        <f>SUM(E77:E88)</f>
        <v>0</v>
      </c>
      <c r="G77" s="116"/>
      <c r="H77" s="355">
        <f t="shared" ref="H77" si="18">A77</f>
        <v>41760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VLOOKUP(J77,Références!$F:$G,2,0)</f>
        <v>0</v>
      </c>
      <c r="L77" s="16">
        <f t="shared" si="17"/>
        <v>0</v>
      </c>
      <c r="M77" s="353">
        <f>SUM(L77:L88)</f>
        <v>0</v>
      </c>
      <c r="N77" s="116"/>
      <c r="O77" s="355">
        <f>H77</f>
        <v>41760</v>
      </c>
      <c r="P77" s="353">
        <f>'FICHE CONSOMMATION'!P43</f>
        <v>0</v>
      </c>
      <c r="Q77" s="353" t="str">
        <f>'FICHE CONSOMMATION'!Q43</f>
        <v xml:space="preserve"> </v>
      </c>
      <c r="R77" s="353">
        <f>'FICHE CONSOMMATION'!R43</f>
        <v>0</v>
      </c>
      <c r="S77" s="353">
        <f>VLOOKUP(Q77,Références!$J:$K,2,0)</f>
        <v>0</v>
      </c>
      <c r="T77" s="353">
        <f>SUM(P77*S77)</f>
        <v>0</v>
      </c>
      <c r="U77" s="354">
        <f>SUM(T77:T88)</f>
        <v>0</v>
      </c>
      <c r="V77" s="116"/>
      <c r="W77" s="355">
        <f>O77</f>
        <v>41760</v>
      </c>
      <c r="X77" s="353" t="str">
        <f>'FICHE CONSOMMATION'!U43</f>
        <v xml:space="preserve"> </v>
      </c>
      <c r="Y77" s="353"/>
      <c r="Z77" s="353">
        <f>VLOOKUP(X77,Références!$O:$P,2,0)</f>
        <v>0</v>
      </c>
      <c r="AA77" s="354">
        <f>SUM(Z77:Z88)</f>
        <v>0</v>
      </c>
    </row>
    <row r="78" spans="1:27" ht="9.9499999999999993" customHeight="1">
      <c r="A78" s="355"/>
      <c r="B78" s="13">
        <f>'FICHE CONSOMMATION'!C44</f>
        <v>0</v>
      </c>
      <c r="C78" s="13" t="str">
        <f>'FICHE CONSOMMATION'!D44</f>
        <v xml:space="preserve"> </v>
      </c>
      <c r="D78" s="13">
        <f>VLOOKUP(C78,Références!$B:$C,2,0)</f>
        <v>0</v>
      </c>
      <c r="E78" s="133">
        <f t="shared" si="16"/>
        <v>0</v>
      </c>
      <c r="F78" s="358"/>
      <c r="G78" s="116"/>
      <c r="H78" s="355"/>
      <c r="I78" s="16">
        <f>'FICHE CONSOMMATION'!L44</f>
        <v>0</v>
      </c>
      <c r="J78" s="16" t="str">
        <f>'FICHE CONSOMMATION'!M44</f>
        <v xml:space="preserve"> </v>
      </c>
      <c r="K78" s="16">
        <f>VLOOKUP(J78,Références!$F:$G,2,0)</f>
        <v>0</v>
      </c>
      <c r="L78" s="16">
        <f t="shared" si="17"/>
        <v>0</v>
      </c>
      <c r="M78" s="353"/>
      <c r="N78" s="116"/>
      <c r="O78" s="355"/>
      <c r="P78" s="353"/>
      <c r="Q78" s="353"/>
      <c r="R78" s="353"/>
      <c r="S78" s="353"/>
      <c r="T78" s="353"/>
      <c r="U78" s="354"/>
      <c r="V78" s="116"/>
      <c r="W78" s="355"/>
      <c r="X78" s="353"/>
      <c r="Y78" s="353"/>
      <c r="Z78" s="353"/>
      <c r="AA78" s="354"/>
    </row>
    <row r="79" spans="1:27" ht="9.9499999999999993" customHeight="1">
      <c r="A79" s="355"/>
      <c r="B79" s="13">
        <f>'FICHE CONSOMMATION'!C45</f>
        <v>0</v>
      </c>
      <c r="C79" s="13" t="str">
        <f>'FICHE CONSOMMATION'!D45</f>
        <v xml:space="preserve"> </v>
      </c>
      <c r="D79" s="13">
        <f>VLOOKUP(C79,Références!$B:$C,2,0)</f>
        <v>0</v>
      </c>
      <c r="E79" s="133">
        <f t="shared" si="16"/>
        <v>0</v>
      </c>
      <c r="F79" s="358"/>
      <c r="G79" s="116"/>
      <c r="H79" s="355"/>
      <c r="I79" s="16">
        <f>'FICHE CONSOMMATION'!L45</f>
        <v>0</v>
      </c>
      <c r="J79" s="16" t="str">
        <f>'FICHE CONSOMMATION'!M45</f>
        <v xml:space="preserve"> </v>
      </c>
      <c r="K79" s="16">
        <f>VLOOKUP(J79,Références!$F:$G,2,0)</f>
        <v>0</v>
      </c>
      <c r="L79" s="16">
        <f t="shared" si="17"/>
        <v>0</v>
      </c>
      <c r="M79" s="353"/>
      <c r="N79" s="116"/>
      <c r="O79" s="355"/>
      <c r="P79" s="353">
        <f>'FICHE CONSOMMATION'!P44</f>
        <v>0</v>
      </c>
      <c r="Q79" s="353" t="str">
        <f>'FICHE CONSOMMATION'!Q44</f>
        <v xml:space="preserve"> </v>
      </c>
      <c r="R79" s="353">
        <f>'FICHE CONSOMMATION'!R44</f>
        <v>0</v>
      </c>
      <c r="S79" s="353">
        <f>VLOOKUP(Q79,Références!$J:$K,2,0)</f>
        <v>0</v>
      </c>
      <c r="T79" s="353">
        <f>SUM(P79*S79)</f>
        <v>0</v>
      </c>
      <c r="U79" s="354"/>
      <c r="V79" s="116"/>
      <c r="W79" s="355"/>
      <c r="X79" s="353" t="str">
        <f>'FICHE CONSOMMATION'!U44</f>
        <v xml:space="preserve"> </v>
      </c>
      <c r="Y79" s="353"/>
      <c r="Z79" s="353">
        <f>VLOOKUP(X79,Références!$O:$P,2,0)</f>
        <v>0</v>
      </c>
      <c r="AA79" s="354"/>
    </row>
    <row r="80" spans="1:27" ht="9.9499999999999993" customHeight="1">
      <c r="A80" s="355"/>
      <c r="B80" s="13">
        <f>'FICHE CONSOMMATION'!C46</f>
        <v>0</v>
      </c>
      <c r="C80" s="13" t="str">
        <f>'FICHE CONSOMMATION'!D46</f>
        <v xml:space="preserve"> </v>
      </c>
      <c r="D80" s="13">
        <f>VLOOKUP(C80,Références!$B:$C,2,0)</f>
        <v>0</v>
      </c>
      <c r="E80" s="133">
        <f t="shared" si="16"/>
        <v>0</v>
      </c>
      <c r="F80" s="358"/>
      <c r="G80" s="116"/>
      <c r="H80" s="355"/>
      <c r="I80" s="16">
        <f>'FICHE CONSOMMATION'!L46</f>
        <v>0</v>
      </c>
      <c r="J80" s="16" t="str">
        <f>'FICHE CONSOMMATION'!M46</f>
        <v xml:space="preserve"> </v>
      </c>
      <c r="K80" s="16">
        <f>VLOOKUP(J80,Références!$F:$G,2,0)</f>
        <v>0</v>
      </c>
      <c r="L80" s="16">
        <f t="shared" si="17"/>
        <v>0</v>
      </c>
      <c r="M80" s="353"/>
      <c r="N80" s="116"/>
      <c r="O80" s="355"/>
      <c r="P80" s="353"/>
      <c r="Q80" s="353"/>
      <c r="R80" s="353"/>
      <c r="S80" s="353"/>
      <c r="T80" s="353"/>
      <c r="U80" s="354"/>
      <c r="V80" s="116"/>
      <c r="W80" s="355"/>
      <c r="X80" s="353"/>
      <c r="Y80" s="353"/>
      <c r="Z80" s="353"/>
      <c r="AA80" s="354"/>
    </row>
    <row r="81" spans="1:27" ht="9.9499999999999993" customHeight="1">
      <c r="A81" s="355"/>
      <c r="B81" s="13">
        <f>'FICHE CONSOMMATION'!C47</f>
        <v>0</v>
      </c>
      <c r="C81" s="13" t="str">
        <f>'FICHE CONSOMMATION'!D47</f>
        <v xml:space="preserve"> </v>
      </c>
      <c r="D81" s="13">
        <f>VLOOKUP(C81,Références!$B:$C,2,0)</f>
        <v>0</v>
      </c>
      <c r="E81" s="133">
        <f t="shared" si="16"/>
        <v>0</v>
      </c>
      <c r="F81" s="358"/>
      <c r="G81" s="116"/>
      <c r="H81" s="355"/>
      <c r="I81" s="16">
        <f>'FICHE CONSOMMATION'!L47</f>
        <v>0</v>
      </c>
      <c r="J81" s="16" t="str">
        <f>'FICHE CONSOMMATION'!M47</f>
        <v xml:space="preserve"> </v>
      </c>
      <c r="K81" s="16">
        <f>VLOOKUP(J81,Références!$F:$G,2,0)</f>
        <v>0</v>
      </c>
      <c r="L81" s="16">
        <f t="shared" si="17"/>
        <v>0</v>
      </c>
      <c r="M81" s="353"/>
      <c r="N81" s="116"/>
      <c r="O81" s="355"/>
      <c r="P81" s="353">
        <f>'FICHE CONSOMMATION'!P45</f>
        <v>0</v>
      </c>
      <c r="Q81" s="353" t="str">
        <f>'FICHE CONSOMMATION'!Q45</f>
        <v xml:space="preserve"> </v>
      </c>
      <c r="R81" s="353">
        <f>'FICHE CONSOMMATION'!R45</f>
        <v>0</v>
      </c>
      <c r="S81" s="353">
        <f>VLOOKUP(Q81,Références!$J:$K,2,0)</f>
        <v>0</v>
      </c>
      <c r="T81" s="353">
        <f>SUM(P81*S81)</f>
        <v>0</v>
      </c>
      <c r="U81" s="354"/>
      <c r="V81" s="116"/>
      <c r="W81" s="355"/>
      <c r="X81" s="353" t="str">
        <f>'FICHE CONSOMMATION'!U45</f>
        <v xml:space="preserve"> </v>
      </c>
      <c r="Y81" s="353"/>
      <c r="Z81" s="353">
        <f>VLOOKUP(X81,Références!$O:$P,2,0)</f>
        <v>0</v>
      </c>
      <c r="AA81" s="354"/>
    </row>
    <row r="82" spans="1:27" ht="9.9499999999999993" customHeight="1">
      <c r="A82" s="355"/>
      <c r="B82" s="13">
        <f>'FICHE CONSOMMATION'!C48</f>
        <v>0</v>
      </c>
      <c r="C82" s="13" t="str">
        <f>'FICHE CONSOMMATION'!D48</f>
        <v xml:space="preserve"> </v>
      </c>
      <c r="D82" s="13">
        <f>VLOOKUP(C82,Références!$B:$C,2,0)</f>
        <v>0</v>
      </c>
      <c r="E82" s="133">
        <f t="shared" si="16"/>
        <v>0</v>
      </c>
      <c r="F82" s="358"/>
      <c r="G82" s="116"/>
      <c r="H82" s="355"/>
      <c r="I82" s="16">
        <f>'FICHE CONSOMMATION'!L48</f>
        <v>0</v>
      </c>
      <c r="J82" s="16" t="str">
        <f>'FICHE CONSOMMATION'!M48</f>
        <v xml:space="preserve"> </v>
      </c>
      <c r="K82" s="16">
        <f>VLOOKUP(J82,Références!$F:$G,2,0)</f>
        <v>0</v>
      </c>
      <c r="L82" s="16">
        <f t="shared" si="17"/>
        <v>0</v>
      </c>
      <c r="M82" s="353"/>
      <c r="N82" s="116"/>
      <c r="O82" s="355"/>
      <c r="P82" s="353"/>
      <c r="Q82" s="353"/>
      <c r="R82" s="353"/>
      <c r="S82" s="353"/>
      <c r="T82" s="353"/>
      <c r="U82" s="354"/>
      <c r="V82" s="116"/>
      <c r="W82" s="355"/>
      <c r="X82" s="353"/>
      <c r="Y82" s="353"/>
      <c r="Z82" s="353"/>
      <c r="AA82" s="354"/>
    </row>
    <row r="83" spans="1:27" ht="9.9499999999999993" customHeight="1">
      <c r="A83" s="355"/>
      <c r="B83" s="13">
        <f>'FICHE CONSOMMATION'!I43</f>
        <v>0</v>
      </c>
      <c r="C83" s="13" t="str">
        <f>'FICHE CONSOMMATION'!J43</f>
        <v xml:space="preserve"> </v>
      </c>
      <c r="D83" s="13">
        <f>VLOOKUP(C83,Références!$B:$C,2,0)</f>
        <v>0</v>
      </c>
      <c r="E83" s="133">
        <f t="shared" si="16"/>
        <v>0</v>
      </c>
      <c r="F83" s="358"/>
      <c r="G83" s="116"/>
      <c r="H83" s="355"/>
      <c r="I83" s="16">
        <f>'FICHE CONSOMMATION'!N43</f>
        <v>0</v>
      </c>
      <c r="J83" s="17" t="str">
        <f>'FICHE CONSOMMATION'!O43</f>
        <v xml:space="preserve"> </v>
      </c>
      <c r="K83" s="16">
        <f>VLOOKUP(J83,Références!$F:$G,2,0)</f>
        <v>0</v>
      </c>
      <c r="L83" s="16">
        <f t="shared" si="17"/>
        <v>0</v>
      </c>
      <c r="M83" s="353"/>
      <c r="N83" s="116"/>
      <c r="O83" s="355"/>
      <c r="P83" s="353">
        <f>'FICHE CONSOMMATION'!P46</f>
        <v>0</v>
      </c>
      <c r="Q83" s="353" t="str">
        <f>'FICHE CONSOMMATION'!Q46</f>
        <v xml:space="preserve"> </v>
      </c>
      <c r="R83" s="353">
        <f>'FICHE CONSOMMATION'!R46</f>
        <v>0</v>
      </c>
      <c r="S83" s="353">
        <f>VLOOKUP(Q83,Références!$J:$K,2,0)</f>
        <v>0</v>
      </c>
      <c r="T83" s="353">
        <f>SUM(P83*S83)</f>
        <v>0</v>
      </c>
      <c r="U83" s="354"/>
      <c r="V83" s="116"/>
      <c r="W83" s="355"/>
      <c r="X83" s="353" t="str">
        <f>'FICHE CONSOMMATION'!U46</f>
        <v xml:space="preserve"> </v>
      </c>
      <c r="Y83" s="353"/>
      <c r="Z83" s="353">
        <f>VLOOKUP(X83,Références!$O:$P,2,0)</f>
        <v>0</v>
      </c>
      <c r="AA83" s="354"/>
    </row>
    <row r="84" spans="1:27" ht="9.9499999999999993" customHeight="1">
      <c r="A84" s="355"/>
      <c r="B84" s="13">
        <f>'FICHE CONSOMMATION'!I44</f>
        <v>0</v>
      </c>
      <c r="C84" s="13" t="str">
        <f>'FICHE CONSOMMATION'!J44</f>
        <v xml:space="preserve"> </v>
      </c>
      <c r="D84" s="13">
        <f>VLOOKUP(C84,Références!$B:$C,2,0)</f>
        <v>0</v>
      </c>
      <c r="E84" s="133">
        <f t="shared" si="16"/>
        <v>0</v>
      </c>
      <c r="F84" s="358"/>
      <c r="G84" s="116"/>
      <c r="H84" s="355"/>
      <c r="I84" s="16">
        <f>'FICHE CONSOMMATION'!N44</f>
        <v>0</v>
      </c>
      <c r="J84" s="17" t="str">
        <f>'FICHE CONSOMMATION'!O44</f>
        <v xml:space="preserve"> </v>
      </c>
      <c r="K84" s="16">
        <f>VLOOKUP(J84,Références!$F:$G,2,0)</f>
        <v>0</v>
      </c>
      <c r="L84" s="16">
        <f t="shared" si="17"/>
        <v>0</v>
      </c>
      <c r="M84" s="353"/>
      <c r="N84" s="116"/>
      <c r="O84" s="355"/>
      <c r="P84" s="353"/>
      <c r="Q84" s="353"/>
      <c r="R84" s="353"/>
      <c r="S84" s="353"/>
      <c r="T84" s="353"/>
      <c r="U84" s="354"/>
      <c r="V84" s="116"/>
      <c r="W84" s="355"/>
      <c r="X84" s="353"/>
      <c r="Y84" s="353"/>
      <c r="Z84" s="353"/>
      <c r="AA84" s="354"/>
    </row>
    <row r="85" spans="1:27" ht="9.9499999999999993" customHeight="1">
      <c r="A85" s="355"/>
      <c r="B85" s="13">
        <f>'FICHE CONSOMMATION'!I45</f>
        <v>0</v>
      </c>
      <c r="C85" s="13" t="str">
        <f>'FICHE CONSOMMATION'!J45</f>
        <v xml:space="preserve"> </v>
      </c>
      <c r="D85" s="13">
        <f>VLOOKUP(C85,Références!$B:$C,2,0)</f>
        <v>0</v>
      </c>
      <c r="E85" s="133">
        <f t="shared" si="16"/>
        <v>0</v>
      </c>
      <c r="F85" s="358"/>
      <c r="G85" s="116"/>
      <c r="H85" s="355"/>
      <c r="I85" s="16">
        <f>'FICHE CONSOMMATION'!N45</f>
        <v>0</v>
      </c>
      <c r="J85" s="17" t="str">
        <f>'FICHE CONSOMMATION'!O45</f>
        <v xml:space="preserve"> </v>
      </c>
      <c r="K85" s="16">
        <f>VLOOKUP(J85,Références!$F:$G,2,0)</f>
        <v>0</v>
      </c>
      <c r="L85" s="16">
        <f t="shared" si="17"/>
        <v>0</v>
      </c>
      <c r="M85" s="353"/>
      <c r="N85" s="116"/>
      <c r="O85" s="355"/>
      <c r="P85" s="353">
        <f>'FICHE CONSOMMATION'!P47</f>
        <v>0</v>
      </c>
      <c r="Q85" s="353" t="str">
        <f>'FICHE CONSOMMATION'!Q47</f>
        <v xml:space="preserve"> </v>
      </c>
      <c r="R85" s="353">
        <f>'FICHE CONSOMMATION'!R47</f>
        <v>0</v>
      </c>
      <c r="S85" s="353">
        <f>VLOOKUP(Q85,Références!$J:$K,2,0)</f>
        <v>0</v>
      </c>
      <c r="T85" s="353">
        <f>SUM(P85*S85)</f>
        <v>0</v>
      </c>
      <c r="U85" s="354"/>
      <c r="V85" s="116"/>
      <c r="W85" s="355"/>
      <c r="X85" s="353" t="str">
        <f>'FICHE CONSOMMATION'!U47</f>
        <v xml:space="preserve"> </v>
      </c>
      <c r="Y85" s="353"/>
      <c r="Z85" s="353">
        <f>VLOOKUP(X85,Références!$O:$P,2,0)</f>
        <v>0</v>
      </c>
      <c r="AA85" s="354"/>
    </row>
    <row r="86" spans="1:27" ht="9.9499999999999993" customHeight="1">
      <c r="A86" s="355"/>
      <c r="B86" s="13">
        <f>'FICHE CONSOMMATION'!I46</f>
        <v>0</v>
      </c>
      <c r="C86" s="13" t="str">
        <f>'FICHE CONSOMMATION'!J46</f>
        <v xml:space="preserve"> </v>
      </c>
      <c r="D86" s="13">
        <f>VLOOKUP(C86,Références!$B:$C,2,0)</f>
        <v>0</v>
      </c>
      <c r="E86" s="133">
        <f t="shared" si="16"/>
        <v>0</v>
      </c>
      <c r="F86" s="358"/>
      <c r="G86" s="116"/>
      <c r="H86" s="355"/>
      <c r="I86" s="16">
        <f>'FICHE CONSOMMATION'!N46</f>
        <v>0</v>
      </c>
      <c r="J86" s="17" t="str">
        <f>'FICHE CONSOMMATION'!O46</f>
        <v xml:space="preserve"> </v>
      </c>
      <c r="K86" s="16">
        <f>VLOOKUP(J86,Références!$F:$G,2,0)</f>
        <v>0</v>
      </c>
      <c r="L86" s="16">
        <f t="shared" si="17"/>
        <v>0</v>
      </c>
      <c r="M86" s="353"/>
      <c r="N86" s="116"/>
      <c r="O86" s="355"/>
      <c r="P86" s="353"/>
      <c r="Q86" s="353"/>
      <c r="R86" s="353"/>
      <c r="S86" s="353"/>
      <c r="T86" s="353"/>
      <c r="U86" s="354"/>
      <c r="V86" s="116"/>
      <c r="W86" s="355"/>
      <c r="X86" s="353"/>
      <c r="Y86" s="353"/>
      <c r="Z86" s="353"/>
      <c r="AA86" s="354"/>
    </row>
    <row r="87" spans="1:27" ht="9.9499999999999993" customHeight="1">
      <c r="A87" s="355"/>
      <c r="B87" s="13">
        <f>'FICHE CONSOMMATION'!I47</f>
        <v>0</v>
      </c>
      <c r="C87" s="13" t="str">
        <f>'FICHE CONSOMMATION'!J47</f>
        <v xml:space="preserve"> </v>
      </c>
      <c r="D87" s="13">
        <f>VLOOKUP(C87,Références!$B:$C,2,0)</f>
        <v>0</v>
      </c>
      <c r="E87" s="133">
        <f t="shared" si="16"/>
        <v>0</v>
      </c>
      <c r="F87" s="358"/>
      <c r="G87" s="116"/>
      <c r="H87" s="355"/>
      <c r="I87" s="16">
        <f>'FICHE CONSOMMATION'!N47</f>
        <v>0</v>
      </c>
      <c r="J87" s="17" t="str">
        <f>'FICHE CONSOMMATION'!O47</f>
        <v xml:space="preserve"> </v>
      </c>
      <c r="K87" s="16">
        <f>VLOOKUP(J87,Références!$F:$G,2,0)</f>
        <v>0</v>
      </c>
      <c r="L87" s="16">
        <f t="shared" si="17"/>
        <v>0</v>
      </c>
      <c r="M87" s="353"/>
      <c r="N87" s="116"/>
      <c r="O87" s="355"/>
      <c r="P87" s="353">
        <f>'FICHE CONSOMMATION'!P48</f>
        <v>0</v>
      </c>
      <c r="Q87" s="353" t="str">
        <f>'FICHE CONSOMMATION'!Q48</f>
        <v xml:space="preserve"> </v>
      </c>
      <c r="R87" s="353">
        <f>'FICHE CONSOMMATION'!R48</f>
        <v>0</v>
      </c>
      <c r="S87" s="353">
        <f>VLOOKUP(Q87,Références!$J:$K,2,0)</f>
        <v>0</v>
      </c>
      <c r="T87" s="353">
        <f>SUM(P87*S87)</f>
        <v>0</v>
      </c>
      <c r="U87" s="354"/>
      <c r="V87" s="116"/>
      <c r="W87" s="355"/>
      <c r="X87" s="353" t="str">
        <f>'FICHE CONSOMMATION'!U48</f>
        <v xml:space="preserve"> </v>
      </c>
      <c r="Y87" s="353"/>
      <c r="Z87" s="353">
        <f>VLOOKUP(X87,Références!$O:$P,2,0)</f>
        <v>0</v>
      </c>
      <c r="AA87" s="354"/>
    </row>
    <row r="88" spans="1:27" ht="9.9499999999999993" customHeight="1" thickBot="1">
      <c r="A88" s="355"/>
      <c r="B88" s="13">
        <f>'FICHE CONSOMMATION'!I48</f>
        <v>0</v>
      </c>
      <c r="C88" s="13" t="str">
        <f>'FICHE CONSOMMATION'!J48</f>
        <v xml:space="preserve"> </v>
      </c>
      <c r="D88" s="13">
        <f>VLOOKUP(C88,Références!$B:$C,2,0)</f>
        <v>0</v>
      </c>
      <c r="E88" s="133">
        <f t="shared" si="16"/>
        <v>0</v>
      </c>
      <c r="F88" s="358"/>
      <c r="G88" s="134"/>
      <c r="H88" s="355"/>
      <c r="I88" s="16">
        <f>'FICHE CONSOMMATION'!N48</f>
        <v>0</v>
      </c>
      <c r="J88" s="17" t="str">
        <f>'FICHE CONSOMMATION'!O48</f>
        <v xml:space="preserve"> </v>
      </c>
      <c r="K88" s="16">
        <f>VLOOKUP(J88,Références!$F:$G,2,0)</f>
        <v>0</v>
      </c>
      <c r="L88" s="16">
        <f t="shared" si="17"/>
        <v>0</v>
      </c>
      <c r="M88" s="353"/>
      <c r="N88" s="134"/>
      <c r="O88" s="355"/>
      <c r="P88" s="353"/>
      <c r="Q88" s="353"/>
      <c r="R88" s="353"/>
      <c r="S88" s="353"/>
      <c r="T88" s="353"/>
      <c r="U88" s="354"/>
      <c r="V88" s="134"/>
      <c r="W88" s="355"/>
      <c r="X88" s="353"/>
      <c r="Y88" s="353"/>
      <c r="Z88" s="353"/>
      <c r="AA88" s="354"/>
    </row>
    <row r="89" spans="1:27" ht="17.100000000000001" customHeight="1">
      <c r="E89" s="114"/>
      <c r="F89" s="115"/>
    </row>
  </sheetData>
  <mergeCells count="401"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AA5:AA16"/>
    <mergeCell ref="X7:X8"/>
    <mergeCell ref="Y7:Y8"/>
    <mergeCell ref="Z7:Z8"/>
    <mergeCell ref="X9:X10"/>
    <mergeCell ref="Y9:Y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W17:W28"/>
    <mergeCell ref="W29:W40"/>
    <mergeCell ref="W41:W52"/>
    <mergeCell ref="W53:W64"/>
    <mergeCell ref="W65:W76"/>
    <mergeCell ref="W77:W88"/>
    <mergeCell ref="W3:Z3"/>
    <mergeCell ref="X5:X6"/>
    <mergeCell ref="Y5:Y6"/>
    <mergeCell ref="Z5:Z6"/>
    <mergeCell ref="X15:X16"/>
    <mergeCell ref="Y15:Y16"/>
    <mergeCell ref="Z15:Z16"/>
    <mergeCell ref="X17:X18"/>
    <mergeCell ref="Y17:Y18"/>
    <mergeCell ref="Z17:Z18"/>
    <mergeCell ref="X11:X12"/>
    <mergeCell ref="Y11:Y12"/>
    <mergeCell ref="Z11:Z12"/>
    <mergeCell ref="X13:X14"/>
    <mergeCell ref="Y13:Y14"/>
    <mergeCell ref="Z13:Z14"/>
    <mergeCell ref="Y51:Y52"/>
    <mergeCell ref="Z51:Z52"/>
    <mergeCell ref="Z29:Z30"/>
    <mergeCell ref="AA17:AA28"/>
    <mergeCell ref="X19:X20"/>
    <mergeCell ref="Y19:Y20"/>
    <mergeCell ref="Z19:Z20"/>
    <mergeCell ref="X21:X22"/>
    <mergeCell ref="Y21:Y22"/>
    <mergeCell ref="Z21:Z22"/>
    <mergeCell ref="X23:X24"/>
    <mergeCell ref="Y23:Y24"/>
    <mergeCell ref="Z23:Z24"/>
    <mergeCell ref="X25:X26"/>
    <mergeCell ref="Y25:Y26"/>
    <mergeCell ref="Z25:Z26"/>
    <mergeCell ref="X27:X28"/>
    <mergeCell ref="Y27:Y28"/>
    <mergeCell ref="Z27:Z28"/>
    <mergeCell ref="AA53:AA64"/>
    <mergeCell ref="X55:X56"/>
    <mergeCell ref="Y55:Y56"/>
    <mergeCell ref="Z55:Z56"/>
    <mergeCell ref="X57:X58"/>
    <mergeCell ref="Y57:Y58"/>
    <mergeCell ref="AA29:AA40"/>
    <mergeCell ref="X31:X32"/>
    <mergeCell ref="Y31:Y32"/>
    <mergeCell ref="Z31:Z32"/>
    <mergeCell ref="X33:X34"/>
    <mergeCell ref="Y33:Y34"/>
    <mergeCell ref="Z33:Z34"/>
    <mergeCell ref="X35:X36"/>
    <mergeCell ref="Y35:Y36"/>
    <mergeCell ref="Z35:Z36"/>
    <mergeCell ref="X37:X38"/>
    <mergeCell ref="Y37:Y38"/>
    <mergeCell ref="Z37:Z38"/>
    <mergeCell ref="X39:X40"/>
    <mergeCell ref="Y39:Y40"/>
    <mergeCell ref="Z39:Z40"/>
    <mergeCell ref="X29:X30"/>
    <mergeCell ref="Y29:Y30"/>
    <mergeCell ref="AA41:AA52"/>
    <mergeCell ref="X43:X44"/>
    <mergeCell ref="Y43:Y44"/>
    <mergeCell ref="Z43:Z44"/>
    <mergeCell ref="X45:X46"/>
    <mergeCell ref="Y45:Y46"/>
    <mergeCell ref="Z45:Z46"/>
    <mergeCell ref="X47:X48"/>
    <mergeCell ref="Y47:Y48"/>
    <mergeCell ref="Z47:Z48"/>
    <mergeCell ref="X49:X50"/>
    <mergeCell ref="Y49:Y50"/>
    <mergeCell ref="X61:X62"/>
    <mergeCell ref="Y61:Y62"/>
    <mergeCell ref="Z61:Z62"/>
    <mergeCell ref="X63:X64"/>
    <mergeCell ref="Y63:Y64"/>
    <mergeCell ref="X53:X54"/>
    <mergeCell ref="Y53:Y54"/>
    <mergeCell ref="Z53:Z54"/>
    <mergeCell ref="X41:X42"/>
    <mergeCell ref="Y41:Y42"/>
    <mergeCell ref="Z41:Z42"/>
    <mergeCell ref="AA65:AA76"/>
    <mergeCell ref="X67:X68"/>
    <mergeCell ref="Y67:Y68"/>
    <mergeCell ref="Z67:Z68"/>
    <mergeCell ref="X69:X70"/>
    <mergeCell ref="Y69:Y70"/>
    <mergeCell ref="Z69:Z70"/>
    <mergeCell ref="X71:X72"/>
    <mergeCell ref="Y71:Y72"/>
    <mergeCell ref="Z71:Z72"/>
    <mergeCell ref="AA77:AA88"/>
    <mergeCell ref="X79:X80"/>
    <mergeCell ref="Y79:Y80"/>
    <mergeCell ref="Z79:Z80"/>
    <mergeCell ref="X81:X82"/>
    <mergeCell ref="Y81:Y82"/>
    <mergeCell ref="Z81:Z82"/>
    <mergeCell ref="X83:X84"/>
    <mergeCell ref="Y83:Y84"/>
    <mergeCell ref="Z83:Z84"/>
    <mergeCell ref="X85:X86"/>
    <mergeCell ref="Y85:Y86"/>
    <mergeCell ref="Z85:Z86"/>
    <mergeCell ref="X87:X88"/>
    <mergeCell ref="Y87:Y88"/>
    <mergeCell ref="Z87:Z88"/>
    <mergeCell ref="A1:B1"/>
    <mergeCell ref="C1:F1"/>
    <mergeCell ref="A2:B2"/>
    <mergeCell ref="C2:F2"/>
    <mergeCell ref="I1:L1"/>
    <mergeCell ref="X77:X78"/>
    <mergeCell ref="Y77:Y78"/>
    <mergeCell ref="Z77:Z78"/>
    <mergeCell ref="X73:X74"/>
    <mergeCell ref="Y73:Y74"/>
    <mergeCell ref="Z73:Z74"/>
    <mergeCell ref="X75:X76"/>
    <mergeCell ref="Y75:Y76"/>
    <mergeCell ref="Z75:Z76"/>
    <mergeCell ref="Z63:Z64"/>
    <mergeCell ref="X65:X66"/>
    <mergeCell ref="Y65:Y66"/>
    <mergeCell ref="Z65:Z66"/>
    <mergeCell ref="Z49:Z50"/>
    <mergeCell ref="X51:X52"/>
    <mergeCell ref="Z57:Z58"/>
    <mergeCell ref="X59:X60"/>
    <mergeCell ref="Y59:Y60"/>
    <mergeCell ref="Z59:Z60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0"/>
  <sheetViews>
    <sheetView showZeros="0" zoomScale="70" zoomScaleNormal="70" zoomScalePageLayoutView="150" workbookViewId="0">
      <selection activeCell="C12" sqref="C12:M12"/>
    </sheetView>
  </sheetViews>
  <sheetFormatPr baseColWidth="10" defaultRowHeight="15.75"/>
  <cols>
    <col min="1" max="1" width="11.37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1.5" customWidth="1"/>
    <col min="10" max="10" width="2.5" customWidth="1"/>
    <col min="11" max="11" width="1.5" customWidth="1"/>
    <col min="12" max="12" width="2.5" customWidth="1"/>
    <col min="13" max="13" width="10.125" customWidth="1"/>
    <col min="14" max="14" width="10.5" customWidth="1"/>
    <col min="15" max="15" width="11.5" customWidth="1"/>
    <col min="16" max="16" width="15.375" bestFit="1" customWidth="1"/>
  </cols>
  <sheetData>
    <row r="1" spans="1:16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1"/>
      <c r="N2" s="1"/>
      <c r="O2" s="1"/>
      <c r="P2" s="1"/>
    </row>
    <row r="3" spans="1:16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1"/>
      <c r="N3" s="32" t="s">
        <v>70</v>
      </c>
      <c r="O3" s="1"/>
      <c r="P3" s="1"/>
    </row>
    <row r="4" spans="1:16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"/>
      <c r="N4" s="1"/>
      <c r="O4" s="15"/>
      <c r="P4" s="15"/>
    </row>
    <row r="5" spans="1:16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33"/>
      <c r="N5" s="15"/>
      <c r="O5" s="15"/>
      <c r="P5" s="15"/>
    </row>
    <row r="6" spans="1:16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16" s="14" customFormat="1">
      <c r="A8" s="18" t="s">
        <v>71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</row>
    <row r="9" spans="1:16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1"/>
      <c r="N9" s="41"/>
      <c r="O9" s="40"/>
      <c r="P9" s="42"/>
    </row>
    <row r="10" spans="1:16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15"/>
      <c r="O10" s="1"/>
      <c r="P10" s="1"/>
    </row>
    <row r="11" spans="1:16">
      <c r="A11" s="18" t="s">
        <v>72</v>
      </c>
      <c r="B11" s="19" t="s">
        <v>5</v>
      </c>
      <c r="C11" s="153" t="s">
        <v>73</v>
      </c>
      <c r="D11" s="236"/>
      <c r="E11" s="236"/>
      <c r="F11" s="236"/>
      <c r="G11" s="236"/>
      <c r="H11" s="236"/>
      <c r="I11" s="236"/>
      <c r="J11" s="236"/>
      <c r="K11" s="236"/>
      <c r="L11" s="236"/>
      <c r="M11" s="236"/>
      <c r="N11" s="236"/>
      <c r="O11" s="236"/>
      <c r="P11" s="237"/>
    </row>
    <row r="12" spans="1:16">
      <c r="A12" s="44"/>
      <c r="B12" s="152" t="str">
        <f>'FICHE DOSSIER'!AF8</f>
        <v>OURIKA</v>
      </c>
      <c r="C12" s="359">
        <f>'FICHE DOSSIER'!AG6</f>
        <v>41754</v>
      </c>
      <c r="D12" s="360"/>
      <c r="E12" s="360"/>
      <c r="F12" s="360"/>
      <c r="G12" s="360"/>
      <c r="H12" s="45" t="s">
        <v>88</v>
      </c>
      <c r="I12" s="361">
        <f>'FICHE DOSSIER'!AG7</f>
        <v>41761</v>
      </c>
      <c r="J12" s="361"/>
      <c r="K12" s="361"/>
      <c r="L12" s="361"/>
      <c r="M12" s="361"/>
      <c r="N12" s="41"/>
      <c r="O12" s="40"/>
      <c r="P12" s="42"/>
    </row>
    <row r="13" spans="1:1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47" t="s">
        <v>74</v>
      </c>
    </row>
    <row r="14" spans="1:16">
      <c r="A14" s="22" t="s">
        <v>75</v>
      </c>
      <c r="B14" s="23" t="s">
        <v>76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5" t="s">
        <v>77</v>
      </c>
      <c r="N14" s="25" t="s">
        <v>78</v>
      </c>
      <c r="O14" s="25" t="s">
        <v>79</v>
      </c>
      <c r="P14" s="25" t="s">
        <v>80</v>
      </c>
    </row>
    <row r="15" spans="1:16">
      <c r="A15" s="48">
        <f>'FICHE DOSSIER'!AM14</f>
        <v>7</v>
      </c>
      <c r="B15" s="362" t="s">
        <v>112</v>
      </c>
      <c r="C15" s="362"/>
      <c r="D15" s="362"/>
      <c r="E15" s="362"/>
      <c r="F15" s="362"/>
      <c r="G15" s="362"/>
      <c r="H15" s="362"/>
      <c r="I15" s="362"/>
      <c r="J15" s="362"/>
      <c r="K15" s="362"/>
      <c r="L15" s="362"/>
      <c r="M15" s="49">
        <f t="shared" ref="M15:M20" si="0">SUM(O15/1.1)</f>
        <v>1221.8181818181818</v>
      </c>
      <c r="N15" s="50">
        <f t="shared" ref="N15:N29" si="1">SUM(M15*A15)</f>
        <v>8552.7272727272721</v>
      </c>
      <c r="O15" s="50">
        <f>'FICHE DOSSIER'!AF17</f>
        <v>1344</v>
      </c>
      <c r="P15" s="50">
        <f t="shared" ref="P15:P29" si="2">SUM(O15*A15)</f>
        <v>9408</v>
      </c>
    </row>
    <row r="16" spans="1:16">
      <c r="A16" s="149"/>
      <c r="B16" s="362" t="s">
        <v>112</v>
      </c>
      <c r="C16" s="362"/>
      <c r="D16" s="362"/>
      <c r="E16" s="362"/>
      <c r="F16" s="362"/>
      <c r="G16" s="362"/>
      <c r="H16" s="362"/>
      <c r="I16" s="362"/>
      <c r="J16" s="362"/>
      <c r="K16" s="362"/>
      <c r="L16" s="362"/>
      <c r="M16" s="49">
        <f t="shared" si="0"/>
        <v>0</v>
      </c>
      <c r="N16" s="50">
        <f t="shared" si="1"/>
        <v>0</v>
      </c>
      <c r="P16" s="50">
        <f t="shared" si="2"/>
        <v>0</v>
      </c>
    </row>
    <row r="17" spans="1:16">
      <c r="A17" s="48">
        <v>1</v>
      </c>
      <c r="B17" s="363" t="s">
        <v>111</v>
      </c>
      <c r="C17" s="364"/>
      <c r="D17" s="364"/>
      <c r="E17" s="364"/>
      <c r="F17" s="364"/>
      <c r="G17" s="364"/>
      <c r="H17" s="364"/>
      <c r="I17" s="364"/>
      <c r="J17" s="364"/>
      <c r="K17" s="364"/>
      <c r="L17" s="365"/>
      <c r="M17" s="49">
        <f t="shared" si="0"/>
        <v>1963.6363636363635</v>
      </c>
      <c r="N17" s="50">
        <f t="shared" si="1"/>
        <v>1963.6363636363635</v>
      </c>
      <c r="O17" s="50">
        <f>'TOTAL DETAIL'!F3</f>
        <v>2160</v>
      </c>
      <c r="P17" s="50">
        <f t="shared" si="2"/>
        <v>2160</v>
      </c>
    </row>
    <row r="18" spans="1:16">
      <c r="A18" s="48">
        <v>1</v>
      </c>
      <c r="B18" s="363" t="s">
        <v>37</v>
      </c>
      <c r="C18" s="364"/>
      <c r="D18" s="364"/>
      <c r="E18" s="364"/>
      <c r="F18" s="364"/>
      <c r="G18" s="364"/>
      <c r="H18" s="364"/>
      <c r="I18" s="364"/>
      <c r="J18" s="364"/>
      <c r="K18" s="364"/>
      <c r="L18" s="365"/>
      <c r="M18" s="49">
        <f t="shared" si="0"/>
        <v>1999.9999999999998</v>
      </c>
      <c r="N18" s="50">
        <f t="shared" si="1"/>
        <v>1999.9999999999998</v>
      </c>
      <c r="O18" s="50">
        <f>'TOTAL DETAIL'!M3</f>
        <v>2200</v>
      </c>
      <c r="P18" s="50">
        <f t="shared" si="2"/>
        <v>2200</v>
      </c>
    </row>
    <row r="19" spans="1:16">
      <c r="A19" s="48">
        <v>1</v>
      </c>
      <c r="B19" s="363" t="s">
        <v>14</v>
      </c>
      <c r="C19" s="364"/>
      <c r="D19" s="364"/>
      <c r="E19" s="364"/>
      <c r="F19" s="364"/>
      <c r="G19" s="364"/>
      <c r="H19" s="364"/>
      <c r="I19" s="364"/>
      <c r="J19" s="364"/>
      <c r="K19" s="364"/>
      <c r="L19" s="365"/>
      <c r="M19" s="49">
        <f t="shared" si="0"/>
        <v>818.18181818181813</v>
      </c>
      <c r="N19" s="50">
        <f t="shared" si="1"/>
        <v>818.18181818181813</v>
      </c>
      <c r="O19" s="50">
        <f>'TOTAL DETAIL'!U3</f>
        <v>900</v>
      </c>
      <c r="P19" s="50">
        <f t="shared" si="2"/>
        <v>900</v>
      </c>
    </row>
    <row r="20" spans="1:16">
      <c r="A20" s="48">
        <v>1</v>
      </c>
      <c r="B20" s="126" t="s">
        <v>55</v>
      </c>
      <c r="C20" s="127"/>
      <c r="D20" s="127"/>
      <c r="E20" s="127"/>
      <c r="F20" s="127"/>
      <c r="G20" s="127"/>
      <c r="H20" s="127"/>
      <c r="I20" s="127"/>
      <c r="J20" s="127"/>
      <c r="K20" s="127"/>
      <c r="L20" s="128"/>
      <c r="M20" s="49">
        <f t="shared" si="0"/>
        <v>2954.5454545454545</v>
      </c>
      <c r="N20" s="50">
        <f t="shared" si="1"/>
        <v>2954.5454545454545</v>
      </c>
      <c r="O20" s="50">
        <f>'TOTAL DETAIL'!AA3</f>
        <v>3250</v>
      </c>
      <c r="P20" s="50">
        <f t="shared" si="2"/>
        <v>3250</v>
      </c>
    </row>
    <row r="21" spans="1:16">
      <c r="A21" s="48"/>
      <c r="B21" s="363"/>
      <c r="C21" s="364"/>
      <c r="D21" s="364"/>
      <c r="E21" s="364"/>
      <c r="F21" s="364"/>
      <c r="G21" s="364"/>
      <c r="H21" s="364"/>
      <c r="I21" s="364"/>
      <c r="J21" s="364"/>
      <c r="K21" s="364"/>
      <c r="L21" s="365"/>
      <c r="M21" s="49">
        <f t="shared" ref="M21:M25" si="3">SUM(O21/1.1)</f>
        <v>0</v>
      </c>
      <c r="N21" s="50">
        <f t="shared" si="1"/>
        <v>0</v>
      </c>
      <c r="O21" s="50"/>
      <c r="P21" s="50">
        <f t="shared" si="2"/>
        <v>0</v>
      </c>
    </row>
    <row r="22" spans="1:16">
      <c r="A22" s="48"/>
      <c r="B22" s="362"/>
      <c r="C22" s="362"/>
      <c r="D22" s="362"/>
      <c r="E22" s="362"/>
      <c r="F22" s="362"/>
      <c r="G22" s="362"/>
      <c r="H22" s="362"/>
      <c r="I22" s="362"/>
      <c r="J22" s="362"/>
      <c r="K22" s="362"/>
      <c r="L22" s="362"/>
      <c r="M22" s="49">
        <f t="shared" si="3"/>
        <v>0</v>
      </c>
      <c r="N22" s="50">
        <f t="shared" si="1"/>
        <v>0</v>
      </c>
      <c r="O22" s="50"/>
      <c r="P22" s="50">
        <f t="shared" si="2"/>
        <v>0</v>
      </c>
    </row>
    <row r="23" spans="1:16">
      <c r="A23" s="48"/>
      <c r="B23" s="362"/>
      <c r="C23" s="362"/>
      <c r="D23" s="362"/>
      <c r="E23" s="362"/>
      <c r="F23" s="362"/>
      <c r="G23" s="362"/>
      <c r="H23" s="362"/>
      <c r="I23" s="362"/>
      <c r="J23" s="362"/>
      <c r="K23" s="362"/>
      <c r="L23" s="362"/>
      <c r="M23" s="49">
        <f t="shared" si="3"/>
        <v>0</v>
      </c>
      <c r="N23" s="50">
        <f t="shared" si="1"/>
        <v>0</v>
      </c>
      <c r="O23" s="50"/>
      <c r="P23" s="50">
        <f t="shared" si="2"/>
        <v>0</v>
      </c>
    </row>
    <row r="24" spans="1:16">
      <c r="A24" s="48"/>
      <c r="B24" s="362"/>
      <c r="C24" s="362"/>
      <c r="D24" s="362"/>
      <c r="E24" s="362"/>
      <c r="F24" s="362"/>
      <c r="G24" s="362"/>
      <c r="H24" s="362"/>
      <c r="I24" s="362"/>
      <c r="J24" s="362"/>
      <c r="K24" s="362"/>
      <c r="L24" s="362"/>
      <c r="M24" s="49">
        <f t="shared" si="3"/>
        <v>0</v>
      </c>
      <c r="N24" s="50">
        <f t="shared" si="1"/>
        <v>0</v>
      </c>
      <c r="O24" s="50"/>
      <c r="P24" s="50">
        <f t="shared" si="2"/>
        <v>0</v>
      </c>
    </row>
    <row r="25" spans="1:16">
      <c r="A25" s="48"/>
      <c r="B25" s="362"/>
      <c r="C25" s="362"/>
      <c r="D25" s="362"/>
      <c r="E25" s="362"/>
      <c r="F25" s="362"/>
      <c r="G25" s="362"/>
      <c r="H25" s="362"/>
      <c r="I25" s="362"/>
      <c r="J25" s="362"/>
      <c r="K25" s="362"/>
      <c r="L25" s="362"/>
      <c r="M25" s="49">
        <f t="shared" si="3"/>
        <v>0</v>
      </c>
      <c r="N25" s="50">
        <f t="shared" si="1"/>
        <v>0</v>
      </c>
      <c r="O25" s="50"/>
      <c r="P25" s="50">
        <f t="shared" si="2"/>
        <v>0</v>
      </c>
    </row>
    <row r="26" spans="1:16">
      <c r="A26" s="48"/>
      <c r="B26" s="362"/>
      <c r="C26" s="362"/>
      <c r="D26" s="362"/>
      <c r="E26" s="362"/>
      <c r="F26" s="362"/>
      <c r="G26" s="362"/>
      <c r="H26" s="362"/>
      <c r="I26" s="362"/>
      <c r="J26" s="362"/>
      <c r="K26" s="362"/>
      <c r="L26" s="362"/>
      <c r="M26" s="49">
        <f t="shared" ref="M26:M28" si="4">SUM(O26/1.1)</f>
        <v>0</v>
      </c>
      <c r="N26" s="50">
        <f t="shared" si="1"/>
        <v>0</v>
      </c>
      <c r="O26" s="50"/>
      <c r="P26" s="50">
        <f t="shared" si="2"/>
        <v>0</v>
      </c>
    </row>
    <row r="27" spans="1:16">
      <c r="A27" s="48"/>
      <c r="B27" s="362"/>
      <c r="C27" s="362"/>
      <c r="D27" s="362"/>
      <c r="E27" s="362"/>
      <c r="F27" s="362"/>
      <c r="G27" s="362"/>
      <c r="H27" s="362"/>
      <c r="I27" s="362"/>
      <c r="J27" s="362"/>
      <c r="K27" s="362"/>
      <c r="L27" s="362"/>
      <c r="M27" s="49">
        <f t="shared" si="4"/>
        <v>0</v>
      </c>
      <c r="N27" s="50">
        <f t="shared" si="1"/>
        <v>0</v>
      </c>
      <c r="O27" s="50"/>
      <c r="P27" s="50">
        <f t="shared" si="2"/>
        <v>0</v>
      </c>
    </row>
    <row r="28" spans="1:16">
      <c r="A28" s="48"/>
      <c r="B28" s="362"/>
      <c r="C28" s="362"/>
      <c r="D28" s="362"/>
      <c r="E28" s="362"/>
      <c r="F28" s="362"/>
      <c r="G28" s="362"/>
      <c r="H28" s="362"/>
      <c r="I28" s="362"/>
      <c r="J28" s="362"/>
      <c r="K28" s="362"/>
      <c r="L28" s="362"/>
      <c r="M28" s="49">
        <f t="shared" si="4"/>
        <v>0</v>
      </c>
      <c r="N28" s="50">
        <f t="shared" si="1"/>
        <v>0</v>
      </c>
      <c r="O28" s="50"/>
      <c r="P28" s="50">
        <f t="shared" si="2"/>
        <v>0</v>
      </c>
    </row>
    <row r="29" spans="1:16">
      <c r="A29" s="48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49">
        <f t="shared" ref="M29" si="5">SUM(O29/1.1)</f>
        <v>0</v>
      </c>
      <c r="N29" s="50">
        <f t="shared" si="1"/>
        <v>0</v>
      </c>
      <c r="O29" s="50"/>
      <c r="P29" s="50">
        <f t="shared" si="2"/>
        <v>0</v>
      </c>
    </row>
    <row r="30" spans="1:16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51" t="s">
        <v>78</v>
      </c>
      <c r="P30" s="193">
        <f>SUM(N15:N29)</f>
        <v>16289.090909090908</v>
      </c>
    </row>
    <row r="31" spans="1:16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1"/>
      <c r="N31" s="1"/>
      <c r="O31" s="54" t="s">
        <v>81</v>
      </c>
      <c r="P31" s="194">
        <f>SUM(P30*10/100)</f>
        <v>1628.909090909091</v>
      </c>
    </row>
    <row r="32" spans="1:16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55" t="s">
        <v>82</v>
      </c>
      <c r="P32" s="194">
        <f>'FICHE DOSSIER'!AN4</f>
        <v>0</v>
      </c>
    </row>
    <row r="33" spans="1:17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1"/>
      <c r="N33" s="1"/>
      <c r="O33" s="26" t="s">
        <v>80</v>
      </c>
      <c r="P33" s="195">
        <f>SUM(P15:P29)-P32</f>
        <v>17918</v>
      </c>
    </row>
    <row r="34" spans="1:17">
      <c r="A34" s="1"/>
      <c r="B34" s="56">
        <f>'FICHE DOSSIER'!AN11</f>
        <v>14</v>
      </c>
      <c r="C34" s="57" t="s">
        <v>83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42"/>
      <c r="O34" s="49">
        <v>15</v>
      </c>
      <c r="P34" s="194">
        <f>SUM(O34*B34)</f>
        <v>210</v>
      </c>
    </row>
    <row r="35" spans="1:17">
      <c r="A35" s="1"/>
      <c r="B35" s="56">
        <f>SUM(B34)</f>
        <v>14</v>
      </c>
      <c r="C35" s="57" t="s">
        <v>84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42"/>
      <c r="O35" s="49">
        <v>11</v>
      </c>
      <c r="P35" s="194">
        <f>SUM(O35*B35)</f>
        <v>154</v>
      </c>
      <c r="Q35" s="28"/>
    </row>
    <row r="36" spans="1:17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59" t="s">
        <v>85</v>
      </c>
      <c r="O36" s="29">
        <f>SUM(P33+P34+P35)</f>
        <v>18282</v>
      </c>
      <c r="P36" s="60" t="s">
        <v>86</v>
      </c>
      <c r="Q36" s="28"/>
    </row>
    <row r="37" spans="1:1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59"/>
      <c r="O37" s="59"/>
      <c r="P37" s="60"/>
      <c r="Q37" s="28"/>
    </row>
    <row r="38" spans="1:17">
      <c r="A38" s="55" t="s">
        <v>87</v>
      </c>
      <c r="B38" s="61" t="s">
        <v>101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2"/>
      <c r="O38" s="61"/>
      <c r="P38" s="42"/>
    </row>
    <row r="39" spans="1:17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2"/>
      <c r="O39" s="61"/>
      <c r="P39" s="42"/>
    </row>
    <row r="40" spans="1:17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</sheetData>
  <mergeCells count="16">
    <mergeCell ref="B28:L28"/>
    <mergeCell ref="B29:L29"/>
    <mergeCell ref="B16:L16"/>
    <mergeCell ref="B23:L23"/>
    <mergeCell ref="B24:L24"/>
    <mergeCell ref="B25:L25"/>
    <mergeCell ref="B21:L21"/>
    <mergeCell ref="B19:L19"/>
    <mergeCell ref="B22:L22"/>
    <mergeCell ref="B17:L17"/>
    <mergeCell ref="B18:L18"/>
    <mergeCell ref="C12:G12"/>
    <mergeCell ref="I12:M12"/>
    <mergeCell ref="B15:L15"/>
    <mergeCell ref="B26:L26"/>
    <mergeCell ref="B27:L27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53"/>
  <sheetViews>
    <sheetView showZeros="0" zoomScale="55" zoomScaleNormal="55" zoomScalePageLayoutView="55" workbookViewId="0">
      <selection activeCell="L14" sqref="L14"/>
    </sheetView>
  </sheetViews>
  <sheetFormatPr baseColWidth="10" defaultRowHeight="15.75"/>
  <cols>
    <col min="1" max="1" width="10.12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2.875" customWidth="1"/>
    <col min="17" max="17" width="2" customWidth="1"/>
    <col min="18" max="18" width="2.125" customWidth="1"/>
    <col min="19" max="19" width="2" customWidth="1"/>
    <col min="20" max="20" width="10.625" customWidth="1"/>
    <col min="21" max="21" width="7.875" customWidth="1"/>
    <col min="22" max="22" width="3" customWidth="1"/>
  </cols>
  <sheetData>
    <row r="1" spans="1:29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70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71</v>
      </c>
      <c r="B8" s="19"/>
      <c r="C8" s="153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66"/>
      <c r="Q8" s="366"/>
      <c r="R8" s="366"/>
      <c r="S8" s="366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72</v>
      </c>
      <c r="B11" s="19" t="s">
        <v>5</v>
      </c>
      <c r="C11" s="19" t="s">
        <v>73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66"/>
      <c r="Q11" s="366"/>
      <c r="R11" s="366"/>
      <c r="S11" s="366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52" t="str">
        <f>'FICHE DOSSIER'!AF8</f>
        <v>OURIKA</v>
      </c>
      <c r="C12" s="359">
        <f>'FICHE DOSSIER'!AG6</f>
        <v>41754</v>
      </c>
      <c r="D12" s="360"/>
      <c r="E12" s="360"/>
      <c r="F12" s="360"/>
      <c r="G12" s="360"/>
      <c r="H12" s="45" t="s">
        <v>88</v>
      </c>
      <c r="I12" s="361">
        <f>'FICHE DOSSIER'!AG7</f>
        <v>41761</v>
      </c>
      <c r="J12" s="361"/>
      <c r="K12" s="361"/>
      <c r="L12" s="361"/>
      <c r="M12" s="361"/>
      <c r="N12" s="46"/>
      <c r="O12" s="41"/>
      <c r="P12" s="367"/>
      <c r="Q12" s="367"/>
      <c r="R12" s="367"/>
      <c r="S12" s="367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68"/>
      <c r="Q13" s="368"/>
      <c r="R13" s="368"/>
      <c r="S13" s="368"/>
      <c r="T13" s="47" t="s">
        <v>74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75</v>
      </c>
      <c r="B14" s="23" t="s">
        <v>76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77</v>
      </c>
      <c r="O14" s="25" t="s">
        <v>78</v>
      </c>
      <c r="P14" s="369" t="s">
        <v>79</v>
      </c>
      <c r="Q14" s="369"/>
      <c r="R14" s="369"/>
      <c r="S14" s="369"/>
      <c r="T14" s="25" t="s">
        <v>80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48">
        <v>1</v>
      </c>
      <c r="B15" s="362" t="s">
        <v>82</v>
      </c>
      <c r="C15" s="362"/>
      <c r="D15" s="362"/>
      <c r="E15" s="362"/>
      <c r="F15" s="362"/>
      <c r="G15" s="362"/>
      <c r="H15" s="362"/>
      <c r="I15" s="362"/>
      <c r="J15" s="362"/>
      <c r="K15" s="362"/>
      <c r="L15" s="362"/>
      <c r="M15" s="362"/>
      <c r="N15" s="50">
        <f t="shared" ref="N15:N29" si="0">SUM(P15/1.1)</f>
        <v>0</v>
      </c>
      <c r="O15" s="50">
        <f t="shared" ref="O15:O20" si="1">SUM(N15*A15)</f>
        <v>0</v>
      </c>
      <c r="P15" s="370">
        <f>'FICHE DOSSIER'!AN4</f>
        <v>0</v>
      </c>
      <c r="Q15" s="370"/>
      <c r="R15" s="370"/>
      <c r="S15" s="370"/>
      <c r="T15" s="50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49"/>
      <c r="B16" s="362"/>
      <c r="C16" s="362"/>
      <c r="D16" s="362"/>
      <c r="E16" s="362"/>
      <c r="F16" s="362"/>
      <c r="G16" s="362"/>
      <c r="H16" s="362"/>
      <c r="I16" s="362"/>
      <c r="J16" s="362"/>
      <c r="K16" s="362"/>
      <c r="L16" s="362"/>
      <c r="M16" s="362"/>
      <c r="N16" s="50">
        <f t="shared" si="0"/>
        <v>0</v>
      </c>
      <c r="O16" s="50">
        <f t="shared" si="1"/>
        <v>0</v>
      </c>
      <c r="P16" s="371"/>
      <c r="Q16" s="371"/>
      <c r="R16" s="371"/>
      <c r="S16" s="371"/>
      <c r="T16" s="50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48"/>
      <c r="B17" s="363"/>
      <c r="C17" s="364"/>
      <c r="D17" s="364"/>
      <c r="E17" s="364"/>
      <c r="F17" s="364"/>
      <c r="G17" s="364"/>
      <c r="H17" s="364"/>
      <c r="I17" s="364"/>
      <c r="J17" s="364"/>
      <c r="K17" s="364"/>
      <c r="L17" s="364"/>
      <c r="M17" s="365"/>
      <c r="N17" s="50">
        <f t="shared" si="0"/>
        <v>0</v>
      </c>
      <c r="O17" s="50">
        <f t="shared" si="1"/>
        <v>0</v>
      </c>
      <c r="P17" s="371"/>
      <c r="Q17" s="371"/>
      <c r="R17" s="371"/>
      <c r="S17" s="371"/>
      <c r="T17" s="50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48"/>
      <c r="B18" s="363"/>
      <c r="C18" s="364"/>
      <c r="D18" s="364"/>
      <c r="E18" s="364"/>
      <c r="F18" s="364"/>
      <c r="G18" s="364"/>
      <c r="H18" s="364"/>
      <c r="I18" s="364"/>
      <c r="J18" s="364"/>
      <c r="K18" s="364"/>
      <c r="L18" s="364"/>
      <c r="M18" s="365"/>
      <c r="N18" s="50">
        <f t="shared" si="0"/>
        <v>0</v>
      </c>
      <c r="O18" s="50">
        <f t="shared" si="1"/>
        <v>0</v>
      </c>
      <c r="P18" s="371"/>
      <c r="Q18" s="371"/>
      <c r="R18" s="371"/>
      <c r="S18" s="371"/>
      <c r="T18" s="50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48"/>
      <c r="B19" s="363"/>
      <c r="C19" s="364"/>
      <c r="D19" s="364"/>
      <c r="E19" s="364"/>
      <c r="F19" s="364"/>
      <c r="G19" s="364"/>
      <c r="H19" s="364"/>
      <c r="I19" s="364"/>
      <c r="J19" s="364"/>
      <c r="K19" s="364"/>
      <c r="L19" s="364"/>
      <c r="M19" s="365"/>
      <c r="N19" s="50">
        <f t="shared" si="0"/>
        <v>0</v>
      </c>
      <c r="O19" s="50">
        <f t="shared" si="1"/>
        <v>0</v>
      </c>
      <c r="P19" s="371"/>
      <c r="Q19" s="371"/>
      <c r="R19" s="371"/>
      <c r="S19" s="371"/>
      <c r="T19" s="50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48"/>
      <c r="B20" s="126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8"/>
      <c r="N20" s="50">
        <f t="shared" si="0"/>
        <v>0</v>
      </c>
      <c r="O20" s="50">
        <f t="shared" si="1"/>
        <v>0</v>
      </c>
      <c r="P20" s="371"/>
      <c r="Q20" s="371"/>
      <c r="R20" s="371"/>
      <c r="S20" s="371"/>
      <c r="T20" s="50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48"/>
      <c r="B21" s="363"/>
      <c r="C21" s="364"/>
      <c r="D21" s="364"/>
      <c r="E21" s="364"/>
      <c r="F21" s="364"/>
      <c r="G21" s="364"/>
      <c r="H21" s="364"/>
      <c r="I21" s="364"/>
      <c r="J21" s="364"/>
      <c r="K21" s="364"/>
      <c r="L21" s="364"/>
      <c r="M21" s="365"/>
      <c r="N21" s="50">
        <f t="shared" si="0"/>
        <v>0</v>
      </c>
      <c r="O21" s="50">
        <f t="shared" ref="O21:O29" si="3">SUM(N21*A21)</f>
        <v>0</v>
      </c>
      <c r="P21" s="371"/>
      <c r="Q21" s="371"/>
      <c r="R21" s="371"/>
      <c r="S21" s="371"/>
      <c r="T21" s="50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48"/>
      <c r="B22" s="362"/>
      <c r="C22" s="362"/>
      <c r="D22" s="362"/>
      <c r="E22" s="362"/>
      <c r="F22" s="362"/>
      <c r="G22" s="362"/>
      <c r="H22" s="362"/>
      <c r="I22" s="362"/>
      <c r="J22" s="362"/>
      <c r="K22" s="362"/>
      <c r="L22" s="362"/>
      <c r="M22" s="362"/>
      <c r="N22" s="50">
        <f t="shared" si="0"/>
        <v>0</v>
      </c>
      <c r="O22" s="50">
        <f t="shared" si="3"/>
        <v>0</v>
      </c>
      <c r="P22" s="371"/>
      <c r="Q22" s="371"/>
      <c r="R22" s="371"/>
      <c r="S22" s="371"/>
      <c r="T22" s="50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48"/>
      <c r="B23" s="362"/>
      <c r="C23" s="362"/>
      <c r="D23" s="362"/>
      <c r="E23" s="362"/>
      <c r="F23" s="362"/>
      <c r="G23" s="362"/>
      <c r="H23" s="362"/>
      <c r="I23" s="362"/>
      <c r="J23" s="362"/>
      <c r="K23" s="362"/>
      <c r="L23" s="362"/>
      <c r="M23" s="362"/>
      <c r="N23" s="50">
        <f t="shared" si="0"/>
        <v>0</v>
      </c>
      <c r="O23" s="50">
        <f t="shared" si="3"/>
        <v>0</v>
      </c>
      <c r="P23" s="371"/>
      <c r="Q23" s="371"/>
      <c r="R23" s="371"/>
      <c r="S23" s="371"/>
      <c r="T23" s="50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48"/>
      <c r="B24" s="362"/>
      <c r="C24" s="362"/>
      <c r="D24" s="362"/>
      <c r="E24" s="362"/>
      <c r="F24" s="362"/>
      <c r="G24" s="362"/>
      <c r="H24" s="362"/>
      <c r="I24" s="362"/>
      <c r="J24" s="362"/>
      <c r="K24" s="362"/>
      <c r="L24" s="362"/>
      <c r="M24" s="362"/>
      <c r="N24" s="50">
        <f t="shared" si="0"/>
        <v>0</v>
      </c>
      <c r="O24" s="50">
        <f t="shared" si="3"/>
        <v>0</v>
      </c>
      <c r="P24" s="371"/>
      <c r="Q24" s="371"/>
      <c r="R24" s="371"/>
      <c r="S24" s="371"/>
      <c r="T24" s="50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48"/>
      <c r="B25" s="362"/>
      <c r="C25" s="362"/>
      <c r="D25" s="362"/>
      <c r="E25" s="362"/>
      <c r="F25" s="362"/>
      <c r="G25" s="362"/>
      <c r="H25" s="362"/>
      <c r="I25" s="362"/>
      <c r="J25" s="362"/>
      <c r="K25" s="362"/>
      <c r="L25" s="362"/>
      <c r="M25" s="362"/>
      <c r="N25" s="50">
        <f t="shared" si="0"/>
        <v>0</v>
      </c>
      <c r="O25" s="50">
        <f t="shared" si="3"/>
        <v>0</v>
      </c>
      <c r="P25" s="371"/>
      <c r="Q25" s="371"/>
      <c r="R25" s="371"/>
      <c r="S25" s="371"/>
      <c r="T25" s="50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48"/>
      <c r="B26" s="362"/>
      <c r="C26" s="362"/>
      <c r="D26" s="362"/>
      <c r="E26" s="362"/>
      <c r="F26" s="362"/>
      <c r="G26" s="362"/>
      <c r="H26" s="362"/>
      <c r="I26" s="362"/>
      <c r="J26" s="362"/>
      <c r="K26" s="362"/>
      <c r="L26" s="362"/>
      <c r="M26" s="362"/>
      <c r="N26" s="50">
        <f t="shared" si="0"/>
        <v>0</v>
      </c>
      <c r="O26" s="50">
        <f t="shared" si="3"/>
        <v>0</v>
      </c>
      <c r="P26" s="371"/>
      <c r="Q26" s="371"/>
      <c r="R26" s="371"/>
      <c r="S26" s="371"/>
      <c r="T26" s="50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48"/>
      <c r="B27" s="362"/>
      <c r="C27" s="362"/>
      <c r="D27" s="362"/>
      <c r="E27" s="362"/>
      <c r="F27" s="362"/>
      <c r="G27" s="362"/>
      <c r="H27" s="362"/>
      <c r="I27" s="362"/>
      <c r="J27" s="362"/>
      <c r="K27" s="362"/>
      <c r="L27" s="362"/>
      <c r="M27" s="362"/>
      <c r="N27" s="50">
        <f t="shared" si="0"/>
        <v>0</v>
      </c>
      <c r="O27" s="50">
        <f t="shared" si="3"/>
        <v>0</v>
      </c>
      <c r="P27" s="371"/>
      <c r="Q27" s="371"/>
      <c r="R27" s="371"/>
      <c r="S27" s="371"/>
      <c r="T27" s="50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48"/>
      <c r="B28" s="362"/>
      <c r="C28" s="362"/>
      <c r="D28" s="362"/>
      <c r="E28" s="362"/>
      <c r="F28" s="362"/>
      <c r="G28" s="362"/>
      <c r="H28" s="362"/>
      <c r="I28" s="362"/>
      <c r="J28" s="362"/>
      <c r="K28" s="362"/>
      <c r="L28" s="362"/>
      <c r="M28" s="362"/>
      <c r="N28" s="50">
        <f t="shared" si="0"/>
        <v>0</v>
      </c>
      <c r="O28" s="50">
        <f t="shared" si="3"/>
        <v>0</v>
      </c>
      <c r="P28" s="371"/>
      <c r="Q28" s="371"/>
      <c r="R28" s="371"/>
      <c r="S28" s="371"/>
      <c r="T28" s="50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48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2"/>
      <c r="N29" s="50">
        <f t="shared" si="0"/>
        <v>0</v>
      </c>
      <c r="O29" s="50">
        <f t="shared" si="3"/>
        <v>0</v>
      </c>
      <c r="P29" s="371"/>
      <c r="Q29" s="371"/>
      <c r="R29" s="371"/>
      <c r="S29" s="371"/>
      <c r="T29" s="50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71"/>
      <c r="Q30" s="371"/>
      <c r="R30" s="371"/>
      <c r="S30" s="371"/>
      <c r="T30" s="52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1"/>
      <c r="O31" s="1"/>
      <c r="P31" s="373" t="s">
        <v>81</v>
      </c>
      <c r="Q31" s="373"/>
      <c r="R31" s="373"/>
      <c r="S31" s="373"/>
      <c r="T31" s="50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74" t="s">
        <v>82</v>
      </c>
      <c r="Q32" s="374"/>
      <c r="R32" s="374"/>
      <c r="S32" s="374"/>
      <c r="T32" s="50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1"/>
      <c r="O33" s="1"/>
      <c r="P33" s="375" t="s">
        <v>80</v>
      </c>
      <c r="Q33" s="375"/>
      <c r="R33" s="375"/>
      <c r="S33" s="375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6"/>
      <c r="C34" s="57" t="s">
        <v>83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42"/>
      <c r="P34" s="370">
        <v>15</v>
      </c>
      <c r="Q34" s="370"/>
      <c r="R34" s="370"/>
      <c r="S34" s="370"/>
      <c r="T34" s="50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6"/>
      <c r="C35" s="57" t="s">
        <v>84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42"/>
      <c r="P35" s="370">
        <v>11</v>
      </c>
      <c r="Q35" s="370"/>
      <c r="R35" s="370"/>
      <c r="S35" s="370"/>
      <c r="T35" s="50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59" t="s">
        <v>85</v>
      </c>
      <c r="P36" s="376">
        <f>SUM(T33+T34+T35)</f>
        <v>0</v>
      </c>
      <c r="Q36" s="376"/>
      <c r="R36" s="376"/>
      <c r="S36" s="376"/>
      <c r="T36" s="60" t="s">
        <v>86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59"/>
      <c r="P37" s="372"/>
      <c r="Q37" s="372"/>
      <c r="R37" s="372"/>
      <c r="S37" s="372"/>
      <c r="T37" s="60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5" t="s">
        <v>87</v>
      </c>
      <c r="B38" s="61" t="s">
        <v>101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150" t="s">
        <v>131</v>
      </c>
      <c r="P38" s="40">
        <f>'FICHE DOSSIER'!AH4</f>
        <v>41671</v>
      </c>
      <c r="Q38" s="40" t="s">
        <v>16</v>
      </c>
      <c r="R38" s="40">
        <f>'FICHE DOSSIER'!AI4</f>
        <v>0</v>
      </c>
      <c r="S38" s="40" t="s">
        <v>16</v>
      </c>
      <c r="T38" s="151">
        <f>'FICHE DOSSIER'!AK4</f>
        <v>0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4"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  <mergeCell ref="P18:S18"/>
    <mergeCell ref="P19:S19"/>
    <mergeCell ref="P20:S20"/>
    <mergeCell ref="P21:S21"/>
    <mergeCell ref="P22:S22"/>
    <mergeCell ref="B28:M28"/>
    <mergeCell ref="B29:M29"/>
    <mergeCell ref="P8:S8"/>
    <mergeCell ref="P11:S11"/>
    <mergeCell ref="P12:S12"/>
    <mergeCell ref="P13:S13"/>
    <mergeCell ref="P14:S14"/>
    <mergeCell ref="P15:S15"/>
    <mergeCell ref="P16:S16"/>
    <mergeCell ref="P17:S17"/>
    <mergeCell ref="B22:M22"/>
    <mergeCell ref="B23:M23"/>
    <mergeCell ref="B24:M24"/>
    <mergeCell ref="B25:M25"/>
    <mergeCell ref="B26:M26"/>
    <mergeCell ref="B27:M27"/>
    <mergeCell ref="C12:G12"/>
    <mergeCell ref="I12:M12"/>
    <mergeCell ref="B21:M21"/>
    <mergeCell ref="B15:M15"/>
    <mergeCell ref="B16:M16"/>
    <mergeCell ref="B17:M17"/>
    <mergeCell ref="B18:M18"/>
    <mergeCell ref="B19:M19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8"/>
  <sheetViews>
    <sheetView showZeros="0" zoomScale="40" zoomScaleNormal="40" zoomScalePageLayoutView="40" workbookViewId="0">
      <selection activeCell="A2" sqref="A2"/>
    </sheetView>
  </sheetViews>
  <sheetFormatPr baseColWidth="10" defaultRowHeight="15.75"/>
  <cols>
    <col min="1" max="1" width="1.5" customWidth="1"/>
    <col min="2" max="2" width="18.375" customWidth="1"/>
    <col min="3" max="3" width="10.375" customWidth="1"/>
    <col min="4" max="4" width="3.125" bestFit="1" customWidth="1"/>
    <col min="5" max="5" width="1.5" customWidth="1"/>
    <col min="6" max="6" width="3.125" customWidth="1"/>
    <col min="7" max="7" width="2" customWidth="1"/>
    <col min="8" max="8" width="3.125" bestFit="1" customWidth="1"/>
    <col min="9" max="9" width="2.875" customWidth="1"/>
    <col min="10" max="10" width="2" customWidth="1"/>
    <col min="11" max="11" width="6.5" customWidth="1"/>
    <col min="12" max="12" width="4.625" customWidth="1"/>
    <col min="13" max="13" width="4.125" customWidth="1"/>
    <col min="15" max="15" width="4" customWidth="1"/>
    <col min="16" max="16" width="4.375" customWidth="1"/>
    <col min="17" max="17" width="3.375" customWidth="1"/>
    <col min="20" max="20" width="12.125" customWidth="1"/>
    <col min="21" max="21" width="10.875" customWidth="1"/>
  </cols>
  <sheetData>
    <row r="1" spans="1:21" ht="123">
      <c r="A1" s="377" t="s">
        <v>157</v>
      </c>
      <c r="B1" s="378"/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9"/>
      <c r="U1" s="139"/>
    </row>
    <row r="2" spans="1:21" ht="59.25">
      <c r="A2" s="14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45"/>
      <c r="U2" s="119"/>
    </row>
    <row r="3" spans="1:21" ht="59.25">
      <c r="A3" s="14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45"/>
      <c r="U3" s="119"/>
    </row>
    <row r="4" spans="1:21" ht="88.5">
      <c r="A4" s="380" t="str">
        <f>'FICHE DOSSIER'!AF2</f>
        <v>DUPONT</v>
      </c>
      <c r="B4" s="381"/>
      <c r="C4" s="381"/>
      <c r="D4" s="381"/>
      <c r="E4" s="381"/>
      <c r="F4" s="381"/>
      <c r="G4" s="381"/>
      <c r="H4" s="381"/>
      <c r="I4" s="381"/>
      <c r="J4" s="381"/>
      <c r="K4" s="381"/>
      <c r="L4" s="381"/>
      <c r="M4" s="381"/>
      <c r="N4" s="381"/>
      <c r="O4" s="381"/>
      <c r="P4" s="381"/>
      <c r="Q4" s="381"/>
      <c r="R4" s="381"/>
      <c r="S4" s="381"/>
      <c r="T4" s="382"/>
      <c r="U4" s="138"/>
    </row>
    <row r="5" spans="1:21">
      <c r="A5" s="141"/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45"/>
      <c r="U5" s="119"/>
    </row>
    <row r="6" spans="1:21">
      <c r="A6" s="141"/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45"/>
      <c r="U6" s="119"/>
    </row>
    <row r="7" spans="1:21">
      <c r="A7" s="141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45"/>
      <c r="U7" s="119"/>
    </row>
    <row r="8" spans="1:21">
      <c r="A8" s="141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45"/>
      <c r="U8" s="119"/>
    </row>
    <row r="9" spans="1:21">
      <c r="A9" s="141"/>
      <c r="B9" s="120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45"/>
      <c r="U9" s="119"/>
    </row>
    <row r="10" spans="1:21">
      <c r="A10" s="141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45"/>
      <c r="U10" s="119"/>
    </row>
    <row r="11" spans="1:21">
      <c r="A11" s="142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45"/>
      <c r="U11" s="119"/>
    </row>
    <row r="12" spans="1:21">
      <c r="A12" s="142"/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45"/>
      <c r="U12" s="119"/>
    </row>
    <row r="13" spans="1:21">
      <c r="A13" s="141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45"/>
      <c r="U13" s="119"/>
    </row>
    <row r="14" spans="1:21">
      <c r="A14" s="141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45"/>
      <c r="U14" s="119"/>
    </row>
    <row r="15" spans="1:21">
      <c r="A15" s="142"/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45"/>
      <c r="U15" s="119"/>
    </row>
    <row r="16" spans="1:21">
      <c r="A16" s="142"/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45"/>
      <c r="U16" s="119"/>
    </row>
    <row r="17" spans="1:20">
      <c r="A17" s="142"/>
      <c r="B17" s="120"/>
      <c r="C17" s="120"/>
      <c r="D17" s="143">
        <f>'FICHE DOSSIER'!AG6</f>
        <v>41754</v>
      </c>
      <c r="E17" s="120" t="s">
        <v>16</v>
      </c>
      <c r="F17" s="143">
        <f>'FICHE DOSSIER'!AI6</f>
        <v>0</v>
      </c>
      <c r="G17" s="120" t="s">
        <v>16</v>
      </c>
      <c r="H17" s="143">
        <f>'FICHE DOSSIER'!AK6</f>
        <v>0</v>
      </c>
      <c r="I17" s="120"/>
      <c r="J17" s="120" t="s">
        <v>116</v>
      </c>
      <c r="K17" s="143">
        <f>'FICHE DOSSIER'!AF21</f>
        <v>0</v>
      </c>
      <c r="L17" s="148"/>
      <c r="M17" s="148" t="s">
        <v>117</v>
      </c>
      <c r="N17" s="143">
        <f>'FICHE DOSSIER'!AF22</f>
        <v>0</v>
      </c>
      <c r="O17" s="148"/>
      <c r="P17" s="148" t="s">
        <v>18</v>
      </c>
      <c r="Q17" s="148">
        <f>'FICHE DOSSIER'!AJ9+'FICHE DOSSIER'!AN9</f>
        <v>0</v>
      </c>
      <c r="R17" s="120"/>
      <c r="S17" s="120"/>
      <c r="T17" s="145"/>
    </row>
    <row r="18" spans="1:20">
      <c r="A18" s="144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7"/>
    </row>
  </sheetData>
  <mergeCells count="2">
    <mergeCell ref="A1:T1"/>
    <mergeCell ref="A4:T4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Références</vt:lpstr>
      <vt:lpstr>FICHE DOSSIER</vt:lpstr>
      <vt:lpstr>FICHE CONSOMMATION</vt:lpstr>
      <vt:lpstr>TOTAL DETAIL</vt:lpstr>
      <vt:lpstr>FACTURE</vt:lpstr>
      <vt:lpstr>FACTURE D'ACOMPTE</vt:lpstr>
      <vt:lpstr>FICHE AEROPORT</vt:lpstr>
      <vt:lpstr>BOISSONS</vt:lpstr>
      <vt:lpstr>REPAS</vt:lpstr>
      <vt:lpstr>SPA</vt:lpstr>
      <vt:lpstr>TRANSFERTS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2014-04-16T21:26:23Z</cp:lastPrinted>
  <dcterms:created xsi:type="dcterms:W3CDTF">2014-04-03T20:48:08Z</dcterms:created>
  <dcterms:modified xsi:type="dcterms:W3CDTF">2014-04-17T13:07:53Z</dcterms:modified>
</cp:coreProperties>
</file>