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10" windowHeight="7380" activeTab="1"/>
  </bookViews>
  <sheets>
    <sheet name="Extraction" sheetId="1" r:id="rId1"/>
    <sheet name="Contrôle" sheetId="2" r:id="rId2"/>
    <sheet name="Contrôle (2)" sheetId="4" r:id="rId3"/>
  </sheets>
  <externalReferences>
    <externalReference r:id="rId4"/>
  </externalReferences>
  <definedNames>
    <definedName name="Coef">Contrôle!$B$1</definedName>
    <definedName name="Type_Frais">[1]Parametres!$J$77:$J$84</definedName>
    <definedName name="Unite">[1]Parametres!$N$89:$N$102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8" i="4" l="1"/>
  <c r="D108" i="4"/>
  <c r="M107" i="4"/>
  <c r="I107" i="4"/>
  <c r="N107" i="4" s="1"/>
  <c r="H107" i="4"/>
  <c r="M106" i="4"/>
  <c r="I106" i="4"/>
  <c r="N106" i="4" s="1"/>
  <c r="H106" i="4"/>
  <c r="M105" i="4"/>
  <c r="I105" i="4"/>
  <c r="N105" i="4" s="1"/>
  <c r="H105" i="4"/>
  <c r="M104" i="4"/>
  <c r="I104" i="4"/>
  <c r="N104" i="4" s="1"/>
  <c r="H104" i="4"/>
  <c r="M103" i="4"/>
  <c r="I103" i="4"/>
  <c r="N103" i="4" s="1"/>
  <c r="H103" i="4"/>
  <c r="M102" i="4"/>
  <c r="I102" i="4"/>
  <c r="N102" i="4" s="1"/>
  <c r="H102" i="4"/>
  <c r="M101" i="4"/>
  <c r="I101" i="4"/>
  <c r="N101" i="4" s="1"/>
  <c r="H101" i="4"/>
  <c r="M100" i="4"/>
  <c r="I100" i="4"/>
  <c r="N100" i="4" s="1"/>
  <c r="H100" i="4"/>
  <c r="M99" i="4"/>
  <c r="I99" i="4"/>
  <c r="N99" i="4" s="1"/>
  <c r="H99" i="4"/>
  <c r="M98" i="4"/>
  <c r="I98" i="4"/>
  <c r="N98" i="4" s="1"/>
  <c r="H98" i="4"/>
  <c r="M97" i="4"/>
  <c r="I97" i="4"/>
  <c r="N97" i="4" s="1"/>
  <c r="H97" i="4"/>
  <c r="M96" i="4"/>
  <c r="I96" i="4"/>
  <c r="N96" i="4" s="1"/>
  <c r="H96" i="4"/>
  <c r="M95" i="4"/>
  <c r="I95" i="4"/>
  <c r="N95" i="4" s="1"/>
  <c r="H95" i="4"/>
  <c r="M94" i="4"/>
  <c r="I94" i="4"/>
  <c r="N94" i="4" s="1"/>
  <c r="H94" i="4"/>
  <c r="M93" i="4"/>
  <c r="I93" i="4"/>
  <c r="N93" i="4" s="1"/>
  <c r="H93" i="4"/>
  <c r="M92" i="4"/>
  <c r="I92" i="4"/>
  <c r="N92" i="4" s="1"/>
  <c r="H92" i="4"/>
  <c r="M91" i="4"/>
  <c r="I91" i="4"/>
  <c r="N91" i="4" s="1"/>
  <c r="H91" i="4"/>
  <c r="M90" i="4"/>
  <c r="I90" i="4"/>
  <c r="N90" i="4" s="1"/>
  <c r="H90" i="4"/>
  <c r="M89" i="4"/>
  <c r="I89" i="4"/>
  <c r="N89" i="4" s="1"/>
  <c r="H89" i="4"/>
  <c r="M88" i="4"/>
  <c r="I88" i="4"/>
  <c r="N88" i="4" s="1"/>
  <c r="H88" i="4"/>
  <c r="M87" i="4"/>
  <c r="I87" i="4"/>
  <c r="N87" i="4" s="1"/>
  <c r="H87" i="4"/>
  <c r="M86" i="4"/>
  <c r="I86" i="4"/>
  <c r="N86" i="4" s="1"/>
  <c r="H86" i="4"/>
  <c r="M85" i="4"/>
  <c r="I85" i="4"/>
  <c r="N85" i="4" s="1"/>
  <c r="H85" i="4"/>
  <c r="M84" i="4"/>
  <c r="I84" i="4"/>
  <c r="N84" i="4" s="1"/>
  <c r="H84" i="4"/>
  <c r="M83" i="4"/>
  <c r="I83" i="4"/>
  <c r="N83" i="4" s="1"/>
  <c r="H83" i="4"/>
  <c r="M82" i="4"/>
  <c r="I82" i="4"/>
  <c r="N82" i="4" s="1"/>
  <c r="H82" i="4"/>
  <c r="M81" i="4"/>
  <c r="I81" i="4"/>
  <c r="N81" i="4" s="1"/>
  <c r="H81" i="4"/>
  <c r="M80" i="4"/>
  <c r="I80" i="4"/>
  <c r="N80" i="4" s="1"/>
  <c r="H80" i="4"/>
  <c r="M79" i="4"/>
  <c r="I79" i="4"/>
  <c r="N79" i="4" s="1"/>
  <c r="H79" i="4"/>
  <c r="M78" i="4"/>
  <c r="I78" i="4"/>
  <c r="N78" i="4" s="1"/>
  <c r="H78" i="4"/>
  <c r="M77" i="4"/>
  <c r="I77" i="4"/>
  <c r="N77" i="4" s="1"/>
  <c r="H77" i="4"/>
  <c r="M76" i="4"/>
  <c r="I76" i="4"/>
  <c r="N76" i="4" s="1"/>
  <c r="H76" i="4"/>
  <c r="M75" i="4"/>
  <c r="I75" i="4"/>
  <c r="N75" i="4" s="1"/>
  <c r="H75" i="4"/>
  <c r="M74" i="4"/>
  <c r="I74" i="4"/>
  <c r="N74" i="4" s="1"/>
  <c r="H74" i="4"/>
  <c r="M73" i="4"/>
  <c r="I73" i="4"/>
  <c r="N73" i="4" s="1"/>
  <c r="H73" i="4"/>
  <c r="M72" i="4"/>
  <c r="I72" i="4"/>
  <c r="N72" i="4" s="1"/>
  <c r="H72" i="4"/>
  <c r="M71" i="4"/>
  <c r="I71" i="4"/>
  <c r="N71" i="4" s="1"/>
  <c r="H71" i="4"/>
  <c r="M70" i="4"/>
  <c r="I70" i="4"/>
  <c r="N70" i="4" s="1"/>
  <c r="H70" i="4"/>
  <c r="M69" i="4"/>
  <c r="I69" i="4"/>
  <c r="N69" i="4" s="1"/>
  <c r="H69" i="4"/>
  <c r="M68" i="4"/>
  <c r="I68" i="4"/>
  <c r="N68" i="4" s="1"/>
  <c r="H68" i="4"/>
  <c r="M67" i="4"/>
  <c r="I67" i="4"/>
  <c r="N67" i="4" s="1"/>
  <c r="H67" i="4"/>
  <c r="M66" i="4"/>
  <c r="I66" i="4"/>
  <c r="N66" i="4" s="1"/>
  <c r="H66" i="4"/>
  <c r="M65" i="4"/>
  <c r="I65" i="4"/>
  <c r="N65" i="4" s="1"/>
  <c r="H65" i="4"/>
  <c r="M64" i="4"/>
  <c r="I64" i="4"/>
  <c r="N64" i="4" s="1"/>
  <c r="H64" i="4"/>
  <c r="M63" i="4"/>
  <c r="I63" i="4"/>
  <c r="N63" i="4" s="1"/>
  <c r="H63" i="4"/>
  <c r="M62" i="4"/>
  <c r="I62" i="4"/>
  <c r="N62" i="4" s="1"/>
  <c r="H62" i="4"/>
  <c r="M61" i="4"/>
  <c r="I61" i="4"/>
  <c r="N61" i="4" s="1"/>
  <c r="H61" i="4"/>
  <c r="M60" i="4"/>
  <c r="I60" i="4"/>
  <c r="N60" i="4" s="1"/>
  <c r="H60" i="4"/>
  <c r="M59" i="4"/>
  <c r="I59" i="4"/>
  <c r="N59" i="4" s="1"/>
  <c r="H59" i="4"/>
  <c r="M58" i="4"/>
  <c r="I58" i="4"/>
  <c r="N58" i="4" s="1"/>
  <c r="H58" i="4"/>
  <c r="M57" i="4"/>
  <c r="I57" i="4"/>
  <c r="N57" i="4" s="1"/>
  <c r="H57" i="4"/>
  <c r="M56" i="4"/>
  <c r="I56" i="4"/>
  <c r="N56" i="4" s="1"/>
  <c r="H56" i="4"/>
  <c r="M55" i="4"/>
  <c r="I55" i="4"/>
  <c r="N55" i="4" s="1"/>
  <c r="H55" i="4"/>
  <c r="M54" i="4"/>
  <c r="I54" i="4"/>
  <c r="N54" i="4" s="1"/>
  <c r="H54" i="4"/>
  <c r="M53" i="4"/>
  <c r="I53" i="4"/>
  <c r="N53" i="4" s="1"/>
  <c r="H53" i="4"/>
  <c r="M52" i="4"/>
  <c r="I52" i="4"/>
  <c r="N52" i="4" s="1"/>
  <c r="H52" i="4"/>
  <c r="M51" i="4"/>
  <c r="I51" i="4"/>
  <c r="N51" i="4" s="1"/>
  <c r="H51" i="4"/>
  <c r="M50" i="4"/>
  <c r="I50" i="4"/>
  <c r="N50" i="4" s="1"/>
  <c r="H50" i="4"/>
  <c r="M49" i="4"/>
  <c r="I49" i="4"/>
  <c r="N49" i="4" s="1"/>
  <c r="H49" i="4"/>
  <c r="M48" i="4"/>
  <c r="I48" i="4"/>
  <c r="N48" i="4" s="1"/>
  <c r="H48" i="4"/>
  <c r="M47" i="4"/>
  <c r="I47" i="4"/>
  <c r="N47" i="4" s="1"/>
  <c r="H47" i="4"/>
  <c r="M46" i="4"/>
  <c r="I46" i="4"/>
  <c r="N46" i="4" s="1"/>
  <c r="H46" i="4"/>
  <c r="M45" i="4"/>
  <c r="I45" i="4"/>
  <c r="N45" i="4" s="1"/>
  <c r="H45" i="4"/>
  <c r="M44" i="4"/>
  <c r="I44" i="4"/>
  <c r="N44" i="4" s="1"/>
  <c r="H44" i="4"/>
  <c r="M43" i="4"/>
  <c r="I43" i="4"/>
  <c r="N43" i="4" s="1"/>
  <c r="H43" i="4"/>
  <c r="M42" i="4"/>
  <c r="I42" i="4"/>
  <c r="N42" i="4" s="1"/>
  <c r="H42" i="4"/>
  <c r="M41" i="4"/>
  <c r="I41" i="4"/>
  <c r="N41" i="4" s="1"/>
  <c r="H41" i="4"/>
  <c r="M40" i="4"/>
  <c r="I40" i="4"/>
  <c r="N40" i="4" s="1"/>
  <c r="H40" i="4"/>
  <c r="M39" i="4"/>
  <c r="I39" i="4"/>
  <c r="N39" i="4" s="1"/>
  <c r="H39" i="4"/>
  <c r="M38" i="4"/>
  <c r="I38" i="4"/>
  <c r="N38" i="4" s="1"/>
  <c r="H38" i="4"/>
  <c r="M37" i="4"/>
  <c r="I37" i="4"/>
  <c r="N37" i="4" s="1"/>
  <c r="H37" i="4"/>
  <c r="M36" i="4"/>
  <c r="I36" i="4"/>
  <c r="N36" i="4" s="1"/>
  <c r="H36" i="4"/>
  <c r="M35" i="4"/>
  <c r="I35" i="4"/>
  <c r="N35" i="4" s="1"/>
  <c r="H35" i="4"/>
  <c r="M34" i="4"/>
  <c r="I34" i="4"/>
  <c r="N34" i="4" s="1"/>
  <c r="H34" i="4"/>
  <c r="M33" i="4"/>
  <c r="I33" i="4"/>
  <c r="N33" i="4" s="1"/>
  <c r="H33" i="4"/>
  <c r="M32" i="4"/>
  <c r="I32" i="4"/>
  <c r="N32" i="4" s="1"/>
  <c r="H32" i="4"/>
  <c r="M31" i="4"/>
  <c r="I31" i="4"/>
  <c r="N31" i="4" s="1"/>
  <c r="H31" i="4"/>
  <c r="M30" i="4"/>
  <c r="I30" i="4"/>
  <c r="N30" i="4" s="1"/>
  <c r="H30" i="4"/>
  <c r="M29" i="4"/>
  <c r="I29" i="4"/>
  <c r="N29" i="4" s="1"/>
  <c r="H29" i="4"/>
  <c r="M28" i="4"/>
  <c r="I28" i="4"/>
  <c r="N28" i="4" s="1"/>
  <c r="H28" i="4"/>
  <c r="M27" i="4"/>
  <c r="I27" i="4"/>
  <c r="N27" i="4" s="1"/>
  <c r="H27" i="4"/>
  <c r="M26" i="4"/>
  <c r="I26" i="4"/>
  <c r="N26" i="4" s="1"/>
  <c r="H26" i="4"/>
  <c r="M25" i="4"/>
  <c r="I25" i="4"/>
  <c r="N25" i="4" s="1"/>
  <c r="H25" i="4"/>
  <c r="M24" i="4"/>
  <c r="I24" i="4"/>
  <c r="N24" i="4" s="1"/>
  <c r="H24" i="4"/>
  <c r="M23" i="4"/>
  <c r="I23" i="4"/>
  <c r="N23" i="4" s="1"/>
  <c r="H23" i="4"/>
  <c r="M22" i="4"/>
  <c r="I22" i="4"/>
  <c r="N22" i="4" s="1"/>
  <c r="H22" i="4"/>
  <c r="M21" i="4"/>
  <c r="I21" i="4"/>
  <c r="N21" i="4" s="1"/>
  <c r="H21" i="4"/>
  <c r="M20" i="4"/>
  <c r="I20" i="4"/>
  <c r="N20" i="4" s="1"/>
  <c r="H20" i="4"/>
  <c r="M19" i="4"/>
  <c r="I19" i="4"/>
  <c r="N19" i="4" s="1"/>
  <c r="H19" i="4"/>
  <c r="M18" i="4"/>
  <c r="I18" i="4"/>
  <c r="N18" i="4" s="1"/>
  <c r="H18" i="4"/>
  <c r="M17" i="4"/>
  <c r="I17" i="4"/>
  <c r="N17" i="4" s="1"/>
  <c r="H17" i="4"/>
  <c r="M16" i="4"/>
  <c r="I16" i="4"/>
  <c r="N16" i="4" s="1"/>
  <c r="H16" i="4"/>
  <c r="M15" i="4"/>
  <c r="I15" i="4"/>
  <c r="N15" i="4" s="1"/>
  <c r="H15" i="4"/>
  <c r="M14" i="4"/>
  <c r="I14" i="4"/>
  <c r="N14" i="4" s="1"/>
  <c r="H14" i="4"/>
  <c r="M13" i="4"/>
  <c r="I13" i="4"/>
  <c r="N13" i="4" s="1"/>
  <c r="H13" i="4"/>
  <c r="M12" i="4"/>
  <c r="I12" i="4"/>
  <c r="N12" i="4" s="1"/>
  <c r="H12" i="4"/>
  <c r="M11" i="4"/>
  <c r="I11" i="4"/>
  <c r="N11" i="4" s="1"/>
  <c r="H11" i="4"/>
  <c r="M10" i="4"/>
  <c r="I10" i="4"/>
  <c r="N10" i="4" s="1"/>
  <c r="H10" i="4"/>
  <c r="M9" i="4"/>
  <c r="I9" i="4"/>
  <c r="N9" i="4" s="1"/>
  <c r="H9" i="4"/>
  <c r="M8" i="4"/>
  <c r="I8" i="4"/>
  <c r="N8" i="4" s="1"/>
  <c r="H8" i="4"/>
  <c r="M7" i="4"/>
  <c r="I7" i="4"/>
  <c r="N7" i="4" s="1"/>
  <c r="H7" i="4"/>
  <c r="M6" i="4"/>
  <c r="I6" i="4"/>
  <c r="N6" i="4" s="1"/>
  <c r="H6" i="4"/>
  <c r="M5" i="4"/>
  <c r="I5" i="4"/>
  <c r="N5" i="4" s="1"/>
  <c r="H5" i="4"/>
  <c r="M4" i="4"/>
  <c r="I4" i="4"/>
  <c r="H4" i="4"/>
  <c r="B1" i="4"/>
  <c r="N108" i="4" l="1"/>
  <c r="L108" i="4"/>
  <c r="J108" i="4"/>
  <c r="M108" i="4"/>
  <c r="K108" i="4"/>
  <c r="I108" i="4"/>
  <c r="N4" i="4"/>
  <c r="B1" i="2"/>
  <c r="D128" i="1" l="1" a="1"/>
  <c r="D128" i="1" s="1"/>
  <c r="D153" i="1"/>
  <c r="D152" i="1"/>
  <c r="D151" i="1"/>
  <c r="D150" i="1"/>
  <c r="D149" i="1"/>
  <c r="D148" i="1"/>
  <c r="D147" i="1"/>
  <c r="D146" i="1"/>
  <c r="D145" i="1"/>
  <c r="D144" i="1"/>
  <c r="D143" i="1"/>
  <c r="D139" i="1"/>
  <c r="D138" i="1"/>
  <c r="D137" i="1"/>
  <c r="E148" i="1" s="1"/>
  <c r="D136" i="1"/>
  <c r="D135" i="1"/>
  <c r="D133" i="1"/>
  <c r="D127" i="1"/>
  <c r="D134" i="1" s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127" i="1" l="1"/>
  <c r="E143" i="1"/>
  <c r="D154" i="1"/>
  <c r="E149" i="1"/>
  <c r="E153" i="1"/>
  <c r="E144" i="1"/>
  <c r="D140" i="1"/>
  <c r="D155" i="1" s="1"/>
</calcChain>
</file>

<file path=xl/comments1.xml><?xml version="1.0" encoding="utf-8"?>
<comments xmlns="http://schemas.openxmlformats.org/spreadsheetml/2006/main">
  <authors>
    <author>DYNAMIQUE VISION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DYNAMIQUE VISION:</t>
        </r>
        <r>
          <rPr>
            <sz val="9"/>
            <color indexed="81"/>
            <rFont val="Tahoma"/>
            <family val="2"/>
          </rPr>
          <t xml:space="preserve">
Sélectionner de la manière suivante :
     - Achats si les frais sont assimilés à des achats
     - Variable si ses frais font l'objet d'une saisie dans les frais variables
     - Comm (Commercial) si vous avez budgété dans la page frais commerciaux
     - FG (Frais généraux si ces frais doivent faire l'objet d'un budget dans le présent tableau.
     -LOC/BAIL s'il s'agit de contrat de location ou de bail
</t>
        </r>
      </text>
    </comment>
  </commentList>
</comments>
</file>

<file path=xl/comments2.xml><?xml version="1.0" encoding="utf-8"?>
<comments xmlns="http://schemas.openxmlformats.org/spreadsheetml/2006/main">
  <authors>
    <author>DYNAMIQUE VISION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DYNAMIQUE VISION:</t>
        </r>
        <r>
          <rPr>
            <sz val="9"/>
            <color indexed="81"/>
            <rFont val="Tahoma"/>
            <family val="2"/>
          </rPr>
          <t xml:space="preserve">
Sélectionner de la manière suivante :
     - Achats si les frais sont assimilés à des achats
     - Variable si ses frais font l'objet d'une saisie dans les frais variables
     - Comm (Commercial) si vous avez budgété dans la page frais commerciaux
     - FG (Frais généraux si ces frais doivent faire l'objet d'un budget dans le présent tableau.</t>
        </r>
      </text>
    </comment>
  </commentList>
</comments>
</file>

<file path=xl/comments3.xml><?xml version="1.0" encoding="utf-8"?>
<comments xmlns="http://schemas.openxmlformats.org/spreadsheetml/2006/main">
  <authors>
    <author>DYNAMIQUE VISION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DYNAMIQUE VISION:</t>
        </r>
        <r>
          <rPr>
            <sz val="9"/>
            <color indexed="81"/>
            <rFont val="Tahoma"/>
            <family val="2"/>
          </rPr>
          <t xml:space="preserve">
Sélectionner de la manière suivante :
     - Achats si les frais sont assimilés à des achats
     - Variable si ses frais font l'objet d'une saisie dans les frais variables
     - Comm (Commercial) si vous avez budgété dans la page frais commerciaux
     - FG (Frais généraux si ces frais doivent faire l'objet d'un budget dans le présent tableau.</t>
        </r>
      </text>
    </comment>
  </commentList>
</comments>
</file>

<file path=xl/sharedStrings.xml><?xml version="1.0" encoding="utf-8"?>
<sst xmlns="http://schemas.openxmlformats.org/spreadsheetml/2006/main" count="701" uniqueCount="153">
  <si>
    <t>N° Compte comptable</t>
  </si>
  <si>
    <t>Désignation</t>
  </si>
  <si>
    <t>Type de frais</t>
  </si>
  <si>
    <t>Montant       N-1</t>
  </si>
  <si>
    <t>Unité</t>
  </si>
  <si>
    <t>Quantité</t>
  </si>
  <si>
    <t>Prix Unitaire</t>
  </si>
  <si>
    <t>Montant HT</t>
  </si>
  <si>
    <t>MATIERE PREMIERE TRANSFORMEE</t>
  </si>
  <si>
    <t>Achats</t>
  </si>
  <si>
    <t>MATIERE PREMIERE POUR FABRICATION</t>
  </si>
  <si>
    <t>VARIATION STOCK MATIERE PREMIERE</t>
  </si>
  <si>
    <t>VARIATION STOCK MARCHANDISES</t>
  </si>
  <si>
    <t>ACHATS</t>
  </si>
  <si>
    <t>SOUS-TRAITANCE</t>
  </si>
  <si>
    <t>604000</t>
  </si>
  <si>
    <t>TEST DE TRI DES COMPTES</t>
  </si>
  <si>
    <t>FG</t>
  </si>
  <si>
    <t>CONVENTION D'ASSISTANCE</t>
  </si>
  <si>
    <t>ELECTRICITE</t>
  </si>
  <si>
    <t>GAZ + OXYGENE</t>
  </si>
  <si>
    <t>ARGON</t>
  </si>
  <si>
    <t>CARBURANT POUR VEHICULE SOCIETE</t>
  </si>
  <si>
    <t>PRODUITS D'ENTRETIEN</t>
  </si>
  <si>
    <t>PETIT MATERIL PROTHESE</t>
  </si>
  <si>
    <t>FOURNITURES ADMINISTRATIVES</t>
  </si>
  <si>
    <t>PHOTOCOPIES</t>
  </si>
  <si>
    <t/>
  </si>
  <si>
    <t>607101</t>
  </si>
  <si>
    <t>ATTACHEMENTS IMPLANTS</t>
  </si>
  <si>
    <t>DENTS</t>
  </si>
  <si>
    <t>CREDIT BAIL USINEUSE MONTBIAN</t>
  </si>
  <si>
    <t>Loc/Bail</t>
  </si>
  <si>
    <t>GRENKE  CREDIT BAIL TELEPHONE</t>
  </si>
  <si>
    <t>RELEASE CAPITAL MAT CAD CAM</t>
  </si>
  <si>
    <t>LOYER BATIFRANC</t>
  </si>
  <si>
    <t>613220</t>
  </si>
  <si>
    <t>LOCAM FINANCE FOUR VITA</t>
  </si>
  <si>
    <t>LOCATION COMPRESSEUR</t>
  </si>
  <si>
    <t>LOCATION AIR LIQUIDE</t>
  </si>
  <si>
    <t>BNP LEASE COPIEUR REX ROTARY</t>
  </si>
  <si>
    <t>LOCATION AUTOCOMMUTATEUR</t>
  </si>
  <si>
    <t>VW POUR POLO ENTREPRISE</t>
  </si>
  <si>
    <t>LOCATION CAD-CAM1</t>
  </si>
  <si>
    <t>LOCATION CAD-CAM2</t>
  </si>
  <si>
    <t>CHARGES LOCATIVES</t>
  </si>
  <si>
    <t>PETITES QUINCAILLERIE DIVERSES</t>
  </si>
  <si>
    <t>ENTRETIEN DES LOCAUX</t>
  </si>
  <si>
    <t>ENTRETIEN DU MATERIEL</t>
  </si>
  <si>
    <t>ENTRETIEN DES VEHICULES</t>
  </si>
  <si>
    <t>MAINTENANCE REPARATIONS</t>
  </si>
  <si>
    <t>RECYCLAGE DECHETS</t>
  </si>
  <si>
    <t>BNP PROTECTION PROFESSIONNELLE</t>
  </si>
  <si>
    <t>ASSURANCE MULTIRISQUE AXA</t>
  </si>
  <si>
    <t>ASSURANCE FLOTTE VEHICULES</t>
  </si>
  <si>
    <t>ASSURANCES SUR EMPRUNTS</t>
  </si>
  <si>
    <t>ASSURANCE HOMME CLE</t>
  </si>
  <si>
    <t>HONORAIRES</t>
  </si>
  <si>
    <t>SPONSORING</t>
  </si>
  <si>
    <t>FRAIS D'ACTES</t>
  </si>
  <si>
    <t>ANNONCES ET INSERTIONS</t>
  </si>
  <si>
    <t>CADEAUX CLIENTS</t>
  </si>
  <si>
    <t>CADEAUX DEPART DES SALARIES</t>
  </si>
  <si>
    <t>IMPRIMERIE PUBLICITE</t>
  </si>
  <si>
    <t>TRANSPORTS SUR ACHATS</t>
  </si>
  <si>
    <t>TRANSPORTS SUR VENTES</t>
  </si>
  <si>
    <t>INDEMNITES KILOMETRES JL MAURAN</t>
  </si>
  <si>
    <t>INDEMNITES KILOMETRIQUES T. HOLTZ</t>
  </si>
  <si>
    <t>FRAIS DE PARKINGS PEAGES ET AUTOROUTES</t>
  </si>
  <si>
    <t>DEPLACEMENTS</t>
  </si>
  <si>
    <t>RECEPTION</t>
  </si>
  <si>
    <t>FRAIS DE DEPLACEMENTS DIVERS</t>
  </si>
  <si>
    <t>AFFRANCHISSEMENT</t>
  </si>
  <si>
    <t>TELEPHONE</t>
  </si>
  <si>
    <t>INTERNET</t>
  </si>
  <si>
    <t xml:space="preserve">SERVICES BANCAIRES </t>
  </si>
  <si>
    <t>SERVICE FACTOR</t>
  </si>
  <si>
    <t>AUTRES SERVICES EXTERIEURS</t>
  </si>
  <si>
    <t>COTISATIONS +ADSAMS</t>
  </si>
  <si>
    <t>TAXES SUR LES SALAIRES</t>
  </si>
  <si>
    <t>FORMATION CONTINUE</t>
  </si>
  <si>
    <t>FRAIS D'ENREGISTREMENT</t>
  </si>
  <si>
    <t>TAXE D'APPRENTISSAGE</t>
  </si>
  <si>
    <t>COTISATONS FONCIERE &amp; CVAE</t>
  </si>
  <si>
    <t>TAXES ORDURES MENAGERES</t>
  </si>
  <si>
    <t>TAXES SUR VEHICULES DE SOCIETE</t>
  </si>
  <si>
    <t>DIFFERENCE DE REGLEMENT</t>
  </si>
  <si>
    <t>Intérêts des emprunts</t>
  </si>
  <si>
    <t>Financier</t>
  </si>
  <si>
    <t>INTERETS BANCAIRES AGIOS</t>
  </si>
  <si>
    <t>661610</t>
  </si>
  <si>
    <t>AGIOS D'ESCOMPTES</t>
  </si>
  <si>
    <t>665000</t>
  </si>
  <si>
    <t>ESCOMPTES ACCORDES</t>
  </si>
  <si>
    <t>671200</t>
  </si>
  <si>
    <t>PENALITES AMENDES FISC. &amp; PENALES</t>
  </si>
  <si>
    <t>Except</t>
  </si>
  <si>
    <t>671800</t>
  </si>
  <si>
    <t>CHARGES EXCEPTIONNELLES SUR OP/GESTION</t>
  </si>
  <si>
    <t>675200</t>
  </si>
  <si>
    <t>VALEUR NETTE COMPTABLE/CESSION IMMOB.</t>
  </si>
  <si>
    <t>DOTATIONS AUX AMORTISSEMENTS</t>
  </si>
  <si>
    <t>Amort</t>
  </si>
  <si>
    <t>SUBVENTIONS D'EXPLOITATION</t>
  </si>
  <si>
    <t>SUBVENTIONS STAGES OU APPRENTI</t>
  </si>
  <si>
    <t>758000</t>
  </si>
  <si>
    <t>768000</t>
  </si>
  <si>
    <t>INTERETS CREDITEUR</t>
  </si>
  <si>
    <t>TRANSFERT DE CHARGES D'EXPLOITATION</t>
  </si>
  <si>
    <t>REMBOURSEMENT ASSURANCES</t>
  </si>
  <si>
    <t>Total des coûts directs</t>
  </si>
  <si>
    <t>CONTRÔLE DE COHERENCE COMPTABLE</t>
  </si>
  <si>
    <t>Tableau de répartition des charges et produits annexes</t>
  </si>
  <si>
    <t>COÛTS DIRECTS</t>
  </si>
  <si>
    <t>Frais fixes</t>
  </si>
  <si>
    <t>FRAIS COMMERCIAUX</t>
  </si>
  <si>
    <t>LOCATIONS/LEASING</t>
  </si>
  <si>
    <t>CHARGES FINANCIERES</t>
  </si>
  <si>
    <t>CHARGES EXCEPTIONNELLES</t>
  </si>
  <si>
    <t>Somme totale</t>
  </si>
  <si>
    <t>Ecart ventilation</t>
  </si>
  <si>
    <t>Compte de Résultat N- 1</t>
  </si>
  <si>
    <t>Autres achats et charges externes</t>
  </si>
  <si>
    <t>FW</t>
  </si>
  <si>
    <t>Impôts, taxes et versements assimilés</t>
  </si>
  <si>
    <t>FX</t>
  </si>
  <si>
    <t>Autres charges</t>
  </si>
  <si>
    <t>GE</t>
  </si>
  <si>
    <t>Autres produits, subventions et reprises</t>
  </si>
  <si>
    <t>Intérêts et charges assimilées</t>
  </si>
  <si>
    <t>GR</t>
  </si>
  <si>
    <t>Dotations d'exploitation sur immobilisations dotat</t>
  </si>
  <si>
    <t>GA</t>
  </si>
  <si>
    <t>GB</t>
  </si>
  <si>
    <t>Dotations d'exploitation sur actif circulant : dot</t>
  </si>
  <si>
    <t>GC</t>
  </si>
  <si>
    <t>Dotations d'exploitation pour risques et charges :</t>
  </si>
  <si>
    <t>GD</t>
  </si>
  <si>
    <t>Charges exceptionnelles</t>
  </si>
  <si>
    <t>HH</t>
  </si>
  <si>
    <t>Contrôle entre la  ventilation et votre compte de résultat N-1</t>
  </si>
  <si>
    <t>Ce code couleur met en évidence un compte comptable qui n'entre pas dans les services extérieurs mais plutôt les achats (601-602) ce qui peu expliquer l'écart dans le contrôle de saisie de vos comptes</t>
  </si>
  <si>
    <t>TOTAL DES SOMMES DES COMPTES COMMENCANT PAR "60"</t>
  </si>
  <si>
    <t>791010</t>
  </si>
  <si>
    <t>Budgt de la période</t>
  </si>
  <si>
    <t>Balance</t>
  </si>
  <si>
    <t>Charges à payer</t>
  </si>
  <si>
    <t>Charges constatées</t>
  </si>
  <si>
    <t>Total corrigé</t>
  </si>
  <si>
    <t>Ecart budgétaire</t>
  </si>
  <si>
    <t>Commentaires</t>
  </si>
  <si>
    <t>Total des frais généraux</t>
  </si>
  <si>
    <t>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</si>
</sst>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4F595F"/>
      <name val="Courier New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rgb="FFE1EC06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8BC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B7B7FF"/>
        <bgColor indexed="64"/>
      </patternFill>
    </fill>
    <fill>
      <patternFill patternType="solid">
        <fgColor rgb="FFFEBEF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166" fontId="1" fillId="5" borderId="1" applyProtection="0">
      <alignment horizontal="center" vertical="center"/>
    </xf>
  </cellStyleXfs>
  <cellXfs count="92">
    <xf numFmtId="0" fontId="0" fillId="0" borderId="0" xfId="0"/>
    <xf numFmtId="49" fontId="0" fillId="3" borderId="0" xfId="0" applyNumberFormat="1" applyFill="1" applyProtection="1">
      <protection hidden="1"/>
    </xf>
    <xf numFmtId="44" fontId="0" fillId="3" borderId="0" xfId="2" applyFont="1" applyFill="1" applyAlignment="1" applyProtection="1">
      <alignment horizontal="left"/>
      <protection hidden="1"/>
    </xf>
    <xf numFmtId="0" fontId="0" fillId="3" borderId="0" xfId="0" applyFill="1" applyProtection="1">
      <protection hidden="1"/>
    </xf>
    <xf numFmtId="44" fontId="0" fillId="3" borderId="0" xfId="2" applyFont="1" applyFill="1" applyProtection="1">
      <protection hidden="1"/>
    </xf>
    <xf numFmtId="49" fontId="0" fillId="4" borderId="1" xfId="0" applyNumberForma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Alignment="1" applyProtection="1">
      <alignment horizontal="center" vertical="center" wrapText="1"/>
      <protection hidden="1"/>
    </xf>
    <xf numFmtId="44" fontId="0" fillId="4" borderId="1" xfId="2" applyFont="1" applyFill="1" applyBorder="1" applyAlignment="1" applyProtection="1">
      <alignment horizontal="center" vertical="center" wrapText="1"/>
      <protection hidden="1"/>
    </xf>
    <xf numFmtId="49" fontId="1" fillId="5" borderId="1" xfId="5" applyNumberFormat="1" applyProtection="1">
      <alignment horizontal="center" vertical="center"/>
      <protection locked="0" hidden="1"/>
    </xf>
    <xf numFmtId="0" fontId="0" fillId="5" borderId="1" xfId="5" applyNumberFormat="1" applyFont="1" applyProtection="1">
      <alignment horizontal="center" vertical="center"/>
      <protection locked="0" hidden="1"/>
    </xf>
    <xf numFmtId="0" fontId="1" fillId="5" borderId="1" xfId="5" applyNumberFormat="1" applyProtection="1">
      <alignment horizontal="center" vertical="center"/>
      <protection locked="0" hidden="1"/>
    </xf>
    <xf numFmtId="44" fontId="0" fillId="6" borderId="1" xfId="2" applyFont="1" applyFill="1" applyBorder="1" applyAlignment="1" applyProtection="1">
      <alignment vertical="center" wrapText="1"/>
      <protection locked="0" hidden="1"/>
    </xf>
    <xf numFmtId="44" fontId="0" fillId="5" borderId="1" xfId="2" applyFont="1" applyFill="1" applyBorder="1" applyAlignment="1" applyProtection="1">
      <alignment vertical="center" wrapText="1"/>
      <protection locked="0" hidden="1"/>
    </xf>
    <xf numFmtId="167" fontId="0" fillId="5" borderId="1" xfId="2" applyNumberFormat="1" applyFont="1" applyFill="1" applyBorder="1" applyAlignment="1" applyProtection="1">
      <alignment vertical="center" wrapText="1"/>
      <protection locked="0" hidden="1"/>
    </xf>
    <xf numFmtId="44" fontId="0" fillId="7" borderId="1" xfId="2" applyFont="1" applyFill="1" applyBorder="1" applyAlignment="1" applyProtection="1">
      <alignment vertical="center" wrapText="1"/>
      <protection hidden="1"/>
    </xf>
    <xf numFmtId="49" fontId="0" fillId="5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0" fillId="5" borderId="1" xfId="0" applyFill="1" applyBorder="1" applyAlignment="1" applyProtection="1">
      <alignment horizontal="center" vertical="center" wrapText="1"/>
      <protection locked="0" hidden="1"/>
    </xf>
    <xf numFmtId="0" fontId="5" fillId="0" borderId="0" xfId="0" applyFont="1"/>
    <xf numFmtId="0" fontId="0" fillId="3" borderId="0" xfId="0" applyFill="1" applyAlignment="1" applyProtection="1">
      <alignment horizontal="left"/>
      <protection hidden="1"/>
    </xf>
    <xf numFmtId="44" fontId="0" fillId="8" borderId="1" xfId="2" applyFont="1" applyFill="1" applyBorder="1" applyAlignment="1" applyProtection="1">
      <alignment horizontal="center" vertical="center" wrapText="1"/>
      <protection hidden="1"/>
    </xf>
    <xf numFmtId="49" fontId="0" fillId="10" borderId="1" xfId="0" applyNumberFormat="1" applyFill="1" applyBorder="1" applyAlignment="1" applyProtection="1">
      <alignment horizontal="center"/>
      <protection hidden="1"/>
    </xf>
    <xf numFmtId="0" fontId="4" fillId="10" borderId="2" xfId="4" applyFill="1" applyBorder="1" applyAlignment="1" applyProtection="1">
      <protection hidden="1"/>
    </xf>
    <xf numFmtId="0" fontId="4" fillId="10" borderId="4" xfId="4" applyFill="1" applyBorder="1" applyAlignment="1" applyProtection="1">
      <protection hidden="1"/>
    </xf>
    <xf numFmtId="44" fontId="0" fillId="11" borderId="5" xfId="2" applyFont="1" applyFill="1" applyBorder="1" applyAlignment="1" applyProtection="1">
      <alignment horizontal="center" vertical="center" wrapText="1"/>
      <protection hidden="1"/>
    </xf>
    <xf numFmtId="0" fontId="0" fillId="12" borderId="5" xfId="0" applyFill="1" applyBorder="1" applyProtection="1">
      <protection hidden="1"/>
    </xf>
    <xf numFmtId="44" fontId="0" fillId="6" borderId="1" xfId="2" applyFont="1" applyFill="1" applyBorder="1" applyAlignment="1" applyProtection="1">
      <alignment vertical="center" wrapText="1"/>
      <protection hidden="1"/>
    </xf>
    <xf numFmtId="0" fontId="0" fillId="12" borderId="6" xfId="0" applyFill="1" applyBorder="1" applyProtection="1">
      <protection hidden="1"/>
    </xf>
    <xf numFmtId="0" fontId="0" fillId="3" borderId="0" xfId="0" applyFill="1" applyAlignment="1" applyProtection="1">
      <alignment wrapText="1"/>
      <protection hidden="1"/>
    </xf>
    <xf numFmtId="44" fontId="0" fillId="13" borderId="6" xfId="2" applyFont="1" applyFill="1" applyBorder="1" applyAlignment="1" applyProtection="1">
      <alignment horizontal="center" vertical="center" wrapText="1"/>
      <protection hidden="1"/>
    </xf>
    <xf numFmtId="44" fontId="0" fillId="14" borderId="1" xfId="2" applyFont="1" applyFill="1" applyBorder="1" applyAlignment="1" applyProtection="1">
      <alignment vertical="center" wrapText="1"/>
      <protection hidden="1"/>
    </xf>
    <xf numFmtId="49" fontId="0" fillId="10" borderId="7" xfId="0" applyNumberFormat="1" applyFill="1" applyBorder="1" applyAlignment="1" applyProtection="1">
      <alignment horizontal="center"/>
      <protection hidden="1"/>
    </xf>
    <xf numFmtId="44" fontId="0" fillId="15" borderId="1" xfId="2" applyFont="1" applyFill="1" applyBorder="1" applyAlignment="1" applyProtection="1">
      <alignment vertical="center" wrapText="1"/>
      <protection hidden="1"/>
    </xf>
    <xf numFmtId="49" fontId="0" fillId="3" borderId="7" xfId="0" applyNumberFormat="1" applyFill="1" applyBorder="1" applyProtection="1">
      <protection hidden="1"/>
    </xf>
    <xf numFmtId="44" fontId="0" fillId="3" borderId="0" xfId="2" applyFont="1" applyFill="1" applyBorder="1" applyAlignment="1" applyProtection="1">
      <alignment horizontal="left"/>
      <protection hidden="1"/>
    </xf>
    <xf numFmtId="0" fontId="0" fillId="3" borderId="8" xfId="0" applyFill="1" applyBorder="1" applyProtection="1">
      <protection hidden="1"/>
    </xf>
    <xf numFmtId="165" fontId="4" fillId="4" borderId="1" xfId="4" applyNumberFormat="1" applyFill="1" applyBorder="1" applyAlignment="1" applyProtection="1">
      <alignment horizontal="center"/>
      <protection hidden="1"/>
    </xf>
    <xf numFmtId="0" fontId="1" fillId="2" borderId="10" xfId="3" applyBorder="1" applyAlignment="1" applyProtection="1">
      <alignment horizontal="left" vertical="center" wrapText="1"/>
      <protection hidden="1"/>
    </xf>
    <xf numFmtId="0" fontId="1" fillId="2" borderId="11" xfId="3" applyBorder="1" applyAlignment="1" applyProtection="1">
      <alignment horizontal="center" vertical="center"/>
      <protection hidden="1"/>
    </xf>
    <xf numFmtId="0" fontId="1" fillId="2" borderId="7" xfId="3" applyBorder="1" applyAlignment="1" applyProtection="1">
      <alignment horizontal="left" vertical="center" wrapText="1"/>
      <protection hidden="1"/>
    </xf>
    <xf numFmtId="0" fontId="1" fillId="2" borderId="0" xfId="3" applyBorder="1" applyAlignment="1" applyProtection="1">
      <alignment horizontal="center" vertical="center"/>
      <protection hidden="1"/>
    </xf>
    <xf numFmtId="44" fontId="0" fillId="6" borderId="5" xfId="2" applyFont="1" applyFill="1" applyBorder="1" applyAlignment="1" applyProtection="1">
      <alignment vertical="center" wrapText="1"/>
      <protection locked="0" hidden="1"/>
    </xf>
    <xf numFmtId="44" fontId="0" fillId="6" borderId="6" xfId="2" applyFont="1" applyFill="1" applyBorder="1" applyAlignment="1" applyProtection="1">
      <alignment vertical="center" wrapText="1"/>
      <protection locked="0" hidden="1"/>
    </xf>
    <xf numFmtId="165" fontId="0" fillId="3" borderId="0" xfId="0" applyNumberFormat="1" applyFill="1" applyProtection="1">
      <protection hidden="1"/>
    </xf>
    <xf numFmtId="0" fontId="1" fillId="16" borderId="2" xfId="3" applyFill="1" applyBorder="1" applyAlignment="1" applyProtection="1">
      <alignment horizontal="left" vertical="center" wrapText="1"/>
      <protection hidden="1"/>
    </xf>
    <xf numFmtId="0" fontId="1" fillId="16" borderId="3" xfId="3" applyFill="1" applyBorder="1" applyAlignment="1" applyProtection="1">
      <alignment horizontal="center" vertical="center"/>
      <protection hidden="1"/>
    </xf>
    <xf numFmtId="44" fontId="0" fillId="6" borderId="9" xfId="2" applyFont="1" applyFill="1" applyBorder="1" applyAlignment="1" applyProtection="1">
      <alignment vertical="center" wrapText="1"/>
      <protection locked="0" hidden="1"/>
    </xf>
    <xf numFmtId="44" fontId="0" fillId="14" borderId="5" xfId="2" applyFont="1" applyFill="1" applyBorder="1" applyAlignment="1" applyProtection="1">
      <alignment vertical="center" wrapText="1"/>
      <protection hidden="1"/>
    </xf>
    <xf numFmtId="44" fontId="0" fillId="14" borderId="6" xfId="2" applyFont="1" applyFill="1" applyBorder="1" applyAlignment="1" applyProtection="1">
      <alignment vertical="center" wrapText="1"/>
      <protection hidden="1"/>
    </xf>
    <xf numFmtId="44" fontId="0" fillId="14" borderId="9" xfId="2" applyFont="1" applyFill="1" applyBorder="1" applyAlignment="1" applyProtection="1">
      <alignment vertical="center" wrapText="1"/>
      <protection hidden="1"/>
    </xf>
    <xf numFmtId="0" fontId="1" fillId="2" borderId="12" xfId="3" applyBorder="1" applyAlignment="1" applyProtection="1">
      <alignment horizontal="left" vertical="center" wrapText="1"/>
      <protection hidden="1"/>
    </xf>
    <xf numFmtId="0" fontId="1" fillId="2" borderId="13" xfId="3" applyBorder="1" applyAlignment="1" applyProtection="1">
      <alignment horizontal="center" vertical="center"/>
      <protection hidden="1"/>
    </xf>
    <xf numFmtId="44" fontId="0" fillId="8" borderId="9" xfId="2" applyFont="1" applyFill="1" applyBorder="1" applyAlignment="1" applyProtection="1">
      <alignment horizontal="center" vertical="center" wrapText="1"/>
      <protection hidden="1"/>
    </xf>
    <xf numFmtId="0" fontId="0" fillId="3" borderId="6" xfId="0" applyFill="1" applyBorder="1" applyProtection="1">
      <protection hidden="1"/>
    </xf>
    <xf numFmtId="49" fontId="0" fillId="3" borderId="12" xfId="0" applyNumberFormat="1" applyFill="1" applyBorder="1" applyProtection="1">
      <protection hidden="1"/>
    </xf>
    <xf numFmtId="165" fontId="0" fillId="3" borderId="1" xfId="0" applyNumberFormat="1" applyFill="1" applyBorder="1" applyProtection="1">
      <protection hidden="1"/>
    </xf>
    <xf numFmtId="0" fontId="0" fillId="3" borderId="14" xfId="0" applyFill="1" applyBorder="1" applyProtection="1">
      <protection hidden="1"/>
    </xf>
    <xf numFmtId="44" fontId="0" fillId="8" borderId="0" xfId="2" applyFont="1" applyFill="1" applyBorder="1" applyAlignment="1" applyProtection="1">
      <alignment horizontal="center" vertical="center" wrapText="1"/>
      <protection hidden="1"/>
    </xf>
    <xf numFmtId="0" fontId="3" fillId="18" borderId="0" xfId="0" applyFont="1" applyFill="1" applyAlignment="1" applyProtection="1">
      <alignment horizontal="left"/>
      <protection hidden="1"/>
    </xf>
    <xf numFmtId="49" fontId="5" fillId="0" borderId="0" xfId="0" applyNumberFormat="1" applyFont="1"/>
    <xf numFmtId="44" fontId="0" fillId="0" borderId="0" xfId="0" applyNumberFormat="1"/>
    <xf numFmtId="44" fontId="0" fillId="19" borderId="1" xfId="2" applyFont="1" applyFill="1" applyBorder="1" applyAlignment="1" applyProtection="1">
      <alignment horizontal="center" vertical="center" wrapText="1"/>
      <protection locked="0" hidden="1"/>
    </xf>
    <xf numFmtId="44" fontId="0" fillId="5" borderId="1" xfId="2" applyFont="1" applyFill="1" applyBorder="1" applyAlignment="1" applyProtection="1">
      <alignment horizontal="center" vertical="center" wrapText="1"/>
      <protection locked="0" hidden="1"/>
    </xf>
    <xf numFmtId="0" fontId="0" fillId="3" borderId="0" xfId="0" applyFill="1" applyAlignment="1" applyProtection="1">
      <alignment horizontal="center" vertical="center"/>
      <protection hidden="1"/>
    </xf>
    <xf numFmtId="44" fontId="0" fillId="14" borderId="5" xfId="2" applyFont="1" applyFill="1" applyBorder="1" applyAlignment="1" applyProtection="1">
      <alignment horizontal="center" vertical="center" wrapText="1"/>
      <protection hidden="1"/>
    </xf>
    <xf numFmtId="44" fontId="0" fillId="14" borderId="6" xfId="2" applyFont="1" applyFill="1" applyBorder="1" applyAlignment="1" applyProtection="1">
      <alignment horizontal="center" vertical="center" wrapText="1"/>
      <protection hidden="1"/>
    </xf>
    <xf numFmtId="44" fontId="0" fillId="14" borderId="9" xfId="2" applyFont="1" applyFill="1" applyBorder="1" applyAlignment="1" applyProtection="1">
      <alignment horizontal="center" vertical="center" wrapText="1"/>
      <protection hidden="1"/>
    </xf>
    <xf numFmtId="44" fontId="0" fillId="3" borderId="2" xfId="2" applyFont="1" applyFill="1" applyBorder="1" applyAlignment="1" applyProtection="1">
      <alignment horizontal="right"/>
      <protection hidden="1"/>
    </xf>
    <xf numFmtId="44" fontId="0" fillId="3" borderId="3" xfId="2" applyFont="1" applyFill="1" applyBorder="1" applyAlignment="1" applyProtection="1">
      <alignment horizontal="right"/>
      <protection hidden="1"/>
    </xf>
    <xf numFmtId="0" fontId="0" fillId="10" borderId="2" xfId="0" applyFill="1" applyBorder="1" applyAlignment="1" applyProtection="1">
      <alignment horizontal="center"/>
      <protection hidden="1"/>
    </xf>
    <xf numFmtId="0" fontId="0" fillId="10" borderId="3" xfId="0" applyFill="1" applyBorder="1" applyAlignment="1" applyProtection="1">
      <alignment horizontal="center"/>
      <protection hidden="1"/>
    </xf>
    <xf numFmtId="0" fontId="0" fillId="17" borderId="10" xfId="0" applyFill="1" applyBorder="1" applyAlignment="1" applyProtection="1">
      <alignment horizontal="center" wrapText="1"/>
      <protection hidden="1"/>
    </xf>
    <xf numFmtId="0" fontId="0" fillId="17" borderId="11" xfId="0" applyFill="1" applyBorder="1" applyAlignment="1" applyProtection="1">
      <alignment horizontal="center" wrapText="1"/>
      <protection hidden="1"/>
    </xf>
    <xf numFmtId="0" fontId="0" fillId="17" borderId="15" xfId="0" applyFill="1" applyBorder="1" applyAlignment="1" applyProtection="1">
      <alignment horizontal="center" wrapText="1"/>
      <protection hidden="1"/>
    </xf>
    <xf numFmtId="0" fontId="0" fillId="17" borderId="7" xfId="0" applyFill="1" applyBorder="1" applyAlignment="1" applyProtection="1">
      <alignment horizontal="center" wrapText="1"/>
      <protection hidden="1"/>
    </xf>
    <xf numFmtId="0" fontId="0" fillId="17" borderId="0" xfId="0" applyFill="1" applyAlignment="1" applyProtection="1">
      <alignment horizontal="center" wrapText="1"/>
      <protection hidden="1"/>
    </xf>
    <xf numFmtId="0" fontId="0" fillId="17" borderId="8" xfId="0" applyFill="1" applyBorder="1" applyAlignment="1" applyProtection="1">
      <alignment horizontal="center" wrapText="1"/>
      <protection hidden="1"/>
    </xf>
    <xf numFmtId="0" fontId="0" fillId="17" borderId="12" xfId="0" applyFill="1" applyBorder="1" applyAlignment="1" applyProtection="1">
      <alignment horizontal="center" wrapText="1"/>
      <protection hidden="1"/>
    </xf>
    <xf numFmtId="0" fontId="0" fillId="17" borderId="13" xfId="0" applyFill="1" applyBorder="1" applyAlignment="1" applyProtection="1">
      <alignment horizontal="center" wrapText="1"/>
      <protection hidden="1"/>
    </xf>
    <xf numFmtId="0" fontId="0" fillId="17" borderId="14" xfId="0" applyFill="1" applyBorder="1" applyAlignment="1" applyProtection="1">
      <alignment horizontal="center" wrapText="1"/>
      <protection hidden="1"/>
    </xf>
    <xf numFmtId="44" fontId="0" fillId="6" borderId="2" xfId="2" applyFont="1" applyFill="1" applyBorder="1" applyAlignment="1" applyProtection="1">
      <alignment horizontal="center" vertical="center" wrapText="1"/>
      <protection locked="0" hidden="1"/>
    </xf>
    <xf numFmtId="44" fontId="0" fillId="6" borderId="3" xfId="2" applyFont="1" applyFill="1" applyBorder="1" applyAlignment="1" applyProtection="1">
      <alignment horizontal="center" vertical="center" wrapText="1"/>
      <protection locked="0" hidden="1"/>
    </xf>
    <xf numFmtId="0" fontId="2" fillId="4" borderId="2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/>
      <protection hidden="1"/>
    </xf>
    <xf numFmtId="0" fontId="2" fillId="4" borderId="3" xfId="0" applyFont="1" applyFill="1" applyBorder="1" applyAlignment="1" applyProtection="1">
      <alignment horizontal="center" vertical="center"/>
      <protection hidden="1"/>
    </xf>
    <xf numFmtId="0" fontId="0" fillId="9" borderId="2" xfId="0" applyFill="1" applyBorder="1" applyAlignment="1" applyProtection="1">
      <alignment horizontal="center" vertical="center"/>
      <protection hidden="1"/>
    </xf>
    <xf numFmtId="0" fontId="0" fillId="9" borderId="4" xfId="0" applyFill="1" applyBorder="1" applyAlignment="1" applyProtection="1">
      <alignment horizontal="center" vertical="center"/>
      <protection hidden="1"/>
    </xf>
    <xf numFmtId="0" fontId="0" fillId="9" borderId="3" xfId="0" applyFill="1" applyBorder="1" applyAlignment="1" applyProtection="1">
      <alignment horizontal="center" vertical="center"/>
      <protection hidden="1"/>
    </xf>
    <xf numFmtId="0" fontId="0" fillId="9" borderId="5" xfId="0" applyFill="1" applyBorder="1" applyAlignment="1" applyProtection="1">
      <alignment horizontal="center" vertical="center" wrapText="1"/>
      <protection hidden="1"/>
    </xf>
    <xf numFmtId="0" fontId="0" fillId="9" borderId="9" xfId="0" applyFill="1" applyBorder="1" applyAlignment="1" applyProtection="1">
      <alignment horizontal="center" vertical="center" wrapText="1"/>
      <protection hidden="1"/>
    </xf>
    <xf numFmtId="44" fontId="0" fillId="6" borderId="5" xfId="2" applyFont="1" applyFill="1" applyBorder="1" applyAlignment="1" applyProtection="1">
      <alignment horizontal="center" vertical="center" wrapText="1"/>
      <protection locked="0" hidden="1"/>
    </xf>
    <xf numFmtId="44" fontId="0" fillId="6" borderId="6" xfId="2" applyFont="1" applyFill="1" applyBorder="1" applyAlignment="1" applyProtection="1">
      <alignment horizontal="center" vertical="center" wrapText="1"/>
      <protection locked="0" hidden="1"/>
    </xf>
    <xf numFmtId="44" fontId="0" fillId="6" borderId="9" xfId="2" applyFont="1" applyFill="1" applyBorder="1" applyAlignment="1" applyProtection="1">
      <alignment horizontal="center" vertical="center" wrapText="1"/>
      <protection locked="0" hidden="1"/>
    </xf>
  </cellXfs>
  <cellStyles count="6">
    <cellStyle name="20 % - Accent4" xfId="3" builtinId="42"/>
    <cellStyle name="Lien hypertexte" xfId="4" builtinId="8"/>
    <cellStyle name="Milliers" xfId="1" builtinId="3"/>
    <cellStyle name="Monétaire" xfId="2" builtinId="4"/>
    <cellStyle name="Normal" xfId="0" builtinId="0"/>
    <cellStyle name="Saisie Centrée" xfId="5"/>
  </cellStyles>
  <dxfs count="205"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FF8BC5"/>
        </patternFill>
      </fill>
    </dxf>
    <dxf>
      <fill>
        <patternFill>
          <bgColor rgb="FF33CCFF"/>
        </patternFill>
      </fill>
    </dxf>
    <dxf>
      <fill>
        <patternFill>
          <bgColor rgb="FFB7B7FF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FF8BC5"/>
        </patternFill>
      </fill>
    </dxf>
    <dxf>
      <fill>
        <patternFill>
          <bgColor rgb="FF33CCFF"/>
        </patternFill>
      </fill>
    </dxf>
    <dxf>
      <fill>
        <patternFill>
          <bgColor rgb="FFB7B7FF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FF8BC5"/>
        </patternFill>
      </fill>
    </dxf>
    <dxf>
      <fill>
        <patternFill>
          <bgColor rgb="FF33CCFF"/>
        </patternFill>
      </fill>
    </dxf>
    <dxf>
      <fill>
        <patternFill>
          <bgColor rgb="FFB7B7FF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 val="0"/>
        <i/>
      </font>
      <fill>
        <patternFill>
          <bgColor rgb="FF99FF33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strike/>
        <color rgb="FFFF0000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761999</xdr:colOff>
      <xdr:row>0</xdr:row>
      <xdr:rowOff>0</xdr:rowOff>
    </xdr:from>
    <xdr:to>
      <xdr:col>4</xdr:col>
      <xdr:colOff>619124</xdr:colOff>
      <xdr:row>1</xdr:row>
      <xdr:rowOff>114300</xdr:rowOff>
    </xdr:to>
    <xdr:sp macro="[0]!ImportPourControle" textlink="">
      <xdr:nvSpPr>
        <xdr:cNvPr id="2" name="ZoneTexte 1"/>
        <xdr:cNvSpPr txBox="1"/>
      </xdr:nvSpPr>
      <xdr:spPr>
        <a:xfrm>
          <a:off x="2219324" y="0"/>
          <a:ext cx="143827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 pour controle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\Professionnel\Dynamique%20Vision\Outils%20Excel\Nautilux\NAUTILU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ution_Produit"/>
      <sheetName val="Version"/>
      <sheetName val="Acces"/>
      <sheetName val="Utilisateurs"/>
      <sheetName val="Droits"/>
      <sheetName val="Page de garde"/>
      <sheetName val="Impr_Previs"/>
      <sheetName val="Menu General"/>
      <sheetName val="Menu Previsions"/>
      <sheetName val="Menu commercial"/>
      <sheetName val="Menu Outils"/>
      <sheetName val="Menu Impression"/>
      <sheetName val="Aide"/>
      <sheetName val="Parametres"/>
      <sheetName val="Calendrier"/>
      <sheetName val="Heures potentielles"/>
      <sheetName val="Resultat N-1"/>
      <sheetName val="Heures N-1"/>
      <sheetName val="Performance"/>
      <sheetName val="Agents commerciaux"/>
      <sheetName val="Objectif com"/>
      <sheetName val="Objectif Global"/>
      <sheetName val="TC_Objectif_Global"/>
      <sheetName val="Objectif croisé"/>
      <sheetName val="Ventes"/>
      <sheetName val="Achats"/>
      <sheetName val="Ventes Mo"/>
      <sheetName val="Salariés Productifs"/>
      <sheetName val="TC_Heures"/>
      <sheetName val="Intérimaires"/>
      <sheetName val="Sous-traitance"/>
      <sheetName val="Salaires commerciaux"/>
      <sheetName val="Salariés autres"/>
      <sheetName val="Autres charges personnel"/>
      <sheetName val="Investissements"/>
      <sheetName val="Financement"/>
      <sheetName val="Simul_Emprunt"/>
      <sheetName val="Credits bails"/>
      <sheetName val="Emprunts"/>
      <sheetName val="Frais variables"/>
      <sheetName val="Frais généraux"/>
      <sheetName val="Frais commerciaux"/>
      <sheetName val="Frais Financiers"/>
      <sheetName val="Charges except"/>
      <sheetName val="Ventil FG"/>
      <sheetName val="Ventil CA"/>
      <sheetName val="Indicateur Previs"/>
      <sheetName val="Coherence budgetaire"/>
      <sheetName val="Resultat Prev"/>
      <sheetName val="Saisie_Doc"/>
      <sheetName val="Data_Client"/>
      <sheetName val="Data_Doc"/>
      <sheetName val="Indicateurs"/>
      <sheetName val="Analyse_Doc"/>
      <sheetName val="Impr_Doc"/>
      <sheetName val="TC_FG"/>
      <sheetName val="TC_CA"/>
      <sheetName val="TC_Data_Doc"/>
      <sheetName val="Ctrl_Budgetaire"/>
      <sheetName val="Resultat Analyse"/>
      <sheetName val="Sel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7">
          <cell r="J77" t="str">
            <v>FG</v>
          </cell>
        </row>
        <row r="78">
          <cell r="J78" t="str">
            <v>Achats</v>
          </cell>
        </row>
        <row r="79">
          <cell r="J79" t="str">
            <v>Comm</v>
          </cell>
        </row>
        <row r="80">
          <cell r="J80" t="str">
            <v>Loc/Bail</v>
          </cell>
        </row>
        <row r="81">
          <cell r="J81" t="str">
            <v>Amort</v>
          </cell>
        </row>
        <row r="82">
          <cell r="J82" t="str">
            <v>Financier</v>
          </cell>
        </row>
        <row r="83">
          <cell r="J83" t="str">
            <v>Variable</v>
          </cell>
        </row>
        <row r="84">
          <cell r="J84" t="str">
            <v>Except</v>
          </cell>
        </row>
        <row r="89">
          <cell r="N89" t="str">
            <v>Année</v>
          </cell>
        </row>
        <row r="90">
          <cell r="N90" t="str">
            <v>Autre</v>
          </cell>
        </row>
        <row r="91">
          <cell r="N91" t="str">
            <v>Heure/CA</v>
          </cell>
        </row>
        <row r="92">
          <cell r="N92" t="str">
            <v>Heures</v>
          </cell>
        </row>
        <row r="93">
          <cell r="N93" t="str">
            <v>kg</v>
          </cell>
        </row>
        <row r="94">
          <cell r="N94" t="str">
            <v>Kms</v>
          </cell>
        </row>
        <row r="95">
          <cell r="N95" t="str">
            <v>M²</v>
          </cell>
        </row>
        <row r="96">
          <cell r="N96" t="str">
            <v>M3</v>
          </cell>
        </row>
        <row r="97">
          <cell r="N97" t="str">
            <v>Minutes</v>
          </cell>
        </row>
        <row r="98">
          <cell r="N98" t="str">
            <v>ML</v>
          </cell>
        </row>
        <row r="99">
          <cell r="N99" t="str">
            <v>Mois</v>
          </cell>
        </row>
        <row r="100">
          <cell r="N100" t="str">
            <v>Tonne</v>
          </cell>
        </row>
        <row r="101">
          <cell r="N101" t="str">
            <v>Trimestre</v>
          </cell>
        </row>
        <row r="102">
          <cell r="N102" t="str">
            <v>Unité</v>
          </cell>
        </row>
      </sheetData>
      <sheetData sheetId="14"/>
      <sheetData sheetId="15"/>
      <sheetData sheetId="16">
        <row r="26">
          <cell r="I26">
            <v>4590</v>
          </cell>
        </row>
        <row r="27">
          <cell r="I27">
            <v>1956</v>
          </cell>
        </row>
        <row r="28">
          <cell r="I28">
            <v>311</v>
          </cell>
        </row>
        <row r="30">
          <cell r="I30">
            <v>41635</v>
          </cell>
        </row>
        <row r="31">
          <cell r="I31">
            <v>2909</v>
          </cell>
        </row>
        <row r="32">
          <cell r="I32">
            <v>98658</v>
          </cell>
        </row>
        <row r="33">
          <cell r="I33">
            <v>11156</v>
          </cell>
        </row>
        <row r="34">
          <cell r="I34">
            <v>246015</v>
          </cell>
        </row>
        <row r="35">
          <cell r="I35">
            <v>48375</v>
          </cell>
        </row>
        <row r="38">
          <cell r="I38">
            <v>16364</v>
          </cell>
        </row>
        <row r="39">
          <cell r="I39">
            <v>0</v>
          </cell>
        </row>
        <row r="40">
          <cell r="I40">
            <v>0</v>
          </cell>
        </row>
        <row r="41">
          <cell r="I41">
            <v>0</v>
          </cell>
        </row>
        <row r="42">
          <cell r="I42">
            <v>5</v>
          </cell>
        </row>
        <row r="58">
          <cell r="I58">
            <v>7383</v>
          </cell>
        </row>
        <row r="68">
          <cell r="I68">
            <v>6047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27">
          <cell r="J27">
            <v>16364</v>
          </cell>
        </row>
      </sheetData>
      <sheetData sheetId="35"/>
      <sheetData sheetId="36"/>
      <sheetData sheetId="37">
        <row r="27">
          <cell r="I27">
            <v>52941</v>
          </cell>
        </row>
      </sheetData>
      <sheetData sheetId="38"/>
      <sheetData sheetId="39"/>
      <sheetData sheetId="40"/>
      <sheetData sheetId="41">
        <row r="93">
          <cell r="I93">
            <v>0</v>
          </cell>
        </row>
      </sheetData>
      <sheetData sheetId="42">
        <row r="30">
          <cell r="I30">
            <v>7383</v>
          </cell>
        </row>
      </sheetData>
      <sheetData sheetId="43">
        <row r="30">
          <cell r="I30">
            <v>6047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159"/>
  <sheetViews>
    <sheetView workbookViewId="0">
      <selection activeCell="B9" sqref="B9"/>
    </sheetView>
  </sheetViews>
  <sheetFormatPr baseColWidth="10" defaultRowHeight="15" x14ac:dyDescent="0.25"/>
  <cols>
    <col min="1" max="1" width="11.85546875" style="1" customWidth="1"/>
    <col min="2" max="2" width="43.28515625" style="2" customWidth="1"/>
    <col min="3" max="3" width="11.85546875" style="2" customWidth="1"/>
    <col min="4" max="4" width="12.42578125" style="3" bestFit="1" customWidth="1"/>
    <col min="5" max="5" width="12.85546875" style="3" bestFit="1" customWidth="1"/>
    <col min="6" max="6" width="11.42578125" style="4"/>
    <col min="7" max="7" width="19.28515625" style="4" customWidth="1"/>
    <col min="8" max="8" width="12.42578125" style="3" customWidth="1"/>
    <col min="10" max="10" width="12.85546875" bestFit="1" customWidth="1"/>
  </cols>
  <sheetData>
    <row r="2" spans="1:10" ht="30" x14ac:dyDescent="0.25">
      <c r="A2" s="5" t="s">
        <v>0</v>
      </c>
      <c r="B2" s="6" t="s">
        <v>1</v>
      </c>
      <c r="C2" s="6" t="s">
        <v>2</v>
      </c>
      <c r="D2" s="7" t="s">
        <v>3</v>
      </c>
      <c r="E2" s="6" t="s">
        <v>4</v>
      </c>
      <c r="F2" s="6" t="s">
        <v>5</v>
      </c>
      <c r="G2" s="7" t="s">
        <v>6</v>
      </c>
      <c r="H2" s="7" t="s">
        <v>7</v>
      </c>
    </row>
    <row r="3" spans="1:10" x14ac:dyDescent="0.25">
      <c r="A3" s="8">
        <v>602100</v>
      </c>
      <c r="B3" s="9" t="s">
        <v>8</v>
      </c>
      <c r="C3" s="10" t="s">
        <v>9</v>
      </c>
      <c r="D3" s="11">
        <v>20452</v>
      </c>
      <c r="E3" s="12" t="s">
        <v>4</v>
      </c>
      <c r="F3" s="13">
        <v>1</v>
      </c>
      <c r="G3" s="12">
        <v>200</v>
      </c>
      <c r="H3" s="14">
        <f t="shared" ref="H3:H66" si="0">IF(C3&lt;&gt;"FG",0,+F3*G3)</f>
        <v>0</v>
      </c>
      <c r="J3" s="59"/>
    </row>
    <row r="4" spans="1:10" x14ac:dyDescent="0.25">
      <c r="A4" s="8">
        <v>602200</v>
      </c>
      <c r="B4" s="9" t="s">
        <v>10</v>
      </c>
      <c r="C4" s="10" t="s">
        <v>9</v>
      </c>
      <c r="D4" s="11">
        <v>78206</v>
      </c>
      <c r="E4" s="12" t="s">
        <v>4</v>
      </c>
      <c r="F4" s="13">
        <v>1</v>
      </c>
      <c r="G4" s="12">
        <v>1200</v>
      </c>
      <c r="H4" s="14">
        <f t="shared" si="0"/>
        <v>0</v>
      </c>
    </row>
    <row r="5" spans="1:10" x14ac:dyDescent="0.25">
      <c r="A5" s="8">
        <v>603100</v>
      </c>
      <c r="B5" s="9" t="s">
        <v>11</v>
      </c>
      <c r="C5" s="10" t="s">
        <v>9</v>
      </c>
      <c r="D5" s="11">
        <v>11156</v>
      </c>
      <c r="E5" s="12" t="s">
        <v>4</v>
      </c>
      <c r="F5" s="13">
        <v>1</v>
      </c>
      <c r="G5" s="12">
        <v>2900</v>
      </c>
      <c r="H5" s="14">
        <f t="shared" si="0"/>
        <v>0</v>
      </c>
    </row>
    <row r="6" spans="1:10" x14ac:dyDescent="0.25">
      <c r="A6" s="8">
        <v>603700</v>
      </c>
      <c r="B6" s="9" t="s">
        <v>12</v>
      </c>
      <c r="C6" s="9" t="s">
        <v>13</v>
      </c>
      <c r="D6" s="11">
        <v>2909</v>
      </c>
      <c r="E6" s="12" t="s">
        <v>4</v>
      </c>
      <c r="F6" s="13">
        <v>1</v>
      </c>
      <c r="G6" s="12">
        <v>2700</v>
      </c>
      <c r="H6" s="14">
        <f t="shared" si="0"/>
        <v>0</v>
      </c>
    </row>
    <row r="7" spans="1:10" x14ac:dyDescent="0.25">
      <c r="A7" s="8">
        <v>604000</v>
      </c>
      <c r="B7" s="9" t="s">
        <v>14</v>
      </c>
      <c r="C7" s="10" t="s">
        <v>9</v>
      </c>
      <c r="D7" s="11">
        <v>25422</v>
      </c>
      <c r="E7" s="12" t="s">
        <v>4</v>
      </c>
      <c r="F7" s="13">
        <v>1</v>
      </c>
      <c r="G7" s="12">
        <v>0</v>
      </c>
      <c r="H7" s="14">
        <f t="shared" si="0"/>
        <v>0</v>
      </c>
    </row>
    <row r="8" spans="1:10" x14ac:dyDescent="0.25">
      <c r="A8" s="8" t="s">
        <v>15</v>
      </c>
      <c r="B8" s="10" t="s">
        <v>16</v>
      </c>
      <c r="C8" s="10" t="s">
        <v>17</v>
      </c>
      <c r="D8" s="11"/>
      <c r="E8" s="12" t="s">
        <v>4</v>
      </c>
      <c r="F8" s="13"/>
      <c r="G8" s="12">
        <v>0</v>
      </c>
      <c r="H8" s="14">
        <f t="shared" si="0"/>
        <v>0</v>
      </c>
    </row>
    <row r="9" spans="1:10" x14ac:dyDescent="0.25">
      <c r="A9" s="8">
        <v>604200</v>
      </c>
      <c r="B9" s="9" t="s">
        <v>18</v>
      </c>
      <c r="C9" s="10" t="s">
        <v>17</v>
      </c>
      <c r="D9" s="11">
        <v>9600</v>
      </c>
      <c r="E9" s="12" t="s">
        <v>4</v>
      </c>
      <c r="F9" s="13">
        <v>1</v>
      </c>
      <c r="G9" s="12">
        <v>7200</v>
      </c>
      <c r="H9" s="14">
        <f t="shared" si="0"/>
        <v>7200</v>
      </c>
    </row>
    <row r="10" spans="1:10" x14ac:dyDescent="0.25">
      <c r="A10" s="8">
        <v>606110</v>
      </c>
      <c r="B10" s="9" t="s">
        <v>19</v>
      </c>
      <c r="C10" s="10" t="s">
        <v>17</v>
      </c>
      <c r="D10" s="11">
        <v>2649</v>
      </c>
      <c r="E10" s="12" t="s">
        <v>4</v>
      </c>
      <c r="F10" s="13">
        <v>1</v>
      </c>
      <c r="G10" s="12">
        <v>2700</v>
      </c>
      <c r="H10" s="14">
        <f t="shared" si="0"/>
        <v>2700</v>
      </c>
    </row>
    <row r="11" spans="1:10" x14ac:dyDescent="0.25">
      <c r="A11" s="8">
        <v>606120</v>
      </c>
      <c r="B11" s="9" t="s">
        <v>20</v>
      </c>
      <c r="C11" s="10" t="s">
        <v>17</v>
      </c>
      <c r="D11" s="11">
        <v>685</v>
      </c>
      <c r="E11" s="12" t="s">
        <v>4</v>
      </c>
      <c r="F11" s="13">
        <v>1</v>
      </c>
      <c r="G11" s="12">
        <v>200</v>
      </c>
      <c r="H11" s="14">
        <f t="shared" si="0"/>
        <v>200</v>
      </c>
    </row>
    <row r="12" spans="1:10" x14ac:dyDescent="0.25">
      <c r="A12" s="8">
        <v>606121</v>
      </c>
      <c r="B12" s="9" t="s">
        <v>21</v>
      </c>
      <c r="C12" s="10" t="s">
        <v>17</v>
      </c>
      <c r="D12" s="11">
        <v>1566</v>
      </c>
      <c r="E12" s="12" t="s">
        <v>4</v>
      </c>
      <c r="F12" s="13">
        <v>1</v>
      </c>
      <c r="G12" s="12">
        <v>1200</v>
      </c>
      <c r="H12" s="14">
        <f t="shared" si="0"/>
        <v>1200</v>
      </c>
    </row>
    <row r="13" spans="1:10" x14ac:dyDescent="0.25">
      <c r="A13" s="8">
        <v>606140</v>
      </c>
      <c r="B13" s="9" t="s">
        <v>22</v>
      </c>
      <c r="C13" s="10" t="s">
        <v>17</v>
      </c>
      <c r="D13" s="11">
        <v>2979</v>
      </c>
      <c r="E13" s="12" t="s">
        <v>4</v>
      </c>
      <c r="F13" s="13">
        <v>1</v>
      </c>
      <c r="G13" s="12">
        <v>2900</v>
      </c>
      <c r="H13" s="14">
        <f t="shared" si="0"/>
        <v>2900</v>
      </c>
    </row>
    <row r="14" spans="1:10" x14ac:dyDescent="0.25">
      <c r="A14" s="8">
        <v>606310</v>
      </c>
      <c r="B14" s="9" t="s">
        <v>23</v>
      </c>
      <c r="C14" s="10" t="s">
        <v>17</v>
      </c>
      <c r="D14" s="11">
        <v>1124</v>
      </c>
      <c r="E14" s="12" t="s">
        <v>4</v>
      </c>
      <c r="F14" s="13">
        <v>1</v>
      </c>
      <c r="G14" s="12">
        <v>700</v>
      </c>
      <c r="H14" s="14">
        <f t="shared" si="0"/>
        <v>700</v>
      </c>
    </row>
    <row r="15" spans="1:10" x14ac:dyDescent="0.25">
      <c r="A15" s="8">
        <v>606360</v>
      </c>
      <c r="B15" s="9" t="s">
        <v>24</v>
      </c>
      <c r="C15" s="10" t="s">
        <v>17</v>
      </c>
      <c r="D15" s="11">
        <v>762</v>
      </c>
      <c r="E15" s="12" t="s">
        <v>4</v>
      </c>
      <c r="F15" s="13">
        <v>1</v>
      </c>
      <c r="G15" s="12">
        <v>0</v>
      </c>
      <c r="H15" s="14">
        <f t="shared" si="0"/>
        <v>0</v>
      </c>
    </row>
    <row r="16" spans="1:10" x14ac:dyDescent="0.25">
      <c r="A16" s="8">
        <v>606400</v>
      </c>
      <c r="B16" s="9" t="s">
        <v>25</v>
      </c>
      <c r="C16" s="10" t="s">
        <v>17</v>
      </c>
      <c r="D16" s="11">
        <v>1145</v>
      </c>
      <c r="E16" s="12" t="s">
        <v>4</v>
      </c>
      <c r="F16" s="13">
        <v>1</v>
      </c>
      <c r="G16" s="12">
        <v>800</v>
      </c>
      <c r="H16" s="14">
        <f t="shared" si="0"/>
        <v>800</v>
      </c>
    </row>
    <row r="17" spans="1:8" x14ac:dyDescent="0.25">
      <c r="A17" s="8">
        <v>606401</v>
      </c>
      <c r="B17" s="9" t="s">
        <v>26</v>
      </c>
      <c r="C17" s="10" t="s">
        <v>17</v>
      </c>
      <c r="D17" s="11" t="s">
        <v>27</v>
      </c>
      <c r="E17" s="12" t="s">
        <v>4</v>
      </c>
      <c r="F17" s="13">
        <v>1</v>
      </c>
      <c r="G17" s="12">
        <v>0</v>
      </c>
      <c r="H17" s="14">
        <f t="shared" si="0"/>
        <v>0</v>
      </c>
    </row>
    <row r="18" spans="1:8" x14ac:dyDescent="0.25">
      <c r="A18" s="8" t="s">
        <v>28</v>
      </c>
      <c r="B18" s="9" t="s">
        <v>29</v>
      </c>
      <c r="C18" s="10" t="s">
        <v>9</v>
      </c>
      <c r="D18" s="11">
        <v>2889</v>
      </c>
      <c r="E18" s="12" t="s">
        <v>4</v>
      </c>
      <c r="F18" s="13">
        <v>1</v>
      </c>
      <c r="G18" s="12">
        <v>0</v>
      </c>
      <c r="H18" s="14">
        <f t="shared" si="0"/>
        <v>0</v>
      </c>
    </row>
    <row r="19" spans="1:8" x14ac:dyDescent="0.25">
      <c r="A19" s="8">
        <v>607201</v>
      </c>
      <c r="B19" s="9" t="s">
        <v>30</v>
      </c>
      <c r="C19" s="10" t="s">
        <v>9</v>
      </c>
      <c r="D19" s="11">
        <v>38746</v>
      </c>
      <c r="E19" s="12" t="s">
        <v>4</v>
      </c>
      <c r="F19" s="13">
        <v>1</v>
      </c>
      <c r="G19" s="12">
        <v>7200</v>
      </c>
      <c r="H19" s="14">
        <f t="shared" si="0"/>
        <v>0</v>
      </c>
    </row>
    <row r="20" spans="1:8" x14ac:dyDescent="0.25">
      <c r="A20" s="8">
        <v>612201</v>
      </c>
      <c r="B20" s="9" t="s">
        <v>31</v>
      </c>
      <c r="C20" s="10" t="s">
        <v>32</v>
      </c>
      <c r="D20" s="11">
        <v>5270</v>
      </c>
      <c r="E20" s="12" t="s">
        <v>4</v>
      </c>
      <c r="F20" s="13">
        <v>1</v>
      </c>
      <c r="G20" s="12">
        <v>5270</v>
      </c>
      <c r="H20" s="14">
        <f t="shared" si="0"/>
        <v>0</v>
      </c>
    </row>
    <row r="21" spans="1:8" x14ac:dyDescent="0.25">
      <c r="A21" s="8">
        <v>612202</v>
      </c>
      <c r="B21" s="9" t="s">
        <v>33</v>
      </c>
      <c r="C21" s="10" t="s">
        <v>32</v>
      </c>
      <c r="D21" s="11">
        <v>643</v>
      </c>
      <c r="E21" s="12" t="s">
        <v>4</v>
      </c>
      <c r="F21" s="13">
        <v>1</v>
      </c>
      <c r="G21" s="12">
        <v>643</v>
      </c>
      <c r="H21" s="14">
        <f t="shared" si="0"/>
        <v>0</v>
      </c>
    </row>
    <row r="22" spans="1:8" x14ac:dyDescent="0.25">
      <c r="A22" s="8">
        <v>612500</v>
      </c>
      <c r="B22" s="9" t="s">
        <v>34</v>
      </c>
      <c r="C22" s="10" t="s">
        <v>32</v>
      </c>
      <c r="D22" s="11">
        <v>9766</v>
      </c>
      <c r="E22" s="12" t="s">
        <v>4</v>
      </c>
      <c r="F22" s="13">
        <v>1</v>
      </c>
      <c r="G22" s="12">
        <v>6014</v>
      </c>
      <c r="H22" s="14">
        <f t="shared" si="0"/>
        <v>0</v>
      </c>
    </row>
    <row r="23" spans="1:8" x14ac:dyDescent="0.25">
      <c r="A23" s="8">
        <v>613200</v>
      </c>
      <c r="B23" s="9" t="s">
        <v>35</v>
      </c>
      <c r="C23" s="10" t="s">
        <v>32</v>
      </c>
      <c r="D23" s="11">
        <v>14574</v>
      </c>
      <c r="E23" s="12" t="s">
        <v>4</v>
      </c>
      <c r="F23" s="13">
        <v>1</v>
      </c>
      <c r="G23" s="12">
        <v>0</v>
      </c>
      <c r="H23" s="14">
        <f t="shared" si="0"/>
        <v>0</v>
      </c>
    </row>
    <row r="24" spans="1:8" x14ac:dyDescent="0.25">
      <c r="A24" s="8" t="s">
        <v>36</v>
      </c>
      <c r="B24" s="9" t="s">
        <v>37</v>
      </c>
      <c r="C24" s="10" t="s">
        <v>32</v>
      </c>
      <c r="D24" s="11">
        <v>2075</v>
      </c>
      <c r="E24" s="12" t="s">
        <v>4</v>
      </c>
      <c r="F24" s="13">
        <v>0</v>
      </c>
      <c r="G24" s="12">
        <v>692</v>
      </c>
      <c r="H24" s="14">
        <f t="shared" si="0"/>
        <v>0</v>
      </c>
    </row>
    <row r="25" spans="1:8" x14ac:dyDescent="0.25">
      <c r="A25" s="8">
        <v>613223</v>
      </c>
      <c r="B25" s="9" t="s">
        <v>38</v>
      </c>
      <c r="C25" s="10" t="s">
        <v>32</v>
      </c>
      <c r="D25" s="11">
        <v>0</v>
      </c>
      <c r="E25" s="12" t="s">
        <v>4</v>
      </c>
      <c r="F25" s="13">
        <v>1</v>
      </c>
      <c r="G25" s="12">
        <v>1922</v>
      </c>
      <c r="H25" s="14">
        <f t="shared" si="0"/>
        <v>0</v>
      </c>
    </row>
    <row r="26" spans="1:8" x14ac:dyDescent="0.25">
      <c r="A26" s="8">
        <v>613500</v>
      </c>
      <c r="B26" s="9" t="s">
        <v>39</v>
      </c>
      <c r="C26" s="10" t="s">
        <v>32</v>
      </c>
      <c r="D26" s="11">
        <v>138</v>
      </c>
      <c r="E26" s="12" t="s">
        <v>4</v>
      </c>
      <c r="F26" s="13">
        <v>1</v>
      </c>
      <c r="G26" s="12">
        <v>138</v>
      </c>
      <c r="H26" s="14">
        <f t="shared" si="0"/>
        <v>0</v>
      </c>
    </row>
    <row r="27" spans="1:8" x14ac:dyDescent="0.25">
      <c r="A27" s="8">
        <v>613500</v>
      </c>
      <c r="B27" s="9" t="s">
        <v>40</v>
      </c>
      <c r="C27" s="10" t="s">
        <v>32</v>
      </c>
      <c r="D27" s="11">
        <v>1236</v>
      </c>
      <c r="E27" s="12" t="s">
        <v>4</v>
      </c>
      <c r="F27" s="13">
        <v>1</v>
      </c>
      <c r="G27" s="12">
        <v>1273</v>
      </c>
      <c r="H27" s="14">
        <f t="shared" si="0"/>
        <v>0</v>
      </c>
    </row>
    <row r="28" spans="1:8" x14ac:dyDescent="0.25">
      <c r="A28" s="8">
        <v>613524</v>
      </c>
      <c r="B28" s="9" t="s">
        <v>41</v>
      </c>
      <c r="C28" s="10" t="s">
        <v>32</v>
      </c>
      <c r="D28" s="11">
        <v>1822</v>
      </c>
      <c r="E28" s="12" t="s">
        <v>4</v>
      </c>
      <c r="F28" s="13">
        <v>1</v>
      </c>
      <c r="G28" s="12">
        <v>0</v>
      </c>
      <c r="H28" s="14">
        <f t="shared" si="0"/>
        <v>0</v>
      </c>
    </row>
    <row r="29" spans="1:8" x14ac:dyDescent="0.25">
      <c r="A29" s="8">
        <v>613541</v>
      </c>
      <c r="B29" s="9" t="s">
        <v>42</v>
      </c>
      <c r="C29" s="10" t="s">
        <v>32</v>
      </c>
      <c r="D29" s="11">
        <v>3309</v>
      </c>
      <c r="E29" s="12" t="s">
        <v>4</v>
      </c>
      <c r="F29" s="13">
        <v>1</v>
      </c>
      <c r="G29" s="12">
        <v>3492</v>
      </c>
      <c r="H29" s="14">
        <f t="shared" si="0"/>
        <v>0</v>
      </c>
    </row>
    <row r="30" spans="1:8" x14ac:dyDescent="0.25">
      <c r="A30" s="8">
        <v>613560</v>
      </c>
      <c r="B30" s="9" t="s">
        <v>43</v>
      </c>
      <c r="C30" s="10" t="s">
        <v>32</v>
      </c>
      <c r="D30" s="11">
        <v>4811</v>
      </c>
      <c r="E30" s="12" t="s">
        <v>4</v>
      </c>
      <c r="F30" s="13">
        <v>1</v>
      </c>
      <c r="G30" s="12">
        <v>0</v>
      </c>
      <c r="H30" s="14">
        <f t="shared" si="0"/>
        <v>0</v>
      </c>
    </row>
    <row r="31" spans="1:8" x14ac:dyDescent="0.25">
      <c r="A31" s="8">
        <v>613570</v>
      </c>
      <c r="B31" s="9" t="s">
        <v>44</v>
      </c>
      <c r="C31" s="10" t="s">
        <v>32</v>
      </c>
      <c r="D31" s="11">
        <v>9297</v>
      </c>
      <c r="E31" s="12" t="s">
        <v>4</v>
      </c>
      <c r="F31" s="13">
        <v>1</v>
      </c>
      <c r="G31" s="12">
        <v>3873</v>
      </c>
      <c r="H31" s="14">
        <f t="shared" si="0"/>
        <v>0</v>
      </c>
    </row>
    <row r="32" spans="1:8" x14ac:dyDescent="0.25">
      <c r="A32" s="8">
        <v>614000</v>
      </c>
      <c r="B32" s="9" t="s">
        <v>45</v>
      </c>
      <c r="C32" s="9" t="s">
        <v>17</v>
      </c>
      <c r="D32" s="11">
        <v>4516</v>
      </c>
      <c r="E32" s="12" t="s">
        <v>4</v>
      </c>
      <c r="F32" s="13">
        <v>1</v>
      </c>
      <c r="G32" s="12">
        <v>4520</v>
      </c>
      <c r="H32" s="14">
        <f t="shared" si="0"/>
        <v>4520</v>
      </c>
    </row>
    <row r="33" spans="1:8" x14ac:dyDescent="0.25">
      <c r="A33" s="8">
        <v>615200</v>
      </c>
      <c r="B33" s="9" t="s">
        <v>46</v>
      </c>
      <c r="C33" s="9" t="s">
        <v>17</v>
      </c>
      <c r="D33" s="11">
        <v>1960</v>
      </c>
      <c r="E33" s="12" t="s">
        <v>4</v>
      </c>
      <c r="F33" s="13">
        <v>1</v>
      </c>
      <c r="G33" s="12">
        <v>800</v>
      </c>
      <c r="H33" s="14">
        <f t="shared" si="0"/>
        <v>800</v>
      </c>
    </row>
    <row r="34" spans="1:8" x14ac:dyDescent="0.25">
      <c r="A34" s="8">
        <v>615300</v>
      </c>
      <c r="B34" s="9" t="s">
        <v>47</v>
      </c>
      <c r="C34" s="10" t="s">
        <v>17</v>
      </c>
      <c r="D34" s="11">
        <v>0</v>
      </c>
      <c r="E34" s="12" t="s">
        <v>4</v>
      </c>
      <c r="F34" s="13">
        <v>1</v>
      </c>
      <c r="G34" s="12">
        <v>0</v>
      </c>
      <c r="H34" s="14">
        <f t="shared" si="0"/>
        <v>0</v>
      </c>
    </row>
    <row r="35" spans="1:8" x14ac:dyDescent="0.25">
      <c r="A35" s="8">
        <v>615500</v>
      </c>
      <c r="B35" s="9" t="s">
        <v>48</v>
      </c>
      <c r="C35" s="10" t="s">
        <v>17</v>
      </c>
      <c r="D35" s="11">
        <v>2155</v>
      </c>
      <c r="E35" s="12" t="s">
        <v>4</v>
      </c>
      <c r="F35" s="13">
        <v>1</v>
      </c>
      <c r="G35" s="12">
        <v>2000</v>
      </c>
      <c r="H35" s="14">
        <f t="shared" si="0"/>
        <v>2000</v>
      </c>
    </row>
    <row r="36" spans="1:8" x14ac:dyDescent="0.25">
      <c r="A36" s="8">
        <v>615520</v>
      </c>
      <c r="B36" s="9" t="s">
        <v>49</v>
      </c>
      <c r="C36" s="10" t="s">
        <v>17</v>
      </c>
      <c r="D36" s="11">
        <v>4303</v>
      </c>
      <c r="E36" s="12" t="s">
        <v>4</v>
      </c>
      <c r="F36" s="13">
        <v>1</v>
      </c>
      <c r="G36" s="12">
        <v>200</v>
      </c>
      <c r="H36" s="14">
        <f t="shared" si="0"/>
        <v>200</v>
      </c>
    </row>
    <row r="37" spans="1:8" x14ac:dyDescent="0.25">
      <c r="A37" s="8">
        <v>615600</v>
      </c>
      <c r="B37" s="9" t="s">
        <v>50</v>
      </c>
      <c r="C37" s="9" t="s">
        <v>17</v>
      </c>
      <c r="D37" s="11">
        <v>2687</v>
      </c>
      <c r="E37" s="12" t="s">
        <v>4</v>
      </c>
      <c r="F37" s="13">
        <v>1</v>
      </c>
      <c r="G37" s="12">
        <v>4500</v>
      </c>
      <c r="H37" s="14">
        <f t="shared" si="0"/>
        <v>4500</v>
      </c>
    </row>
    <row r="38" spans="1:8" x14ac:dyDescent="0.25">
      <c r="A38" s="8">
        <v>615602</v>
      </c>
      <c r="B38" s="9" t="s">
        <v>51</v>
      </c>
      <c r="C38" s="10" t="s">
        <v>17</v>
      </c>
      <c r="D38" s="11">
        <v>181</v>
      </c>
      <c r="E38" s="12" t="s">
        <v>4</v>
      </c>
      <c r="F38" s="13">
        <v>1</v>
      </c>
      <c r="G38" s="12">
        <v>150</v>
      </c>
      <c r="H38" s="14">
        <f t="shared" si="0"/>
        <v>150</v>
      </c>
    </row>
    <row r="39" spans="1:8" x14ac:dyDescent="0.25">
      <c r="A39" s="8">
        <v>616200</v>
      </c>
      <c r="B39" s="9" t="s">
        <v>52</v>
      </c>
      <c r="C39" s="10" t="s">
        <v>17</v>
      </c>
      <c r="D39" s="11">
        <v>0</v>
      </c>
      <c r="E39" s="12" t="s">
        <v>4</v>
      </c>
      <c r="F39" s="13">
        <v>1</v>
      </c>
      <c r="G39" s="12">
        <v>0</v>
      </c>
      <c r="H39" s="14">
        <f t="shared" si="0"/>
        <v>0</v>
      </c>
    </row>
    <row r="40" spans="1:8" x14ac:dyDescent="0.25">
      <c r="A40" s="8">
        <v>616300</v>
      </c>
      <c r="B40" s="9" t="s">
        <v>53</v>
      </c>
      <c r="C40" s="10" t="s">
        <v>17</v>
      </c>
      <c r="D40" s="11">
        <v>3840</v>
      </c>
      <c r="E40" s="12" t="s">
        <v>4</v>
      </c>
      <c r="F40" s="13">
        <v>1</v>
      </c>
      <c r="G40" s="12">
        <v>7000</v>
      </c>
      <c r="H40" s="14">
        <f t="shared" si="0"/>
        <v>7000</v>
      </c>
    </row>
    <row r="41" spans="1:8" x14ac:dyDescent="0.25">
      <c r="A41" s="8">
        <v>616301</v>
      </c>
      <c r="B41" s="9" t="s">
        <v>54</v>
      </c>
      <c r="C41" s="10" t="s">
        <v>17</v>
      </c>
      <c r="D41" s="11">
        <v>5760</v>
      </c>
      <c r="E41" s="12" t="s">
        <v>4</v>
      </c>
      <c r="F41" s="13">
        <v>1</v>
      </c>
      <c r="G41" s="12">
        <v>0</v>
      </c>
      <c r="H41" s="14">
        <f t="shared" si="0"/>
        <v>0</v>
      </c>
    </row>
    <row r="42" spans="1:8" x14ac:dyDescent="0.25">
      <c r="A42" s="8">
        <v>616700</v>
      </c>
      <c r="B42" s="9" t="s">
        <v>55</v>
      </c>
      <c r="C42" s="10" t="s">
        <v>17</v>
      </c>
      <c r="D42" s="11">
        <v>1594</v>
      </c>
      <c r="E42" s="12" t="s">
        <v>4</v>
      </c>
      <c r="F42" s="13">
        <v>1</v>
      </c>
      <c r="G42" s="12">
        <v>1500</v>
      </c>
      <c r="H42" s="14">
        <f t="shared" si="0"/>
        <v>1500</v>
      </c>
    </row>
    <row r="43" spans="1:8" x14ac:dyDescent="0.25">
      <c r="A43" s="8">
        <v>616800</v>
      </c>
      <c r="B43" s="9" t="s">
        <v>56</v>
      </c>
      <c r="C43" s="10" t="s">
        <v>17</v>
      </c>
      <c r="D43" s="11">
        <v>146</v>
      </c>
      <c r="E43" s="12" t="s">
        <v>4</v>
      </c>
      <c r="F43" s="13">
        <v>1</v>
      </c>
      <c r="G43" s="12">
        <v>267</v>
      </c>
      <c r="H43" s="14">
        <f t="shared" si="0"/>
        <v>267</v>
      </c>
    </row>
    <row r="44" spans="1:8" x14ac:dyDescent="0.25">
      <c r="A44" s="8">
        <v>622600</v>
      </c>
      <c r="B44" s="9" t="s">
        <v>57</v>
      </c>
      <c r="C44" s="10" t="s">
        <v>17</v>
      </c>
      <c r="D44" s="11">
        <v>11446</v>
      </c>
      <c r="E44" s="12" t="s">
        <v>4</v>
      </c>
      <c r="F44" s="13">
        <v>1</v>
      </c>
      <c r="G44" s="12">
        <v>11000</v>
      </c>
      <c r="H44" s="14">
        <f t="shared" si="0"/>
        <v>11000</v>
      </c>
    </row>
    <row r="45" spans="1:8" x14ac:dyDescent="0.25">
      <c r="A45" s="8">
        <v>622610</v>
      </c>
      <c r="B45" s="9" t="s">
        <v>58</v>
      </c>
      <c r="C45" s="10" t="s">
        <v>17</v>
      </c>
      <c r="D45" s="11">
        <v>0</v>
      </c>
      <c r="E45" s="12" t="s">
        <v>4</v>
      </c>
      <c r="F45" s="13">
        <v>1</v>
      </c>
      <c r="G45" s="12">
        <v>0</v>
      </c>
      <c r="H45" s="14">
        <f t="shared" si="0"/>
        <v>0</v>
      </c>
    </row>
    <row r="46" spans="1:8" x14ac:dyDescent="0.25">
      <c r="A46" s="8">
        <v>622700</v>
      </c>
      <c r="B46" s="9" t="s">
        <v>59</v>
      </c>
      <c r="C46" s="10" t="s">
        <v>17</v>
      </c>
      <c r="D46" s="11">
        <v>211</v>
      </c>
      <c r="E46" s="12" t="s">
        <v>4</v>
      </c>
      <c r="F46" s="13">
        <v>1</v>
      </c>
      <c r="G46" s="12">
        <v>45</v>
      </c>
      <c r="H46" s="14">
        <f t="shared" si="0"/>
        <v>45</v>
      </c>
    </row>
    <row r="47" spans="1:8" x14ac:dyDescent="0.25">
      <c r="A47" s="8">
        <v>623100</v>
      </c>
      <c r="B47" s="10" t="s">
        <v>60</v>
      </c>
      <c r="C47" s="10" t="s">
        <v>17</v>
      </c>
      <c r="D47" s="11">
        <v>564</v>
      </c>
      <c r="E47" s="12" t="s">
        <v>4</v>
      </c>
      <c r="F47" s="13">
        <v>1</v>
      </c>
      <c r="G47" s="12">
        <v>450</v>
      </c>
      <c r="H47" s="14">
        <f t="shared" si="0"/>
        <v>450</v>
      </c>
    </row>
    <row r="48" spans="1:8" x14ac:dyDescent="0.25">
      <c r="A48" s="8">
        <v>623400</v>
      </c>
      <c r="B48" s="10" t="s">
        <v>61</v>
      </c>
      <c r="C48" s="10" t="s">
        <v>17</v>
      </c>
      <c r="D48" s="11">
        <v>597</v>
      </c>
      <c r="E48" s="12" t="s">
        <v>4</v>
      </c>
      <c r="F48" s="13">
        <v>1</v>
      </c>
      <c r="G48" s="12">
        <v>0</v>
      </c>
      <c r="H48" s="14">
        <f t="shared" si="0"/>
        <v>0</v>
      </c>
    </row>
    <row r="49" spans="1:8" x14ac:dyDescent="0.25">
      <c r="A49" s="8">
        <v>623420</v>
      </c>
      <c r="B49" s="10" t="s">
        <v>62</v>
      </c>
      <c r="C49" s="10" t="s">
        <v>17</v>
      </c>
      <c r="D49" s="11">
        <v>0</v>
      </c>
      <c r="E49" s="12" t="s">
        <v>4</v>
      </c>
      <c r="F49" s="13">
        <v>1</v>
      </c>
      <c r="G49" s="12">
        <v>0</v>
      </c>
      <c r="H49" s="14">
        <f t="shared" si="0"/>
        <v>0</v>
      </c>
    </row>
    <row r="50" spans="1:8" x14ac:dyDescent="0.25">
      <c r="A50" s="8">
        <v>623600</v>
      </c>
      <c r="B50" s="10" t="s">
        <v>63</v>
      </c>
      <c r="C50" s="10" t="s">
        <v>17</v>
      </c>
      <c r="D50" s="11">
        <v>0</v>
      </c>
      <c r="E50" s="12" t="s">
        <v>4</v>
      </c>
      <c r="F50" s="13">
        <v>1</v>
      </c>
      <c r="G50" s="12">
        <v>200</v>
      </c>
      <c r="H50" s="14">
        <f t="shared" si="0"/>
        <v>200</v>
      </c>
    </row>
    <row r="51" spans="1:8" x14ac:dyDescent="0.25">
      <c r="A51" s="8">
        <v>624100</v>
      </c>
      <c r="B51" s="10" t="s">
        <v>64</v>
      </c>
      <c r="C51" s="10" t="s">
        <v>17</v>
      </c>
      <c r="D51" s="11">
        <v>268</v>
      </c>
      <c r="E51" s="12" t="s">
        <v>4</v>
      </c>
      <c r="F51" s="13">
        <v>1</v>
      </c>
      <c r="G51" s="12">
        <v>0</v>
      </c>
      <c r="H51" s="14">
        <f t="shared" si="0"/>
        <v>0</v>
      </c>
    </row>
    <row r="52" spans="1:8" x14ac:dyDescent="0.25">
      <c r="A52" s="8">
        <v>624200</v>
      </c>
      <c r="B52" s="10" t="s">
        <v>65</v>
      </c>
      <c r="C52" s="10" t="s">
        <v>9</v>
      </c>
      <c r="D52" s="11">
        <v>51917</v>
      </c>
      <c r="E52" s="12" t="s">
        <v>4</v>
      </c>
      <c r="F52" s="13">
        <v>1</v>
      </c>
      <c r="G52" s="12">
        <v>35000</v>
      </c>
      <c r="H52" s="14">
        <f t="shared" si="0"/>
        <v>0</v>
      </c>
    </row>
    <row r="53" spans="1:8" x14ac:dyDescent="0.25">
      <c r="A53" s="8">
        <v>625100</v>
      </c>
      <c r="B53" s="10" t="s">
        <v>66</v>
      </c>
      <c r="C53" s="10" t="s">
        <v>17</v>
      </c>
      <c r="D53" s="11">
        <v>10999</v>
      </c>
      <c r="E53" s="12" t="s">
        <v>4</v>
      </c>
      <c r="F53" s="13">
        <v>1</v>
      </c>
      <c r="G53" s="12">
        <v>0</v>
      </c>
      <c r="H53" s="14">
        <f t="shared" si="0"/>
        <v>0</v>
      </c>
    </row>
    <row r="54" spans="1:8" x14ac:dyDescent="0.25">
      <c r="A54" s="8">
        <v>625110</v>
      </c>
      <c r="B54" s="10" t="s">
        <v>67</v>
      </c>
      <c r="C54" s="10" t="s">
        <v>17</v>
      </c>
      <c r="D54" s="11">
        <v>16928</v>
      </c>
      <c r="E54" s="12" t="s">
        <v>4</v>
      </c>
      <c r="F54" s="13">
        <v>1</v>
      </c>
      <c r="G54" s="12">
        <v>15000</v>
      </c>
      <c r="H54" s="14">
        <f t="shared" si="0"/>
        <v>15000</v>
      </c>
    </row>
    <row r="55" spans="1:8" x14ac:dyDescent="0.25">
      <c r="A55" s="8">
        <v>625400</v>
      </c>
      <c r="B55" s="10" t="s">
        <v>68</v>
      </c>
      <c r="C55" s="10" t="s">
        <v>17</v>
      </c>
      <c r="D55" s="11">
        <v>1229</v>
      </c>
      <c r="E55" s="12" t="s">
        <v>4</v>
      </c>
      <c r="F55" s="13">
        <v>1</v>
      </c>
      <c r="G55" s="12">
        <v>1000</v>
      </c>
      <c r="H55" s="14">
        <f t="shared" si="0"/>
        <v>1000</v>
      </c>
    </row>
    <row r="56" spans="1:8" x14ac:dyDescent="0.25">
      <c r="A56" s="8">
        <v>625600</v>
      </c>
      <c r="B56" s="10" t="s">
        <v>69</v>
      </c>
      <c r="C56" s="10" t="s">
        <v>17</v>
      </c>
      <c r="D56" s="11">
        <v>0</v>
      </c>
      <c r="E56" s="12" t="s">
        <v>4</v>
      </c>
      <c r="F56" s="13">
        <v>1</v>
      </c>
      <c r="G56" s="12">
        <v>0</v>
      </c>
      <c r="H56" s="14">
        <f t="shared" si="0"/>
        <v>0</v>
      </c>
    </row>
    <row r="57" spans="1:8" x14ac:dyDescent="0.25">
      <c r="A57" s="8">
        <v>625700</v>
      </c>
      <c r="B57" s="10" t="s">
        <v>70</v>
      </c>
      <c r="C57" s="10" t="s">
        <v>17</v>
      </c>
      <c r="D57" s="11">
        <v>2473</v>
      </c>
      <c r="E57" s="12" t="s">
        <v>4</v>
      </c>
      <c r="F57" s="13">
        <v>1</v>
      </c>
      <c r="G57" s="12">
        <v>0</v>
      </c>
      <c r="H57" s="14">
        <f t="shared" si="0"/>
        <v>0</v>
      </c>
    </row>
    <row r="58" spans="1:8" x14ac:dyDescent="0.25">
      <c r="A58" s="8">
        <v>625710</v>
      </c>
      <c r="B58" s="10" t="s">
        <v>71</v>
      </c>
      <c r="C58" s="10" t="s">
        <v>17</v>
      </c>
      <c r="D58" s="11">
        <v>653</v>
      </c>
      <c r="E58" s="12" t="s">
        <v>4</v>
      </c>
      <c r="F58" s="13">
        <v>1</v>
      </c>
      <c r="G58" s="12">
        <v>0</v>
      </c>
      <c r="H58" s="14">
        <f t="shared" si="0"/>
        <v>0</v>
      </c>
    </row>
    <row r="59" spans="1:8" x14ac:dyDescent="0.25">
      <c r="A59" s="8">
        <v>626100</v>
      </c>
      <c r="B59" s="10" t="s">
        <v>72</v>
      </c>
      <c r="C59" s="10" t="s">
        <v>17</v>
      </c>
      <c r="D59" s="11">
        <v>727</v>
      </c>
      <c r="E59" s="12" t="s">
        <v>4</v>
      </c>
      <c r="F59" s="13"/>
      <c r="G59" s="12">
        <v>200</v>
      </c>
      <c r="H59" s="14">
        <f t="shared" si="0"/>
        <v>0</v>
      </c>
    </row>
    <row r="60" spans="1:8" x14ac:dyDescent="0.25">
      <c r="A60" s="8">
        <v>626200</v>
      </c>
      <c r="B60" s="10" t="s">
        <v>73</v>
      </c>
      <c r="C60" s="10" t="s">
        <v>17</v>
      </c>
      <c r="D60" s="11">
        <v>4650</v>
      </c>
      <c r="E60" s="12" t="s">
        <v>4</v>
      </c>
      <c r="F60" s="13"/>
      <c r="G60" s="12">
        <v>2500</v>
      </c>
      <c r="H60" s="14">
        <f t="shared" si="0"/>
        <v>0</v>
      </c>
    </row>
    <row r="61" spans="1:8" x14ac:dyDescent="0.25">
      <c r="A61" s="8">
        <v>626300</v>
      </c>
      <c r="B61" s="10" t="s">
        <v>74</v>
      </c>
      <c r="C61" s="10" t="s">
        <v>17</v>
      </c>
      <c r="D61" s="11">
        <v>737</v>
      </c>
      <c r="E61" s="12" t="s">
        <v>4</v>
      </c>
      <c r="F61" s="13"/>
      <c r="G61" s="12">
        <v>0</v>
      </c>
      <c r="H61" s="14">
        <f t="shared" si="0"/>
        <v>0</v>
      </c>
    </row>
    <row r="62" spans="1:8" x14ac:dyDescent="0.25">
      <c r="A62" s="8">
        <v>627500</v>
      </c>
      <c r="B62" s="10" t="s">
        <v>75</v>
      </c>
      <c r="C62" s="10" t="s">
        <v>17</v>
      </c>
      <c r="D62" s="11">
        <v>5720</v>
      </c>
      <c r="E62" s="12" t="s">
        <v>4</v>
      </c>
      <c r="F62" s="13"/>
      <c r="G62" s="12">
        <v>8000</v>
      </c>
      <c r="H62" s="14">
        <f t="shared" si="0"/>
        <v>0</v>
      </c>
    </row>
    <row r="63" spans="1:8" x14ac:dyDescent="0.25">
      <c r="A63" s="8">
        <v>627510</v>
      </c>
      <c r="B63" s="10" t="s">
        <v>76</v>
      </c>
      <c r="C63" s="10" t="s">
        <v>17</v>
      </c>
      <c r="D63" s="11">
        <v>7704</v>
      </c>
      <c r="E63" s="12" t="s">
        <v>4</v>
      </c>
      <c r="F63" s="13"/>
      <c r="G63" s="12">
        <v>0</v>
      </c>
      <c r="H63" s="14">
        <f t="shared" si="0"/>
        <v>0</v>
      </c>
    </row>
    <row r="64" spans="1:8" x14ac:dyDescent="0.25">
      <c r="A64" s="8">
        <v>628000</v>
      </c>
      <c r="B64" s="10" t="s">
        <v>77</v>
      </c>
      <c r="C64" s="10" t="s">
        <v>17</v>
      </c>
      <c r="D64" s="11">
        <v>713</v>
      </c>
      <c r="E64" s="12" t="s">
        <v>4</v>
      </c>
      <c r="F64" s="13"/>
      <c r="G64" s="12">
        <v>0</v>
      </c>
      <c r="H64" s="14">
        <f t="shared" si="0"/>
        <v>0</v>
      </c>
    </row>
    <row r="65" spans="1:8" x14ac:dyDescent="0.25">
      <c r="A65" s="8">
        <v>628100</v>
      </c>
      <c r="B65" s="10" t="s">
        <v>78</v>
      </c>
      <c r="C65" s="10" t="s">
        <v>17</v>
      </c>
      <c r="D65" s="11">
        <v>2467</v>
      </c>
      <c r="E65" s="12" t="s">
        <v>4</v>
      </c>
      <c r="F65" s="13"/>
      <c r="G65" s="12">
        <v>550</v>
      </c>
      <c r="H65" s="14">
        <f t="shared" si="0"/>
        <v>0</v>
      </c>
    </row>
    <row r="66" spans="1:8" x14ac:dyDescent="0.25">
      <c r="A66" s="8">
        <v>631100</v>
      </c>
      <c r="B66" s="9" t="s">
        <v>79</v>
      </c>
      <c r="C66" s="10" t="s">
        <v>17</v>
      </c>
      <c r="D66" s="11">
        <v>39250</v>
      </c>
      <c r="E66" s="12" t="s">
        <v>4</v>
      </c>
      <c r="F66" s="13"/>
      <c r="G66" s="12">
        <v>150</v>
      </c>
      <c r="H66" s="14">
        <f t="shared" si="0"/>
        <v>0</v>
      </c>
    </row>
    <row r="67" spans="1:8" x14ac:dyDescent="0.25">
      <c r="A67" s="8">
        <v>633300</v>
      </c>
      <c r="B67" s="10" t="s">
        <v>80</v>
      </c>
      <c r="C67" s="10" t="s">
        <v>17</v>
      </c>
      <c r="D67" s="11">
        <v>3873</v>
      </c>
      <c r="E67" s="12" t="s">
        <v>4</v>
      </c>
      <c r="F67" s="13"/>
      <c r="G67" s="12">
        <v>0</v>
      </c>
      <c r="H67" s="14">
        <f t="shared" ref="H67:H126" si="1">IF(C67&lt;&gt;"FG",0,+F67*G67)</f>
        <v>0</v>
      </c>
    </row>
    <row r="68" spans="1:8" x14ac:dyDescent="0.25">
      <c r="A68" s="15">
        <v>633400</v>
      </c>
      <c r="B68" s="16" t="s">
        <v>81</v>
      </c>
      <c r="C68" s="10" t="s">
        <v>17</v>
      </c>
      <c r="D68" s="11"/>
      <c r="E68" s="12" t="s">
        <v>4</v>
      </c>
      <c r="F68" s="13"/>
      <c r="G68" s="12">
        <v>0</v>
      </c>
      <c r="H68" s="14">
        <f t="shared" si="1"/>
        <v>0</v>
      </c>
    </row>
    <row r="69" spans="1:8" x14ac:dyDescent="0.25">
      <c r="A69" s="15">
        <v>633500</v>
      </c>
      <c r="B69" s="16" t="s">
        <v>82</v>
      </c>
      <c r="C69" s="10" t="s">
        <v>17</v>
      </c>
      <c r="D69" s="11">
        <v>2477</v>
      </c>
      <c r="E69" s="12" t="s">
        <v>4</v>
      </c>
      <c r="F69" s="13"/>
      <c r="G69" s="12">
        <v>0</v>
      </c>
      <c r="H69" s="14">
        <f t="shared" si="1"/>
        <v>0</v>
      </c>
    </row>
    <row r="70" spans="1:8" x14ac:dyDescent="0.25">
      <c r="A70" s="15">
        <v>635111</v>
      </c>
      <c r="B70" s="16" t="s">
        <v>83</v>
      </c>
      <c r="C70" s="10" t="s">
        <v>17</v>
      </c>
      <c r="D70" s="11">
        <v>2357</v>
      </c>
      <c r="E70" s="12" t="s">
        <v>4</v>
      </c>
      <c r="F70" s="13"/>
      <c r="G70" s="12">
        <v>2400</v>
      </c>
      <c r="H70" s="14">
        <f t="shared" si="1"/>
        <v>0</v>
      </c>
    </row>
    <row r="71" spans="1:8" x14ac:dyDescent="0.25">
      <c r="A71" s="8">
        <v>635130</v>
      </c>
      <c r="B71" s="10" t="s">
        <v>84</v>
      </c>
      <c r="C71" s="10" t="s">
        <v>17</v>
      </c>
      <c r="D71" s="11">
        <v>203</v>
      </c>
      <c r="E71" s="12" t="s">
        <v>4</v>
      </c>
      <c r="F71" s="13"/>
      <c r="G71" s="12">
        <v>300</v>
      </c>
      <c r="H71" s="14">
        <f t="shared" si="1"/>
        <v>0</v>
      </c>
    </row>
    <row r="72" spans="1:8" x14ac:dyDescent="0.25">
      <c r="A72" s="8">
        <v>635140</v>
      </c>
      <c r="B72" s="10" t="s">
        <v>85</v>
      </c>
      <c r="C72" s="10" t="s">
        <v>17</v>
      </c>
      <c r="D72" s="11">
        <v>216</v>
      </c>
      <c r="E72" s="12" t="s">
        <v>4</v>
      </c>
      <c r="F72" s="13"/>
      <c r="G72" s="12">
        <v>220</v>
      </c>
      <c r="H72" s="14">
        <f t="shared" si="1"/>
        <v>0</v>
      </c>
    </row>
    <row r="73" spans="1:8" x14ac:dyDescent="0.25">
      <c r="A73" s="8">
        <v>658000</v>
      </c>
      <c r="B73" s="10" t="s">
        <v>86</v>
      </c>
      <c r="C73" s="10" t="s">
        <v>17</v>
      </c>
      <c r="D73" s="11">
        <v>2</v>
      </c>
      <c r="E73" s="12" t="s">
        <v>4</v>
      </c>
      <c r="F73" s="13"/>
      <c r="G73" s="12">
        <v>0</v>
      </c>
      <c r="H73" s="14">
        <f t="shared" si="1"/>
        <v>0</v>
      </c>
    </row>
    <row r="74" spans="1:8" x14ac:dyDescent="0.25">
      <c r="A74" s="8">
        <v>661100</v>
      </c>
      <c r="B74" s="10" t="s">
        <v>87</v>
      </c>
      <c r="C74" s="10" t="s">
        <v>88</v>
      </c>
      <c r="D74" s="11">
        <v>2701</v>
      </c>
      <c r="E74" s="12" t="s">
        <v>4</v>
      </c>
      <c r="F74" s="13"/>
      <c r="G74" s="12">
        <v>0</v>
      </c>
      <c r="H74" s="14">
        <f t="shared" si="1"/>
        <v>0</v>
      </c>
    </row>
    <row r="75" spans="1:8" x14ac:dyDescent="0.25">
      <c r="A75" s="8">
        <v>661600</v>
      </c>
      <c r="B75" s="9" t="s">
        <v>89</v>
      </c>
      <c r="C75" s="10" t="s">
        <v>88</v>
      </c>
      <c r="D75" s="11">
        <v>2222</v>
      </c>
      <c r="E75" s="12" t="s">
        <v>4</v>
      </c>
      <c r="F75" s="13"/>
      <c r="G75" s="12">
        <v>0</v>
      </c>
      <c r="H75" s="14">
        <f t="shared" si="1"/>
        <v>0</v>
      </c>
    </row>
    <row r="76" spans="1:8" x14ac:dyDescent="0.25">
      <c r="A76" s="8" t="s">
        <v>90</v>
      </c>
      <c r="B76" s="9" t="s">
        <v>91</v>
      </c>
      <c r="C76" s="10" t="s">
        <v>88</v>
      </c>
      <c r="D76" s="11">
        <v>0</v>
      </c>
      <c r="E76" s="12" t="s">
        <v>4</v>
      </c>
      <c r="F76" s="13"/>
      <c r="G76" s="12">
        <v>0</v>
      </c>
      <c r="H76" s="14">
        <f t="shared" si="1"/>
        <v>0</v>
      </c>
    </row>
    <row r="77" spans="1:8" x14ac:dyDescent="0.25">
      <c r="A77" s="8" t="s">
        <v>92</v>
      </c>
      <c r="B77" s="9" t="s">
        <v>93</v>
      </c>
      <c r="C77" s="10" t="s">
        <v>88</v>
      </c>
      <c r="D77" s="11">
        <v>2460</v>
      </c>
      <c r="E77" s="12" t="s">
        <v>4</v>
      </c>
      <c r="F77" s="13"/>
      <c r="G77" s="12">
        <v>0</v>
      </c>
      <c r="H77" s="14">
        <f t="shared" si="1"/>
        <v>0</v>
      </c>
    </row>
    <row r="78" spans="1:8" x14ac:dyDescent="0.25">
      <c r="A78" s="8" t="s">
        <v>94</v>
      </c>
      <c r="B78" s="9" t="s">
        <v>95</v>
      </c>
      <c r="C78" s="10" t="s">
        <v>96</v>
      </c>
      <c r="D78" s="11">
        <v>180</v>
      </c>
      <c r="E78" s="12" t="s">
        <v>4</v>
      </c>
      <c r="F78" s="13"/>
      <c r="G78" s="12">
        <v>0</v>
      </c>
      <c r="H78" s="14">
        <f t="shared" si="1"/>
        <v>0</v>
      </c>
    </row>
    <row r="79" spans="1:8" x14ac:dyDescent="0.25">
      <c r="A79" s="8" t="s">
        <v>97</v>
      </c>
      <c r="B79" s="9" t="s">
        <v>98</v>
      </c>
      <c r="C79" s="10" t="s">
        <v>96</v>
      </c>
      <c r="D79" s="11">
        <v>124</v>
      </c>
      <c r="E79" s="12" t="s">
        <v>4</v>
      </c>
      <c r="F79" s="13"/>
      <c r="G79" s="12">
        <v>0</v>
      </c>
      <c r="H79" s="14">
        <f t="shared" si="1"/>
        <v>0</v>
      </c>
    </row>
    <row r="80" spans="1:8" x14ac:dyDescent="0.25">
      <c r="A80" s="8" t="s">
        <v>99</v>
      </c>
      <c r="B80" s="10" t="s">
        <v>100</v>
      </c>
      <c r="C80" s="10" t="s">
        <v>96</v>
      </c>
      <c r="D80" s="11">
        <v>5743</v>
      </c>
      <c r="E80" s="12" t="s">
        <v>4</v>
      </c>
      <c r="F80" s="13"/>
      <c r="G80" s="12">
        <v>0</v>
      </c>
      <c r="H80" s="14">
        <f t="shared" si="1"/>
        <v>0</v>
      </c>
    </row>
    <row r="81" spans="1:8" x14ac:dyDescent="0.25">
      <c r="A81" s="8">
        <v>681120</v>
      </c>
      <c r="B81" s="10" t="s">
        <v>101</v>
      </c>
      <c r="C81" s="10" t="s">
        <v>102</v>
      </c>
      <c r="D81" s="11">
        <v>16364</v>
      </c>
      <c r="E81" s="12" t="s">
        <v>4</v>
      </c>
      <c r="F81" s="13"/>
      <c r="G81" s="12">
        <v>0</v>
      </c>
      <c r="H81" s="14">
        <f t="shared" si="1"/>
        <v>0</v>
      </c>
    </row>
    <row r="82" spans="1:8" x14ac:dyDescent="0.25">
      <c r="A82" s="8">
        <v>740000</v>
      </c>
      <c r="B82" s="10" t="s">
        <v>103</v>
      </c>
      <c r="C82" s="10" t="s">
        <v>17</v>
      </c>
      <c r="D82" s="11">
        <v>-3000</v>
      </c>
      <c r="E82" s="12" t="s">
        <v>4</v>
      </c>
      <c r="F82" s="13"/>
      <c r="G82" s="12">
        <v>0</v>
      </c>
      <c r="H82" s="14">
        <f t="shared" si="1"/>
        <v>0</v>
      </c>
    </row>
    <row r="83" spans="1:8" x14ac:dyDescent="0.25">
      <c r="A83" s="8">
        <v>740100</v>
      </c>
      <c r="B83" s="10" t="s">
        <v>104</v>
      </c>
      <c r="C83" s="10" t="s">
        <v>17</v>
      </c>
      <c r="D83" s="11">
        <v>-1590</v>
      </c>
      <c r="E83" s="12" t="s">
        <v>4</v>
      </c>
      <c r="F83" s="13"/>
      <c r="G83" s="12">
        <v>0</v>
      </c>
      <c r="H83" s="14">
        <f t="shared" si="1"/>
        <v>0</v>
      </c>
    </row>
    <row r="84" spans="1:8" x14ac:dyDescent="0.25">
      <c r="A84" s="8" t="s">
        <v>105</v>
      </c>
      <c r="B84" s="10" t="s">
        <v>86</v>
      </c>
      <c r="C84" s="10" t="s">
        <v>17</v>
      </c>
      <c r="D84" s="11">
        <v>-311</v>
      </c>
      <c r="E84" s="12" t="s">
        <v>4</v>
      </c>
      <c r="F84" s="13"/>
      <c r="G84" s="12">
        <v>0</v>
      </c>
      <c r="H84" s="14">
        <f t="shared" si="1"/>
        <v>0</v>
      </c>
    </row>
    <row r="85" spans="1:8" x14ac:dyDescent="0.25">
      <c r="A85" s="8" t="s">
        <v>106</v>
      </c>
      <c r="B85" s="10" t="s">
        <v>107</v>
      </c>
      <c r="C85" s="10" t="s">
        <v>17</v>
      </c>
      <c r="D85" s="11">
        <v>-1</v>
      </c>
      <c r="E85" s="12" t="s">
        <v>4</v>
      </c>
      <c r="F85" s="13"/>
      <c r="G85" s="12">
        <v>0</v>
      </c>
      <c r="H85" s="14">
        <f t="shared" si="1"/>
        <v>0</v>
      </c>
    </row>
    <row r="86" spans="1:8" x14ac:dyDescent="0.25">
      <c r="A86" s="8">
        <v>791000</v>
      </c>
      <c r="B86" s="10" t="s">
        <v>108</v>
      </c>
      <c r="C86" s="10" t="s">
        <v>17</v>
      </c>
      <c r="D86" s="11">
        <v>248</v>
      </c>
      <c r="E86" s="12" t="s">
        <v>4</v>
      </c>
      <c r="F86" s="13"/>
      <c r="G86" s="12">
        <v>0</v>
      </c>
      <c r="H86" s="14">
        <f t="shared" si="1"/>
        <v>0</v>
      </c>
    </row>
    <row r="87" spans="1:8" x14ac:dyDescent="0.25">
      <c r="A87" s="8">
        <v>791010</v>
      </c>
      <c r="B87" s="10" t="s">
        <v>109</v>
      </c>
      <c r="C87" s="10" t="s">
        <v>17</v>
      </c>
      <c r="D87" s="11">
        <v>-2204</v>
      </c>
      <c r="E87" s="12" t="s">
        <v>4</v>
      </c>
      <c r="F87" s="13"/>
      <c r="G87" s="12">
        <v>0</v>
      </c>
      <c r="H87" s="14">
        <f t="shared" si="1"/>
        <v>0</v>
      </c>
    </row>
    <row r="88" spans="1:8" x14ac:dyDescent="0.25">
      <c r="A88" s="8">
        <v>791010</v>
      </c>
      <c r="B88" s="10"/>
      <c r="C88" s="10" t="s">
        <v>17</v>
      </c>
      <c r="D88" s="11"/>
      <c r="E88" s="12" t="s">
        <v>4</v>
      </c>
      <c r="F88" s="13"/>
      <c r="G88" s="12">
        <v>0</v>
      </c>
      <c r="H88" s="14">
        <f t="shared" si="1"/>
        <v>0</v>
      </c>
    </row>
    <row r="89" spans="1:8" x14ac:dyDescent="0.25">
      <c r="A89" s="8">
        <v>791010</v>
      </c>
      <c r="B89" s="10"/>
      <c r="C89" s="10" t="s">
        <v>17</v>
      </c>
      <c r="D89" s="11"/>
      <c r="E89" s="12" t="s">
        <v>4</v>
      </c>
      <c r="F89" s="13"/>
      <c r="G89" s="12">
        <v>0</v>
      </c>
      <c r="H89" s="14">
        <f t="shared" si="1"/>
        <v>0</v>
      </c>
    </row>
    <row r="90" spans="1:8" x14ac:dyDescent="0.25">
      <c r="A90" s="8">
        <v>791010</v>
      </c>
      <c r="B90" s="10"/>
      <c r="C90" s="10" t="s">
        <v>17</v>
      </c>
      <c r="D90" s="11"/>
      <c r="E90" s="12" t="s">
        <v>4</v>
      </c>
      <c r="F90" s="13"/>
      <c r="G90" s="12">
        <v>0</v>
      </c>
      <c r="H90" s="14">
        <f t="shared" si="1"/>
        <v>0</v>
      </c>
    </row>
    <row r="91" spans="1:8" x14ac:dyDescent="0.25">
      <c r="A91" s="8">
        <v>791010</v>
      </c>
      <c r="B91" s="10"/>
      <c r="C91" s="10" t="s">
        <v>17</v>
      </c>
      <c r="D91" s="11"/>
      <c r="E91" s="12" t="s">
        <v>4</v>
      </c>
      <c r="F91" s="13"/>
      <c r="G91" s="12">
        <v>0</v>
      </c>
      <c r="H91" s="14">
        <f t="shared" si="1"/>
        <v>0</v>
      </c>
    </row>
    <row r="92" spans="1:8" x14ac:dyDescent="0.25">
      <c r="A92" s="8">
        <v>791010</v>
      </c>
      <c r="B92" s="10"/>
      <c r="C92" s="10" t="s">
        <v>17</v>
      </c>
      <c r="D92" s="11"/>
      <c r="E92" s="12" t="s">
        <v>4</v>
      </c>
      <c r="F92" s="13"/>
      <c r="G92" s="12">
        <v>0</v>
      </c>
      <c r="H92" s="14">
        <f t="shared" si="1"/>
        <v>0</v>
      </c>
    </row>
    <row r="93" spans="1:8" x14ac:dyDescent="0.25">
      <c r="A93" s="8">
        <v>791010</v>
      </c>
      <c r="B93" s="10"/>
      <c r="C93" s="10" t="s">
        <v>17</v>
      </c>
      <c r="D93" s="11"/>
      <c r="E93" s="12" t="s">
        <v>4</v>
      </c>
      <c r="F93" s="13"/>
      <c r="G93" s="12">
        <v>0</v>
      </c>
      <c r="H93" s="14">
        <f t="shared" si="1"/>
        <v>0</v>
      </c>
    </row>
    <row r="94" spans="1:8" x14ac:dyDescent="0.25">
      <c r="A94" s="8">
        <v>791010</v>
      </c>
      <c r="B94" s="10"/>
      <c r="C94" s="10" t="s">
        <v>17</v>
      </c>
      <c r="D94" s="11"/>
      <c r="E94" s="12" t="s">
        <v>4</v>
      </c>
      <c r="F94" s="13"/>
      <c r="G94" s="12">
        <v>0</v>
      </c>
      <c r="H94" s="14">
        <f t="shared" si="1"/>
        <v>0</v>
      </c>
    </row>
    <row r="95" spans="1:8" x14ac:dyDescent="0.25">
      <c r="A95" s="8">
        <v>791010</v>
      </c>
      <c r="B95" s="10"/>
      <c r="C95" s="10" t="s">
        <v>17</v>
      </c>
      <c r="D95" s="11"/>
      <c r="E95" s="12" t="s">
        <v>4</v>
      </c>
      <c r="F95" s="13"/>
      <c r="G95" s="12">
        <v>0</v>
      </c>
      <c r="H95" s="14">
        <f t="shared" si="1"/>
        <v>0</v>
      </c>
    </row>
    <row r="96" spans="1:8" x14ac:dyDescent="0.25">
      <c r="A96" s="8">
        <v>791010</v>
      </c>
      <c r="B96" s="10"/>
      <c r="C96" s="10" t="s">
        <v>17</v>
      </c>
      <c r="D96" s="11"/>
      <c r="E96" s="12" t="s">
        <v>4</v>
      </c>
      <c r="F96" s="13"/>
      <c r="G96" s="12">
        <v>0</v>
      </c>
      <c r="H96" s="14">
        <f t="shared" si="1"/>
        <v>0</v>
      </c>
    </row>
    <row r="97" spans="1:8" x14ac:dyDescent="0.25">
      <c r="A97" s="8">
        <v>791010</v>
      </c>
      <c r="B97" s="10"/>
      <c r="C97" s="10" t="s">
        <v>17</v>
      </c>
      <c r="D97" s="11"/>
      <c r="E97" s="12" t="s">
        <v>4</v>
      </c>
      <c r="F97" s="13"/>
      <c r="G97" s="12">
        <v>0</v>
      </c>
      <c r="H97" s="14">
        <f t="shared" si="1"/>
        <v>0</v>
      </c>
    </row>
    <row r="98" spans="1:8" x14ac:dyDescent="0.25">
      <c r="A98" s="8">
        <v>791010</v>
      </c>
      <c r="B98" s="10"/>
      <c r="C98" s="10" t="s">
        <v>17</v>
      </c>
      <c r="D98" s="11"/>
      <c r="E98" s="12" t="s">
        <v>4</v>
      </c>
      <c r="F98" s="13"/>
      <c r="G98" s="12">
        <v>0</v>
      </c>
      <c r="H98" s="14">
        <f t="shared" si="1"/>
        <v>0</v>
      </c>
    </row>
    <row r="99" spans="1:8" x14ac:dyDescent="0.25">
      <c r="A99" s="8">
        <v>791010</v>
      </c>
      <c r="B99" s="10"/>
      <c r="C99" s="10" t="s">
        <v>17</v>
      </c>
      <c r="D99" s="11"/>
      <c r="E99" s="12" t="s">
        <v>4</v>
      </c>
      <c r="F99" s="13"/>
      <c r="G99" s="12">
        <v>0</v>
      </c>
      <c r="H99" s="14">
        <f t="shared" si="1"/>
        <v>0</v>
      </c>
    </row>
    <row r="100" spans="1:8" x14ac:dyDescent="0.25">
      <c r="A100" s="8">
        <v>791010</v>
      </c>
      <c r="B100" s="10"/>
      <c r="C100" s="10" t="s">
        <v>17</v>
      </c>
      <c r="D100" s="11"/>
      <c r="E100" s="12" t="s">
        <v>4</v>
      </c>
      <c r="F100" s="13"/>
      <c r="G100" s="12">
        <v>0</v>
      </c>
      <c r="H100" s="14">
        <f t="shared" si="1"/>
        <v>0</v>
      </c>
    </row>
    <row r="101" spans="1:8" x14ac:dyDescent="0.25">
      <c r="A101" s="8">
        <v>791010</v>
      </c>
      <c r="B101" s="10"/>
      <c r="C101" s="10" t="s">
        <v>17</v>
      </c>
      <c r="D101" s="11"/>
      <c r="E101" s="12" t="s">
        <v>4</v>
      </c>
      <c r="F101" s="13"/>
      <c r="G101" s="12">
        <v>0</v>
      </c>
      <c r="H101" s="14">
        <f t="shared" si="1"/>
        <v>0</v>
      </c>
    </row>
    <row r="102" spans="1:8" x14ac:dyDescent="0.25">
      <c r="A102" s="8">
        <v>791010</v>
      </c>
      <c r="B102" s="10"/>
      <c r="C102" s="10" t="s">
        <v>17</v>
      </c>
      <c r="D102" s="11"/>
      <c r="E102" s="12" t="s">
        <v>4</v>
      </c>
      <c r="F102" s="13"/>
      <c r="G102" s="12">
        <v>0</v>
      </c>
      <c r="H102" s="14">
        <f t="shared" si="1"/>
        <v>0</v>
      </c>
    </row>
    <row r="103" spans="1:8" x14ac:dyDescent="0.25">
      <c r="A103" s="8">
        <v>791010</v>
      </c>
      <c r="B103" s="10"/>
      <c r="C103" s="10" t="s">
        <v>17</v>
      </c>
      <c r="D103" s="11"/>
      <c r="E103" s="12" t="s">
        <v>4</v>
      </c>
      <c r="F103" s="13"/>
      <c r="G103" s="12">
        <v>0</v>
      </c>
      <c r="H103" s="14">
        <f t="shared" si="1"/>
        <v>0</v>
      </c>
    </row>
    <row r="104" spans="1:8" x14ac:dyDescent="0.25">
      <c r="A104" s="8">
        <v>791010</v>
      </c>
      <c r="B104" s="10"/>
      <c r="C104" s="10" t="s">
        <v>17</v>
      </c>
      <c r="D104" s="11"/>
      <c r="E104" s="12" t="s">
        <v>4</v>
      </c>
      <c r="F104" s="13"/>
      <c r="G104" s="12">
        <v>0</v>
      </c>
      <c r="H104" s="14">
        <f t="shared" si="1"/>
        <v>0</v>
      </c>
    </row>
    <row r="105" spans="1:8" x14ac:dyDescent="0.25">
      <c r="A105" s="8">
        <v>791010</v>
      </c>
      <c r="B105" s="10"/>
      <c r="C105" s="10" t="s">
        <v>17</v>
      </c>
      <c r="D105" s="11"/>
      <c r="E105" s="12" t="s">
        <v>4</v>
      </c>
      <c r="F105" s="13"/>
      <c r="G105" s="12">
        <v>0</v>
      </c>
      <c r="H105" s="14">
        <f t="shared" si="1"/>
        <v>0</v>
      </c>
    </row>
    <row r="106" spans="1:8" x14ac:dyDescent="0.25">
      <c r="A106" s="8">
        <v>791010</v>
      </c>
      <c r="B106" s="10"/>
      <c r="C106" s="10" t="s">
        <v>17</v>
      </c>
      <c r="D106" s="11"/>
      <c r="E106" s="12" t="s">
        <v>4</v>
      </c>
      <c r="F106" s="13"/>
      <c r="G106" s="12">
        <v>0</v>
      </c>
      <c r="H106" s="14">
        <f t="shared" si="1"/>
        <v>0</v>
      </c>
    </row>
    <row r="107" spans="1:8" x14ac:dyDescent="0.25">
      <c r="A107" s="8">
        <v>791010</v>
      </c>
      <c r="B107" s="10"/>
      <c r="C107" s="10" t="s">
        <v>17</v>
      </c>
      <c r="D107" s="11"/>
      <c r="E107" s="12" t="s">
        <v>4</v>
      </c>
      <c r="F107" s="13"/>
      <c r="G107" s="12">
        <v>0</v>
      </c>
      <c r="H107" s="14">
        <f t="shared" si="1"/>
        <v>0</v>
      </c>
    </row>
    <row r="108" spans="1:8" x14ac:dyDescent="0.25">
      <c r="A108" s="8">
        <v>791010</v>
      </c>
      <c r="B108" s="10"/>
      <c r="C108" s="10" t="s">
        <v>17</v>
      </c>
      <c r="D108" s="11"/>
      <c r="E108" s="12" t="s">
        <v>4</v>
      </c>
      <c r="F108" s="13"/>
      <c r="G108" s="12">
        <v>0</v>
      </c>
      <c r="H108" s="14">
        <f t="shared" si="1"/>
        <v>0</v>
      </c>
    </row>
    <row r="109" spans="1:8" x14ac:dyDescent="0.25">
      <c r="A109" s="8">
        <v>791010</v>
      </c>
      <c r="B109" s="10"/>
      <c r="C109" s="10" t="s">
        <v>17</v>
      </c>
      <c r="D109" s="11"/>
      <c r="E109" s="12" t="s">
        <v>4</v>
      </c>
      <c r="F109" s="13"/>
      <c r="G109" s="12">
        <v>0</v>
      </c>
      <c r="H109" s="14">
        <f t="shared" si="1"/>
        <v>0</v>
      </c>
    </row>
    <row r="110" spans="1:8" x14ac:dyDescent="0.25">
      <c r="A110" s="8">
        <v>791010</v>
      </c>
      <c r="B110" s="10"/>
      <c r="C110" s="10" t="s">
        <v>17</v>
      </c>
      <c r="D110" s="11"/>
      <c r="E110" s="12" t="s">
        <v>4</v>
      </c>
      <c r="F110" s="13"/>
      <c r="G110" s="12">
        <v>0</v>
      </c>
      <c r="H110" s="14">
        <f t="shared" si="1"/>
        <v>0</v>
      </c>
    </row>
    <row r="111" spans="1:8" x14ac:dyDescent="0.25">
      <c r="A111" s="8">
        <v>791010</v>
      </c>
      <c r="B111" s="10"/>
      <c r="C111" s="10" t="s">
        <v>17</v>
      </c>
      <c r="D111" s="11"/>
      <c r="E111" s="12" t="s">
        <v>4</v>
      </c>
      <c r="F111" s="13"/>
      <c r="G111" s="12">
        <v>0</v>
      </c>
      <c r="H111" s="14">
        <f t="shared" si="1"/>
        <v>0</v>
      </c>
    </row>
    <row r="112" spans="1:8" x14ac:dyDescent="0.25">
      <c r="A112" s="8">
        <v>791010</v>
      </c>
      <c r="B112" s="10"/>
      <c r="C112" s="10" t="s">
        <v>17</v>
      </c>
      <c r="D112" s="11"/>
      <c r="E112" s="12" t="s">
        <v>4</v>
      </c>
      <c r="F112" s="13"/>
      <c r="G112" s="12">
        <v>0</v>
      </c>
      <c r="H112" s="14">
        <f t="shared" si="1"/>
        <v>0</v>
      </c>
    </row>
    <row r="113" spans="1:8" x14ac:dyDescent="0.25">
      <c r="A113" s="8">
        <v>791010</v>
      </c>
      <c r="B113" s="10"/>
      <c r="C113" s="10" t="s">
        <v>17</v>
      </c>
      <c r="D113" s="11"/>
      <c r="E113" s="12" t="s">
        <v>4</v>
      </c>
      <c r="F113" s="13"/>
      <c r="G113" s="12">
        <v>0</v>
      </c>
      <c r="H113" s="14">
        <f t="shared" si="1"/>
        <v>0</v>
      </c>
    </row>
    <row r="114" spans="1:8" x14ac:dyDescent="0.25">
      <c r="A114" s="8">
        <v>791010</v>
      </c>
      <c r="B114" s="10"/>
      <c r="C114" s="10" t="s">
        <v>17</v>
      </c>
      <c r="D114" s="11"/>
      <c r="E114" s="12" t="s">
        <v>4</v>
      </c>
      <c r="F114" s="13"/>
      <c r="G114" s="12">
        <v>0</v>
      </c>
      <c r="H114" s="14">
        <f t="shared" si="1"/>
        <v>0</v>
      </c>
    </row>
    <row r="115" spans="1:8" x14ac:dyDescent="0.25">
      <c r="A115" s="8">
        <v>791010</v>
      </c>
      <c r="B115" s="10"/>
      <c r="C115" s="10" t="s">
        <v>17</v>
      </c>
      <c r="D115" s="11"/>
      <c r="E115" s="12" t="s">
        <v>4</v>
      </c>
      <c r="F115" s="13"/>
      <c r="G115" s="12">
        <v>0</v>
      </c>
      <c r="H115" s="14">
        <f t="shared" si="1"/>
        <v>0</v>
      </c>
    </row>
    <row r="116" spans="1:8" x14ac:dyDescent="0.25">
      <c r="A116" s="8">
        <v>791010</v>
      </c>
      <c r="B116" s="10"/>
      <c r="C116" s="10" t="s">
        <v>17</v>
      </c>
      <c r="D116" s="11"/>
      <c r="E116" s="12" t="s">
        <v>4</v>
      </c>
      <c r="F116" s="13"/>
      <c r="G116" s="12">
        <v>0</v>
      </c>
      <c r="H116" s="14">
        <f t="shared" si="1"/>
        <v>0</v>
      </c>
    </row>
    <row r="117" spans="1:8" x14ac:dyDescent="0.25">
      <c r="A117" s="8">
        <v>791010</v>
      </c>
      <c r="B117" s="10"/>
      <c r="C117" s="10" t="s">
        <v>17</v>
      </c>
      <c r="D117" s="11"/>
      <c r="E117" s="12" t="s">
        <v>4</v>
      </c>
      <c r="F117" s="13"/>
      <c r="G117" s="12">
        <v>0</v>
      </c>
      <c r="H117" s="14">
        <f t="shared" si="1"/>
        <v>0</v>
      </c>
    </row>
    <row r="118" spans="1:8" x14ac:dyDescent="0.25">
      <c r="A118" s="8">
        <v>791010</v>
      </c>
      <c r="B118" s="10"/>
      <c r="C118" s="10" t="s">
        <v>17</v>
      </c>
      <c r="D118" s="11"/>
      <c r="E118" s="12" t="s">
        <v>4</v>
      </c>
      <c r="F118" s="13"/>
      <c r="G118" s="12">
        <v>0</v>
      </c>
      <c r="H118" s="14">
        <f t="shared" si="1"/>
        <v>0</v>
      </c>
    </row>
    <row r="119" spans="1:8" x14ac:dyDescent="0.25">
      <c r="A119" s="8">
        <v>791010</v>
      </c>
      <c r="B119" s="10"/>
      <c r="C119" s="10" t="s">
        <v>17</v>
      </c>
      <c r="D119" s="11"/>
      <c r="E119" s="12" t="s">
        <v>4</v>
      </c>
      <c r="F119" s="13"/>
      <c r="G119" s="12">
        <v>0</v>
      </c>
      <c r="H119" s="14">
        <f t="shared" si="1"/>
        <v>0</v>
      </c>
    </row>
    <row r="120" spans="1:8" x14ac:dyDescent="0.25">
      <c r="A120" s="8">
        <v>791010</v>
      </c>
      <c r="B120" s="10"/>
      <c r="C120" s="10" t="s">
        <v>17</v>
      </c>
      <c r="D120" s="11"/>
      <c r="E120" s="12" t="s">
        <v>4</v>
      </c>
      <c r="F120" s="13"/>
      <c r="G120" s="12">
        <v>0</v>
      </c>
      <c r="H120" s="14">
        <f t="shared" si="1"/>
        <v>0</v>
      </c>
    </row>
    <row r="121" spans="1:8" x14ac:dyDescent="0.25">
      <c r="A121" s="8">
        <v>791010</v>
      </c>
      <c r="B121" s="10"/>
      <c r="C121" s="10" t="s">
        <v>17</v>
      </c>
      <c r="D121" s="11"/>
      <c r="E121" s="12" t="s">
        <v>4</v>
      </c>
      <c r="F121" s="13"/>
      <c r="G121" s="12">
        <v>0</v>
      </c>
      <c r="H121" s="14">
        <f t="shared" si="1"/>
        <v>0</v>
      </c>
    </row>
    <row r="122" spans="1:8" x14ac:dyDescent="0.25">
      <c r="A122" s="8">
        <v>791010</v>
      </c>
      <c r="B122" s="10"/>
      <c r="C122" s="10" t="s">
        <v>17</v>
      </c>
      <c r="D122" s="11"/>
      <c r="E122" s="12" t="s">
        <v>4</v>
      </c>
      <c r="F122" s="13"/>
      <c r="G122" s="12">
        <v>0</v>
      </c>
      <c r="H122" s="14">
        <f t="shared" si="1"/>
        <v>0</v>
      </c>
    </row>
    <row r="123" spans="1:8" x14ac:dyDescent="0.25">
      <c r="A123" s="8">
        <v>791010</v>
      </c>
      <c r="B123" s="10"/>
      <c r="C123" s="10" t="s">
        <v>17</v>
      </c>
      <c r="D123" s="11"/>
      <c r="E123" s="12" t="s">
        <v>4</v>
      </c>
      <c r="F123" s="13"/>
      <c r="G123" s="12">
        <v>0</v>
      </c>
      <c r="H123" s="14">
        <f t="shared" si="1"/>
        <v>0</v>
      </c>
    </row>
    <row r="124" spans="1:8" x14ac:dyDescent="0.25">
      <c r="A124" s="8">
        <v>791010</v>
      </c>
      <c r="B124" s="10"/>
      <c r="C124" s="10" t="s">
        <v>17</v>
      </c>
      <c r="D124" s="11"/>
      <c r="E124" s="12" t="s">
        <v>4</v>
      </c>
      <c r="F124" s="13"/>
      <c r="G124" s="12">
        <v>0</v>
      </c>
      <c r="H124" s="14">
        <f t="shared" si="1"/>
        <v>0</v>
      </c>
    </row>
    <row r="125" spans="1:8" x14ac:dyDescent="0.25">
      <c r="A125" s="8" t="s">
        <v>143</v>
      </c>
      <c r="B125" s="10"/>
      <c r="C125" s="10" t="s">
        <v>17</v>
      </c>
      <c r="D125" s="11"/>
      <c r="E125" s="12" t="s">
        <v>4</v>
      </c>
      <c r="F125" s="13"/>
      <c r="G125" s="12">
        <v>0</v>
      </c>
      <c r="H125" s="14">
        <f t="shared" si="1"/>
        <v>0</v>
      </c>
    </row>
    <row r="126" spans="1:8" x14ac:dyDescent="0.25">
      <c r="A126" s="8">
        <v>791010</v>
      </c>
      <c r="B126" s="10"/>
      <c r="C126" s="10" t="s">
        <v>17</v>
      </c>
      <c r="D126" s="11"/>
      <c r="E126" s="12" t="s">
        <v>4</v>
      </c>
      <c r="F126" s="13"/>
      <c r="G126" s="12">
        <v>0</v>
      </c>
      <c r="H126" s="14">
        <f t="shared" si="1"/>
        <v>0</v>
      </c>
    </row>
    <row r="127" spans="1:8" x14ac:dyDescent="0.25">
      <c r="A127" s="58"/>
      <c r="B127" s="18"/>
      <c r="C127" s="18"/>
      <c r="D127" s="19">
        <f>SUMIF(C3:C126,"FG",D3:D126)</f>
        <v>157258</v>
      </c>
      <c r="F127" s="3"/>
      <c r="H127" s="19">
        <f>SUM(H3:H126)</f>
        <v>64332</v>
      </c>
    </row>
    <row r="128" spans="1:8" x14ac:dyDescent="0.25">
      <c r="A128" s="58"/>
      <c r="B128" s="57" t="s">
        <v>142</v>
      </c>
      <c r="C128" s="57"/>
      <c r="D128" s="17">
        <f t="array" ref="D128">SUM(IF(MID(A$3:A$126,1,2)*1=60,D$3:D$126,""))</f>
        <v>200290</v>
      </c>
      <c r="F128" s="3"/>
      <c r="H128" s="56"/>
    </row>
    <row r="129" spans="1:8" x14ac:dyDescent="0.25">
      <c r="B129" s="79" t="s">
        <v>110</v>
      </c>
      <c r="C129" s="80"/>
      <c r="D129" s="11"/>
      <c r="F129" s="3"/>
    </row>
    <row r="130" spans="1:8" x14ac:dyDescent="0.25">
      <c r="B130" s="18"/>
      <c r="C130" s="18"/>
      <c r="F130" s="3"/>
      <c r="G130" s="3"/>
    </row>
    <row r="131" spans="1:8" x14ac:dyDescent="0.25">
      <c r="A131" s="81" t="s">
        <v>111</v>
      </c>
      <c r="B131" s="82"/>
      <c r="C131" s="82"/>
      <c r="D131" s="82"/>
      <c r="E131" s="83"/>
      <c r="H131"/>
    </row>
    <row r="132" spans="1:8" x14ac:dyDescent="0.25">
      <c r="A132" s="84" t="s">
        <v>112</v>
      </c>
      <c r="B132" s="85"/>
      <c r="C132" s="85"/>
      <c r="D132" s="85"/>
      <c r="E132" s="86"/>
      <c r="H132"/>
    </row>
    <row r="133" spans="1:8" x14ac:dyDescent="0.25">
      <c r="A133" s="20"/>
      <c r="B133" s="21" t="s">
        <v>113</v>
      </c>
      <c r="C133" s="22"/>
      <c r="D133" s="23">
        <f>SUMIF(C3:C126,"ACHATS",D3:D126)</f>
        <v>231697</v>
      </c>
      <c r="E133" s="24"/>
      <c r="H133"/>
    </row>
    <row r="134" spans="1:8" x14ac:dyDescent="0.25">
      <c r="A134" s="20"/>
      <c r="B134" s="21" t="s">
        <v>114</v>
      </c>
      <c r="C134" s="22"/>
      <c r="D134" s="25">
        <f>+D127</f>
        <v>157258</v>
      </c>
      <c r="E134" s="26"/>
      <c r="H134" s="27"/>
    </row>
    <row r="135" spans="1:8" x14ac:dyDescent="0.25">
      <c r="A135" s="20"/>
      <c r="B135" s="21" t="s">
        <v>115</v>
      </c>
      <c r="C135" s="22"/>
      <c r="D135" s="25">
        <f>+'[1]Frais commerciaux'!I93</f>
        <v>0</v>
      </c>
      <c r="E135" s="26"/>
      <c r="H135" s="27"/>
    </row>
    <row r="136" spans="1:8" x14ac:dyDescent="0.25">
      <c r="A136" s="20">
        <v>61</v>
      </c>
      <c r="B136" s="21" t="s">
        <v>116</v>
      </c>
      <c r="C136" s="22"/>
      <c r="D136" s="25">
        <f>'[1]Credits bails'!I27</f>
        <v>52941</v>
      </c>
      <c r="E136" s="26"/>
      <c r="F136" s="27"/>
      <c r="G136" s="27"/>
      <c r="H136" s="27"/>
    </row>
    <row r="137" spans="1:8" x14ac:dyDescent="0.25">
      <c r="A137" s="20">
        <v>66</v>
      </c>
      <c r="B137" s="21" t="s">
        <v>117</v>
      </c>
      <c r="C137" s="22"/>
      <c r="D137" s="28">
        <f>'[1]Frais Financiers'!I30</f>
        <v>7383</v>
      </c>
      <c r="E137" s="26"/>
      <c r="F137" s="27"/>
      <c r="G137" s="27"/>
      <c r="H137" s="27"/>
    </row>
    <row r="138" spans="1:8" x14ac:dyDescent="0.25">
      <c r="A138" s="20">
        <v>68</v>
      </c>
      <c r="B138" s="21" t="s">
        <v>101</v>
      </c>
      <c r="C138" s="22"/>
      <c r="D138" s="29">
        <f>[1]Investissements!J27</f>
        <v>16364</v>
      </c>
      <c r="E138" s="26"/>
      <c r="F138" s="27"/>
      <c r="G138" s="27"/>
      <c r="H138" s="27"/>
    </row>
    <row r="139" spans="1:8" x14ac:dyDescent="0.25">
      <c r="A139" s="30">
        <v>67</v>
      </c>
      <c r="B139" s="21" t="s">
        <v>118</v>
      </c>
      <c r="C139" s="22"/>
      <c r="D139" s="31">
        <f>'[1]Charges except'!I30</f>
        <v>6047</v>
      </c>
      <c r="E139" s="26"/>
      <c r="F139" s="27"/>
      <c r="G139" s="27"/>
      <c r="H139" s="27"/>
    </row>
    <row r="140" spans="1:8" x14ac:dyDescent="0.25">
      <c r="A140" s="32"/>
      <c r="B140" s="66" t="s">
        <v>119</v>
      </c>
      <c r="C140" s="67"/>
      <c r="D140" s="19">
        <f>SUM(D127+D133+D135+D136+D137+D138+D139)</f>
        <v>471690</v>
      </c>
      <c r="E140" s="26"/>
      <c r="F140" s="27"/>
      <c r="G140" s="27"/>
      <c r="H140" s="27"/>
    </row>
    <row r="141" spans="1:8" x14ac:dyDescent="0.25">
      <c r="A141" s="32"/>
      <c r="B141" s="33"/>
      <c r="C141" s="33"/>
      <c r="D141" s="34"/>
      <c r="E141" s="87" t="s">
        <v>120</v>
      </c>
    </row>
    <row r="142" spans="1:8" x14ac:dyDescent="0.25">
      <c r="A142" s="32"/>
      <c r="B142" s="35" t="s">
        <v>121</v>
      </c>
      <c r="C142" s="33"/>
      <c r="D142" s="34"/>
      <c r="E142" s="88"/>
    </row>
    <row r="143" spans="1:8" x14ac:dyDescent="0.25">
      <c r="A143" s="32"/>
      <c r="B143" s="36" t="s">
        <v>9</v>
      </c>
      <c r="C143" s="37"/>
      <c r="D143" s="23">
        <f>'[1]Resultat N-1'!I30+'[1]Resultat N-1'!I31+'[1]Resultat N-1'!I32+'[1]Resultat N-1'!I33</f>
        <v>154358</v>
      </c>
      <c r="E143" s="23">
        <f>+D143-D133</f>
        <v>-77339</v>
      </c>
    </row>
    <row r="144" spans="1:8" x14ac:dyDescent="0.25">
      <c r="A144" s="32"/>
      <c r="B144" s="38" t="s">
        <v>122</v>
      </c>
      <c r="C144" s="39" t="s">
        <v>123</v>
      </c>
      <c r="D144" s="40">
        <f>+'[1]Resultat N-1'!I34</f>
        <v>246015</v>
      </c>
      <c r="E144" s="89">
        <f>SUM(D144:D147)-SUM(D134:D136)</f>
        <v>77339</v>
      </c>
    </row>
    <row r="145" spans="1:8" x14ac:dyDescent="0.25">
      <c r="A145" s="32"/>
      <c r="B145" s="38" t="s">
        <v>124</v>
      </c>
      <c r="C145" s="39" t="s">
        <v>125</v>
      </c>
      <c r="D145" s="41">
        <f>+'[1]Resultat N-1'!I35</f>
        <v>48375</v>
      </c>
      <c r="E145" s="90"/>
      <c r="H145" s="42"/>
    </row>
    <row r="146" spans="1:8" x14ac:dyDescent="0.25">
      <c r="A146" s="32"/>
      <c r="B146" s="38" t="s">
        <v>126</v>
      </c>
      <c r="C146" s="39" t="s">
        <v>127</v>
      </c>
      <c r="D146" s="41">
        <f>+'[1]Resultat N-1'!I42</f>
        <v>5</v>
      </c>
      <c r="E146" s="90"/>
      <c r="H146" s="42"/>
    </row>
    <row r="147" spans="1:8" x14ac:dyDescent="0.25">
      <c r="A147" s="32"/>
      <c r="B147" s="43" t="s">
        <v>128</v>
      </c>
      <c r="C147" s="44"/>
      <c r="D147" s="45">
        <f>-'[1]Resultat N-1'!I26-'[1]Resultat N-1'!I27-'[1]Resultat N-1'!I28</f>
        <v>-6857</v>
      </c>
      <c r="E147" s="91"/>
      <c r="H147" s="42"/>
    </row>
    <row r="148" spans="1:8" x14ac:dyDescent="0.25">
      <c r="A148" s="32"/>
      <c r="B148" s="38" t="s">
        <v>129</v>
      </c>
      <c r="C148" s="39" t="s">
        <v>130</v>
      </c>
      <c r="D148" s="28">
        <f>+'[1]Resultat N-1'!I58</f>
        <v>7383</v>
      </c>
      <c r="E148" s="28">
        <f>+D148-D137</f>
        <v>0</v>
      </c>
    </row>
    <row r="149" spans="1:8" ht="30" x14ac:dyDescent="0.25">
      <c r="A149" s="32"/>
      <c r="B149" s="38" t="s">
        <v>131</v>
      </c>
      <c r="C149" s="39" t="s">
        <v>132</v>
      </c>
      <c r="D149" s="46">
        <f>+'[1]Resultat N-1'!I38</f>
        <v>16364</v>
      </c>
      <c r="E149" s="63">
        <f>+SUM(D149:D152)-SUMIF(C3:C126,"Amort",D3:D126)</f>
        <v>0</v>
      </c>
    </row>
    <row r="150" spans="1:8" ht="30" x14ac:dyDescent="0.25">
      <c r="A150" s="32"/>
      <c r="B150" s="38" t="s">
        <v>131</v>
      </c>
      <c r="C150" s="39" t="s">
        <v>133</v>
      </c>
      <c r="D150" s="47">
        <f>+'[1]Resultat N-1'!I39</f>
        <v>0</v>
      </c>
      <c r="E150" s="64"/>
    </row>
    <row r="151" spans="1:8" x14ac:dyDescent="0.25">
      <c r="A151" s="32"/>
      <c r="B151" s="38" t="s">
        <v>134</v>
      </c>
      <c r="C151" s="39" t="s">
        <v>135</v>
      </c>
      <c r="D151" s="47">
        <f>+'[1]Resultat N-1'!I40</f>
        <v>0</v>
      </c>
      <c r="E151" s="64"/>
    </row>
    <row r="152" spans="1:8" ht="30" x14ac:dyDescent="0.25">
      <c r="A152" s="32"/>
      <c r="B152" s="38" t="s">
        <v>136</v>
      </c>
      <c r="C152" s="39" t="s">
        <v>137</v>
      </c>
      <c r="D152" s="48">
        <f>+'[1]Resultat N-1'!I41</f>
        <v>0</v>
      </c>
      <c r="E152" s="65"/>
    </row>
    <row r="153" spans="1:8" x14ac:dyDescent="0.25">
      <c r="A153" s="32"/>
      <c r="B153" s="49" t="s">
        <v>138</v>
      </c>
      <c r="C153" s="50" t="s">
        <v>139</v>
      </c>
      <c r="D153" s="31">
        <f>+'[1]Resultat N-1'!I68</f>
        <v>6047</v>
      </c>
      <c r="E153" s="31">
        <f>+D153-D139</f>
        <v>0</v>
      </c>
    </row>
    <row r="154" spans="1:8" x14ac:dyDescent="0.25">
      <c r="A154" s="32"/>
      <c r="B154" s="66" t="s">
        <v>119</v>
      </c>
      <c r="C154" s="67"/>
      <c r="D154" s="51">
        <f>SUM(D143:D153)</f>
        <v>471690</v>
      </c>
      <c r="E154" s="52"/>
    </row>
    <row r="155" spans="1:8" x14ac:dyDescent="0.25">
      <c r="A155" s="53"/>
      <c r="B155" s="68" t="s">
        <v>140</v>
      </c>
      <c r="C155" s="69"/>
      <c r="D155" s="54">
        <f>+D140-D154</f>
        <v>0</v>
      </c>
      <c r="E155" s="55"/>
    </row>
    <row r="157" spans="1:8" x14ac:dyDescent="0.25">
      <c r="B157" s="70" t="s">
        <v>141</v>
      </c>
      <c r="C157" s="71"/>
      <c r="D157" s="72"/>
    </row>
    <row r="158" spans="1:8" x14ac:dyDescent="0.25">
      <c r="B158" s="73"/>
      <c r="C158" s="74"/>
      <c r="D158" s="75"/>
    </row>
    <row r="159" spans="1:8" x14ac:dyDescent="0.25">
      <c r="B159" s="76"/>
      <c r="C159" s="77"/>
      <c r="D159" s="78"/>
    </row>
  </sheetData>
  <mergeCells count="10">
    <mergeCell ref="E149:E152"/>
    <mergeCell ref="B154:C154"/>
    <mergeCell ref="B155:C155"/>
    <mergeCell ref="B157:D159"/>
    <mergeCell ref="B129:C129"/>
    <mergeCell ref="A131:E131"/>
    <mergeCell ref="A132:E132"/>
    <mergeCell ref="B140:C140"/>
    <mergeCell ref="E141:E142"/>
    <mergeCell ref="E144:E147"/>
  </mergeCells>
  <phoneticPr fontId="8" type="noConversion"/>
  <conditionalFormatting sqref="H3:H126">
    <cfRule type="cellIs" dxfId="204" priority="79" operator="lessThan">
      <formula>-1</formula>
    </cfRule>
  </conditionalFormatting>
  <conditionalFormatting sqref="H3:H126">
    <cfRule type="expression" dxfId="203" priority="78">
      <formula>$C3="OUI"</formula>
    </cfRule>
  </conditionalFormatting>
  <conditionalFormatting sqref="H3:H126">
    <cfRule type="expression" dxfId="202" priority="77">
      <formula>$C3="OUI"</formula>
    </cfRule>
  </conditionalFormatting>
  <conditionalFormatting sqref="H64:H126">
    <cfRule type="expression" dxfId="201" priority="76">
      <formula>$C64="OUI"</formula>
    </cfRule>
  </conditionalFormatting>
  <conditionalFormatting sqref="H5">
    <cfRule type="expression" dxfId="200" priority="75">
      <formula>$C5="OUI"</formula>
    </cfRule>
  </conditionalFormatting>
  <conditionalFormatting sqref="H5">
    <cfRule type="expression" dxfId="199" priority="74">
      <formula>$C5="OUI"</formula>
    </cfRule>
  </conditionalFormatting>
  <conditionalFormatting sqref="H44">
    <cfRule type="expression" dxfId="198" priority="73">
      <formula>$C44="OUI"</formula>
    </cfRule>
  </conditionalFormatting>
  <conditionalFormatting sqref="D155">
    <cfRule type="cellIs" dxfId="197" priority="72" operator="notEqual">
      <formula>0</formula>
    </cfRule>
  </conditionalFormatting>
  <conditionalFormatting sqref="B15">
    <cfRule type="expression" dxfId="196" priority="71">
      <formula>$C15="OUI"</formula>
    </cfRule>
  </conditionalFormatting>
  <conditionalFormatting sqref="A15">
    <cfRule type="expression" dxfId="195" priority="70">
      <formula>$C15="OUI"</formula>
    </cfRule>
  </conditionalFormatting>
  <conditionalFormatting sqref="B4">
    <cfRule type="expression" dxfId="194" priority="69">
      <formula>$C4="OUI"</formula>
    </cfRule>
  </conditionalFormatting>
  <conditionalFormatting sqref="B5">
    <cfRule type="expression" dxfId="193" priority="68">
      <formula>$C5="OUI"</formula>
    </cfRule>
  </conditionalFormatting>
  <conditionalFormatting sqref="A5">
    <cfRule type="expression" dxfId="192" priority="67">
      <formula>$C5="OUI"</formula>
    </cfRule>
  </conditionalFormatting>
  <conditionalFormatting sqref="B6">
    <cfRule type="expression" dxfId="191" priority="66">
      <formula>$C6="OUI"</formula>
    </cfRule>
  </conditionalFormatting>
  <conditionalFormatting sqref="A6">
    <cfRule type="expression" dxfId="190" priority="65">
      <formula>$C6="OUI"</formula>
    </cfRule>
  </conditionalFormatting>
  <conditionalFormatting sqref="B6:B126">
    <cfRule type="expression" dxfId="189" priority="64">
      <formula>$C6="OUI"</formula>
    </cfRule>
  </conditionalFormatting>
  <conditionalFormatting sqref="A6:A126">
    <cfRule type="expression" dxfId="188" priority="63">
      <formula>$C6="OUI"</formula>
    </cfRule>
  </conditionalFormatting>
  <conditionalFormatting sqref="E27:E29 E31:E126 E3:E23">
    <cfRule type="expression" dxfId="187" priority="62">
      <formula>OR(C3="Achats",C3="Variable",C3="Comm",C3="Loc/Bail",C3+"Amort",C3="Financier")</formula>
    </cfRule>
  </conditionalFormatting>
  <conditionalFormatting sqref="F3:F126">
    <cfRule type="expression" dxfId="186" priority="61">
      <formula>OR(C3="Achats",C3="Variable",C3="Comm",C3="Loc/Bail",C3="Financier",C3="Amort",C3="Except")</formula>
    </cfRule>
  </conditionalFormatting>
  <conditionalFormatting sqref="G3:G126">
    <cfRule type="expression" dxfId="185" priority="60">
      <formula>OR(C3="Achats",C3="Variable",C3="Comm",C3="Loc/Bail",C3="Financier",C3="Amort",C3="Except")</formula>
    </cfRule>
  </conditionalFormatting>
  <conditionalFormatting sqref="A9">
    <cfRule type="expression" dxfId="184" priority="53">
      <formula>$C9="OUI"</formula>
    </cfRule>
  </conditionalFormatting>
  <conditionalFormatting sqref="B18">
    <cfRule type="expression" dxfId="183" priority="59">
      <formula>$C18="OUI"</formula>
    </cfRule>
  </conditionalFormatting>
  <conditionalFormatting sqref="A18">
    <cfRule type="expression" dxfId="182" priority="58">
      <formula>$C18="OUI"</formula>
    </cfRule>
  </conditionalFormatting>
  <conditionalFormatting sqref="B7">
    <cfRule type="expression" dxfId="181" priority="57">
      <formula>$C7="OUI"</formula>
    </cfRule>
  </conditionalFormatting>
  <conditionalFormatting sqref="B8">
    <cfRule type="expression" dxfId="180" priority="56">
      <formula>$C8="OUI"</formula>
    </cfRule>
  </conditionalFormatting>
  <conditionalFormatting sqref="A8">
    <cfRule type="expression" dxfId="179" priority="55">
      <formula>$C8="OUI"</formula>
    </cfRule>
  </conditionalFormatting>
  <conditionalFormatting sqref="B9">
    <cfRule type="expression" dxfId="178" priority="54">
      <formula>$C9="OUI"</formula>
    </cfRule>
  </conditionalFormatting>
  <conditionalFormatting sqref="B16">
    <cfRule type="expression" dxfId="177" priority="52">
      <formula>$C16="OUI"</formula>
    </cfRule>
  </conditionalFormatting>
  <conditionalFormatting sqref="A16">
    <cfRule type="expression" dxfId="176" priority="51">
      <formula>$C16="OUI"</formula>
    </cfRule>
  </conditionalFormatting>
  <conditionalFormatting sqref="B19">
    <cfRule type="expression" dxfId="175" priority="50">
      <formula>$C19="OUI"</formula>
    </cfRule>
  </conditionalFormatting>
  <conditionalFormatting sqref="A19">
    <cfRule type="expression" dxfId="174" priority="49">
      <formula>$C19="OUI"</formula>
    </cfRule>
  </conditionalFormatting>
  <conditionalFormatting sqref="A23">
    <cfRule type="expression" dxfId="173" priority="24">
      <formula>$C23="OUI"</formula>
    </cfRule>
  </conditionalFormatting>
  <conditionalFormatting sqref="B24:B30">
    <cfRule type="expression" dxfId="172" priority="48">
      <formula>$C24="OUI"</formula>
    </cfRule>
  </conditionalFormatting>
  <conditionalFormatting sqref="A24:A30">
    <cfRule type="expression" dxfId="171" priority="47">
      <formula>$C24="OUI"</formula>
    </cfRule>
  </conditionalFormatting>
  <conditionalFormatting sqref="E24:E26">
    <cfRule type="expression" dxfId="170" priority="46">
      <formula>OR(C24="Achats",C24="Variable",C24="Comm")</formula>
    </cfRule>
  </conditionalFormatting>
  <conditionalFormatting sqref="G24:G25">
    <cfRule type="expression" dxfId="169" priority="45">
      <formula>OR(C24="Achats",C24="Variable",C24="Comm")</formula>
    </cfRule>
  </conditionalFormatting>
  <conditionalFormatting sqref="B25">
    <cfRule type="expression" dxfId="168" priority="44">
      <formula>$C25="OUI"</formula>
    </cfRule>
  </conditionalFormatting>
  <conditionalFormatting sqref="A25">
    <cfRule type="expression" dxfId="167" priority="43">
      <formula>$C25="OUI"</formula>
    </cfRule>
  </conditionalFormatting>
  <conditionalFormatting sqref="B26">
    <cfRule type="expression" dxfId="166" priority="42">
      <formula>$C26="OUI"</formula>
    </cfRule>
  </conditionalFormatting>
  <conditionalFormatting sqref="A26">
    <cfRule type="expression" dxfId="165" priority="41">
      <formula>$C26="OUI"</formula>
    </cfRule>
  </conditionalFormatting>
  <conditionalFormatting sqref="B30">
    <cfRule type="expression" dxfId="164" priority="40">
      <formula>$C30="OUI"</formula>
    </cfRule>
  </conditionalFormatting>
  <conditionalFormatting sqref="A30">
    <cfRule type="expression" dxfId="163" priority="39">
      <formula>$C30="OUI"</formula>
    </cfRule>
  </conditionalFormatting>
  <conditionalFormatting sqref="E30">
    <cfRule type="expression" dxfId="162" priority="38">
      <formula>OR(C30="Achats",C30="Variable",C30="Comm")</formula>
    </cfRule>
  </conditionalFormatting>
  <conditionalFormatting sqref="B30">
    <cfRule type="expression" dxfId="161" priority="37">
      <formula>$C30="OUI"</formula>
    </cfRule>
  </conditionalFormatting>
  <conditionalFormatting sqref="A30">
    <cfRule type="expression" dxfId="160" priority="36">
      <formula>$C30="OUI"</formula>
    </cfRule>
  </conditionalFormatting>
  <conditionalFormatting sqref="B24">
    <cfRule type="expression" dxfId="159" priority="35">
      <formula>$C24="OUI"</formula>
    </cfRule>
  </conditionalFormatting>
  <conditionalFormatting sqref="A24">
    <cfRule type="expression" dxfId="158" priority="34">
      <formula>$C24="OUI"</formula>
    </cfRule>
  </conditionalFormatting>
  <conditionalFormatting sqref="E24">
    <cfRule type="expression" dxfId="157" priority="33">
      <formula>OR(C24="Achats",C24="Variable",C24="Comm")</formula>
    </cfRule>
  </conditionalFormatting>
  <conditionalFormatting sqref="G24">
    <cfRule type="expression" dxfId="156" priority="32">
      <formula>OR(C24="Achats",C24="Variable",C24="Comm")</formula>
    </cfRule>
  </conditionalFormatting>
  <conditionalFormatting sqref="B21:B25">
    <cfRule type="expression" dxfId="155" priority="31">
      <formula>$C21="OUI"</formula>
    </cfRule>
  </conditionalFormatting>
  <conditionalFormatting sqref="A21:A27">
    <cfRule type="expression" dxfId="154" priority="30">
      <formula>$C21="OUI"</formula>
    </cfRule>
  </conditionalFormatting>
  <conditionalFormatting sqref="E21:E23">
    <cfRule type="expression" dxfId="153" priority="29">
      <formula>OR(C21="Achats",C21="Variable",C21="Comm")</formula>
    </cfRule>
  </conditionalFormatting>
  <conditionalFormatting sqref="G21:G23">
    <cfRule type="expression" dxfId="152" priority="28">
      <formula>OR(C21="Achats",C21="Variable",C21="Comm")</formula>
    </cfRule>
  </conditionalFormatting>
  <conditionalFormatting sqref="B22">
    <cfRule type="expression" dxfId="151" priority="27">
      <formula>$C22="OUI"</formula>
    </cfRule>
  </conditionalFormatting>
  <conditionalFormatting sqref="A22">
    <cfRule type="expression" dxfId="150" priority="26">
      <formula>$C22="OUI"</formula>
    </cfRule>
  </conditionalFormatting>
  <conditionalFormatting sqref="B23">
    <cfRule type="expression" dxfId="149" priority="25">
      <formula>$C23="OUI"</formula>
    </cfRule>
  </conditionalFormatting>
  <conditionalFormatting sqref="A3:C126">
    <cfRule type="expression" dxfId="148" priority="3">
      <formula>$C3="Except"</formula>
    </cfRule>
    <cfRule type="expression" dxfId="147" priority="6">
      <formula>$C3="Amort"</formula>
    </cfRule>
    <cfRule type="expression" dxfId="146" priority="7">
      <formula>$C3="Financier"</formula>
    </cfRule>
    <cfRule type="expression" dxfId="145" priority="8">
      <formula>$C3="Loc/Bail"</formula>
    </cfRule>
    <cfRule type="expression" dxfId="144" priority="20">
      <formula>$C3="Variable"</formula>
    </cfRule>
    <cfRule type="expression" dxfId="143" priority="21">
      <formula>$C3="Comm"</formula>
    </cfRule>
    <cfRule type="expression" dxfId="142" priority="22">
      <formula>$C3="Achats"</formula>
    </cfRule>
    <cfRule type="expression" dxfId="141" priority="23">
      <formula>OR(MID($A3,1,3)="602",MID($A3,1,3)="601")</formula>
    </cfRule>
  </conditionalFormatting>
  <conditionalFormatting sqref="G26:G126">
    <cfRule type="expression" dxfId="140" priority="19">
      <formula>OR(C26="Achats",C26="Variable",C26="Comm")</formula>
    </cfRule>
  </conditionalFormatting>
  <conditionalFormatting sqref="B5">
    <cfRule type="expression" dxfId="139" priority="18">
      <formula>$C5="OUI"</formula>
    </cfRule>
  </conditionalFormatting>
  <conditionalFormatting sqref="B6">
    <cfRule type="expression" dxfId="138" priority="17">
      <formula>$C6="OUI"</formula>
    </cfRule>
  </conditionalFormatting>
  <conditionalFormatting sqref="A6">
    <cfRule type="expression" dxfId="137" priority="16">
      <formula>$C6="OUI"</formula>
    </cfRule>
  </conditionalFormatting>
  <conditionalFormatting sqref="B7">
    <cfRule type="expression" dxfId="136" priority="15">
      <formula>$C7="OUI"</formula>
    </cfRule>
  </conditionalFormatting>
  <conditionalFormatting sqref="A7">
    <cfRule type="expression" dxfId="135" priority="14">
      <formula>$C7="OUI"</formula>
    </cfRule>
  </conditionalFormatting>
  <conditionalFormatting sqref="A10">
    <cfRule type="expression" dxfId="134" priority="9">
      <formula>$C10="OUI"</formula>
    </cfRule>
  </conditionalFormatting>
  <conditionalFormatting sqref="B8">
    <cfRule type="expression" dxfId="133" priority="13">
      <formula>$C8="OUI"</formula>
    </cfRule>
  </conditionalFormatting>
  <conditionalFormatting sqref="B9">
    <cfRule type="expression" dxfId="132" priority="12">
      <formula>$C9="OUI"</formula>
    </cfRule>
  </conditionalFormatting>
  <conditionalFormatting sqref="A9">
    <cfRule type="expression" dxfId="131" priority="11">
      <formula>$C9="OUI"</formula>
    </cfRule>
  </conditionalFormatting>
  <conditionalFormatting sqref="B10">
    <cfRule type="expression" dxfId="130" priority="10">
      <formula>$C10="OUI"</formula>
    </cfRule>
  </conditionalFormatting>
  <conditionalFormatting sqref="D3:D126">
    <cfRule type="expression" dxfId="129" priority="5">
      <formula>OR(C3="Variable",C3="Comm",C3="Loc/Bail",C3="Financier",C3="Amort",C3="Except")</formula>
    </cfRule>
  </conditionalFormatting>
  <conditionalFormatting sqref="A8:A13">
    <cfRule type="expression" dxfId="128" priority="4">
      <formula>$C8="OUI"</formula>
    </cfRule>
  </conditionalFormatting>
  <conditionalFormatting sqref="E144">
    <cfRule type="expression" dxfId="127" priority="2">
      <formula>OR(D144="Variable",D144="Comm",D144="Loc/Bail",D144="Financier",D144="Amort",D144="Except")</formula>
    </cfRule>
  </conditionalFormatting>
  <conditionalFormatting sqref="D144">
    <cfRule type="expression" dxfId="126" priority="1">
      <formula>OR(C144="Variable",C144="Comm",C144="Loc/Bail",C144="Financier",C144="Amort",C144="Except")</formula>
    </cfRule>
  </conditionalFormatting>
  <dataValidations xWindow="452" yWindow="524" count="2">
    <dataValidation type="list" allowBlank="1" showInputMessage="1" showErrorMessage="1" error="Veuilez sélectionner l'une des options dans la liste proposée" promptTitle="Critères de sélection" prompt="Pour plus de précisions voir le commentaire dans le titre de la colonne &quot;Type de Frais&quot;. Glissez votre souris sur la cellule._x000a_" sqref="C3:C126">
      <formula1>Type_Frais</formula1>
    </dataValidation>
    <dataValidation type="list" allowBlank="1" showInputMessage="1" showErrorMessage="1" sqref="E3:E126">
      <formula1>Unite</formula1>
    </dataValidation>
  </dataValidations>
  <hyperlinks>
    <hyperlink ref="B135" location="'Frais commerciaux'!A1" display="FRAIS COMMERCIAUX"/>
    <hyperlink ref="B136" location="'Credits bails'!A1" display="LOCATIONS/LEASING"/>
    <hyperlink ref="B137" location="'Frais Financiers'!A1" display="CHARGES FINANCIERES"/>
    <hyperlink ref="B138" location="Investissements!A1" display="DOTATIONS AUX AMORTISSEMENTS"/>
    <hyperlink ref="B142" location="'Resultat N-1'!A1" display="Compte de Résultat N- 1"/>
    <hyperlink ref="B139" location="'Charges except'!A1" display="Charges exceptionnelles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08"/>
  <sheetViews>
    <sheetView tabSelected="1" workbookViewId="0">
      <selection activeCell="A13" sqref="A13:XFD13"/>
    </sheetView>
  </sheetViews>
  <sheetFormatPr baseColWidth="10" defaultRowHeight="15" x14ac:dyDescent="0.25"/>
  <cols>
    <col min="1" max="1" width="11.42578125" customWidth="1"/>
    <col min="2" max="2" width="10.42578125" bestFit="1" customWidth="1"/>
    <col min="4" max="4" width="12.28515625" bestFit="1" customWidth="1"/>
  </cols>
  <sheetData>
    <row r="1" spans="1:15" x14ac:dyDescent="0.25">
      <c r="A1" t="s">
        <v>152</v>
      </c>
      <c r="B1">
        <f>6/12</f>
        <v>0.5</v>
      </c>
    </row>
    <row r="3" spans="1:15" ht="30" x14ac:dyDescent="0.25">
      <c r="A3" s="6" t="s">
        <v>0</v>
      </c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7" t="s">
        <v>6</v>
      </c>
      <c r="H3" s="7" t="s">
        <v>7</v>
      </c>
      <c r="I3" s="7" t="s">
        <v>144</v>
      </c>
      <c r="J3" s="7" t="s">
        <v>145</v>
      </c>
      <c r="K3" s="7" t="s">
        <v>146</v>
      </c>
      <c r="L3" s="7" t="s">
        <v>147</v>
      </c>
      <c r="M3" s="7" t="s">
        <v>148</v>
      </c>
      <c r="N3" s="7" t="s">
        <v>149</v>
      </c>
      <c r="O3" s="6" t="s">
        <v>150</v>
      </c>
    </row>
    <row r="4" spans="1:15" x14ac:dyDescent="0.25">
      <c r="A4" s="8"/>
      <c r="B4" s="9"/>
      <c r="C4" s="10"/>
      <c r="D4" s="11"/>
      <c r="E4" s="12"/>
      <c r="F4" s="13"/>
      <c r="G4" s="12"/>
      <c r="H4" s="14"/>
      <c r="I4" s="14"/>
      <c r="J4" s="60"/>
      <c r="K4" s="60"/>
      <c r="L4" s="60"/>
      <c r="M4" s="60"/>
      <c r="N4" s="60"/>
      <c r="O4" s="16"/>
    </row>
    <row r="5" spans="1:15" x14ac:dyDescent="0.25">
      <c r="A5" s="8"/>
      <c r="B5" s="9"/>
      <c r="C5" s="10"/>
      <c r="D5" s="11"/>
      <c r="E5" s="12"/>
      <c r="F5" s="13"/>
      <c r="G5" s="12"/>
      <c r="H5" s="14"/>
      <c r="I5" s="14"/>
      <c r="J5" s="61"/>
      <c r="K5" s="61"/>
      <c r="L5" s="61"/>
      <c r="M5" s="14"/>
      <c r="N5" s="14"/>
      <c r="O5" s="16"/>
    </row>
    <row r="6" spans="1:15" x14ac:dyDescent="0.25">
      <c r="A6" s="8"/>
      <c r="B6" s="9"/>
      <c r="C6" s="10"/>
      <c r="D6" s="11"/>
      <c r="E6" s="12"/>
      <c r="F6" s="13"/>
      <c r="G6" s="12"/>
      <c r="H6" s="14"/>
      <c r="I6" s="14"/>
      <c r="J6" s="61"/>
      <c r="K6" s="61"/>
      <c r="L6" s="61"/>
      <c r="M6" s="14"/>
      <c r="N6" s="14"/>
      <c r="O6" s="16"/>
    </row>
    <row r="7" spans="1:15" x14ac:dyDescent="0.25">
      <c r="A7" s="8"/>
      <c r="B7" s="9"/>
      <c r="C7" s="9"/>
      <c r="D7" s="11"/>
      <c r="E7" s="12"/>
      <c r="F7" s="13"/>
      <c r="G7" s="12"/>
      <c r="H7" s="14"/>
      <c r="I7" s="14"/>
      <c r="J7" s="61"/>
      <c r="K7" s="61"/>
      <c r="L7" s="61"/>
      <c r="M7" s="14"/>
      <c r="N7" s="14"/>
      <c r="O7" s="16"/>
    </row>
    <row r="8" spans="1:15" x14ac:dyDescent="0.25">
      <c r="A8" s="8"/>
      <c r="B8" s="9"/>
      <c r="C8" s="10"/>
      <c r="D8" s="11"/>
      <c r="E8" s="12"/>
      <c r="F8" s="13"/>
      <c r="G8" s="12"/>
      <c r="H8" s="14"/>
      <c r="I8" s="14"/>
      <c r="J8" s="61"/>
      <c r="K8" s="61"/>
      <c r="L8" s="61"/>
      <c r="M8" s="14"/>
      <c r="N8" s="14"/>
      <c r="O8" s="16"/>
    </row>
    <row r="9" spans="1:15" x14ac:dyDescent="0.25">
      <c r="A9" s="8"/>
      <c r="B9" s="10"/>
      <c r="C9" s="10"/>
      <c r="D9" s="11"/>
      <c r="E9" s="12"/>
      <c r="F9" s="13"/>
      <c r="G9" s="12"/>
      <c r="H9" s="14"/>
      <c r="I9" s="14"/>
      <c r="J9" s="61"/>
      <c r="K9" s="61"/>
      <c r="L9" s="61"/>
      <c r="M9" s="14"/>
      <c r="N9" s="14"/>
      <c r="O9" s="16"/>
    </row>
    <row r="10" spans="1:15" x14ac:dyDescent="0.25">
      <c r="A10" s="8"/>
      <c r="B10" s="9"/>
      <c r="C10" s="10"/>
      <c r="D10" s="11"/>
      <c r="E10" s="12"/>
      <c r="F10" s="13"/>
      <c r="G10" s="12"/>
      <c r="H10" s="14"/>
      <c r="I10" s="14"/>
      <c r="J10" s="61"/>
      <c r="K10" s="61"/>
      <c r="L10" s="61"/>
      <c r="M10" s="14"/>
      <c r="N10" s="14"/>
      <c r="O10" s="16"/>
    </row>
    <row r="11" spans="1:15" x14ac:dyDescent="0.25">
      <c r="A11" s="8"/>
      <c r="B11" s="9"/>
      <c r="C11" s="10"/>
      <c r="D11" s="11"/>
      <c r="E11" s="12"/>
      <c r="F11" s="13"/>
      <c r="G11" s="12"/>
      <c r="H11" s="14"/>
      <c r="I11" s="14"/>
      <c r="J11" s="61"/>
      <c r="K11" s="61"/>
      <c r="L11" s="61"/>
      <c r="M11" s="14"/>
      <c r="N11" s="14"/>
      <c r="O11" s="16"/>
    </row>
    <row r="12" spans="1:15" x14ac:dyDescent="0.25">
      <c r="A12" s="8"/>
      <c r="B12" s="9"/>
      <c r="C12" s="10"/>
      <c r="D12" s="11"/>
      <c r="E12" s="12"/>
      <c r="F12" s="13"/>
      <c r="G12" s="12"/>
      <c r="H12" s="14"/>
      <c r="I12" s="14"/>
      <c r="J12" s="61"/>
      <c r="K12" s="61"/>
      <c r="L12" s="61"/>
      <c r="M12" s="14"/>
      <c r="N12" s="14"/>
      <c r="O12" s="16"/>
    </row>
    <row r="13" spans="1:15" x14ac:dyDescent="0.25">
      <c r="A13" s="8"/>
      <c r="B13" s="9"/>
      <c r="C13" s="10"/>
      <c r="D13" s="11"/>
      <c r="E13" s="12"/>
      <c r="F13" s="13"/>
      <c r="G13" s="12"/>
      <c r="H13" s="14"/>
      <c r="I13" s="14"/>
      <c r="J13" s="61"/>
      <c r="K13" s="61"/>
      <c r="L13" s="61"/>
      <c r="M13" s="14"/>
      <c r="N13" s="14"/>
      <c r="O13" s="16"/>
    </row>
    <row r="14" spans="1:15" x14ac:dyDescent="0.25">
      <c r="A14" s="8"/>
      <c r="B14" s="9"/>
      <c r="C14" s="10"/>
      <c r="D14" s="11"/>
      <c r="E14" s="12"/>
      <c r="F14" s="13"/>
      <c r="G14" s="12"/>
      <c r="H14" s="14"/>
      <c r="I14" s="14"/>
      <c r="J14" s="61"/>
      <c r="K14" s="61"/>
      <c r="L14" s="61"/>
      <c r="M14" s="14"/>
      <c r="N14" s="14"/>
      <c r="O14" s="16"/>
    </row>
    <row r="15" spans="1:15" x14ac:dyDescent="0.25">
      <c r="A15" s="8"/>
      <c r="B15" s="9"/>
      <c r="C15" s="10"/>
      <c r="D15" s="11"/>
      <c r="E15" s="12"/>
      <c r="F15" s="13"/>
      <c r="G15" s="12"/>
      <c r="H15" s="14"/>
      <c r="I15" s="14"/>
      <c r="J15" s="61"/>
      <c r="K15" s="61"/>
      <c r="L15" s="61"/>
      <c r="M15" s="14"/>
      <c r="N15" s="14"/>
      <c r="O15" s="16"/>
    </row>
    <row r="16" spans="1:15" x14ac:dyDescent="0.25">
      <c r="A16" s="8"/>
      <c r="B16" s="9"/>
      <c r="C16" s="10"/>
      <c r="D16" s="11"/>
      <c r="E16" s="12"/>
      <c r="F16" s="13"/>
      <c r="G16" s="12"/>
      <c r="H16" s="14"/>
      <c r="I16" s="14"/>
      <c r="J16" s="61"/>
      <c r="K16" s="61"/>
      <c r="L16" s="61"/>
      <c r="M16" s="14"/>
      <c r="N16" s="14"/>
      <c r="O16" s="16"/>
    </row>
    <row r="17" spans="1:15" x14ac:dyDescent="0.25">
      <c r="A17" s="8"/>
      <c r="B17" s="9"/>
      <c r="C17" s="10"/>
      <c r="D17" s="11"/>
      <c r="E17" s="12"/>
      <c r="F17" s="13"/>
      <c r="G17" s="12"/>
      <c r="H17" s="14"/>
      <c r="I17" s="14"/>
      <c r="J17" s="61"/>
      <c r="K17" s="61"/>
      <c r="L17" s="61"/>
      <c r="M17" s="14"/>
      <c r="N17" s="14"/>
      <c r="O17" s="16"/>
    </row>
    <row r="18" spans="1:15" x14ac:dyDescent="0.25">
      <c r="A18" s="8"/>
      <c r="B18" s="9"/>
      <c r="C18" s="10"/>
      <c r="D18" s="11"/>
      <c r="E18" s="12"/>
      <c r="F18" s="13"/>
      <c r="G18" s="12"/>
      <c r="H18" s="14"/>
      <c r="I18" s="14"/>
      <c r="J18" s="61"/>
      <c r="K18" s="61"/>
      <c r="L18" s="61"/>
      <c r="M18" s="14"/>
      <c r="N18" s="14"/>
      <c r="O18" s="16"/>
    </row>
    <row r="19" spans="1:15" x14ac:dyDescent="0.25">
      <c r="A19" s="8"/>
      <c r="B19" s="9"/>
      <c r="C19" s="10"/>
      <c r="D19" s="11"/>
      <c r="E19" s="12"/>
      <c r="F19" s="13"/>
      <c r="G19" s="12"/>
      <c r="H19" s="14"/>
      <c r="I19" s="14"/>
      <c r="J19" s="61"/>
      <c r="K19" s="61"/>
      <c r="L19" s="61"/>
      <c r="M19" s="14"/>
      <c r="N19" s="14"/>
      <c r="O19" s="16"/>
    </row>
    <row r="20" spans="1:15" x14ac:dyDescent="0.25">
      <c r="A20" s="8"/>
      <c r="B20" s="9"/>
      <c r="C20" s="10"/>
      <c r="D20" s="11"/>
      <c r="E20" s="12"/>
      <c r="F20" s="13"/>
      <c r="G20" s="12"/>
      <c r="H20" s="14"/>
      <c r="I20" s="14"/>
      <c r="J20" s="61"/>
      <c r="K20" s="61"/>
      <c r="L20" s="61"/>
      <c r="M20" s="14"/>
      <c r="N20" s="14"/>
      <c r="O20" s="16"/>
    </row>
    <row r="21" spans="1:15" x14ac:dyDescent="0.25">
      <c r="A21" s="8"/>
      <c r="B21" s="9"/>
      <c r="C21" s="9"/>
      <c r="D21" s="11"/>
      <c r="E21" s="12"/>
      <c r="F21" s="13"/>
      <c r="G21" s="12"/>
      <c r="H21" s="14"/>
      <c r="I21" s="14"/>
      <c r="J21" s="61"/>
      <c r="K21" s="61"/>
      <c r="L21" s="61"/>
      <c r="M21" s="14"/>
      <c r="N21" s="14"/>
      <c r="O21" s="16"/>
    </row>
    <row r="22" spans="1:15" x14ac:dyDescent="0.25">
      <c r="A22" s="8"/>
      <c r="B22" s="9"/>
      <c r="C22" s="9"/>
      <c r="D22" s="11"/>
      <c r="E22" s="12"/>
      <c r="F22" s="13"/>
      <c r="G22" s="12"/>
      <c r="H22" s="14"/>
      <c r="I22" s="14"/>
      <c r="J22" s="61"/>
      <c r="K22" s="61"/>
      <c r="L22" s="61"/>
      <c r="M22" s="14"/>
      <c r="N22" s="14"/>
      <c r="O22" s="16"/>
    </row>
    <row r="23" spans="1:15" x14ac:dyDescent="0.25">
      <c r="A23" s="8"/>
      <c r="B23" s="9"/>
      <c r="C23" s="10"/>
      <c r="D23" s="11"/>
      <c r="E23" s="12"/>
      <c r="F23" s="13"/>
      <c r="G23" s="12"/>
      <c r="H23" s="14"/>
      <c r="I23" s="14"/>
      <c r="J23" s="61"/>
      <c r="K23" s="61"/>
      <c r="L23" s="61"/>
      <c r="M23" s="14"/>
      <c r="N23" s="14"/>
      <c r="O23" s="16"/>
    </row>
    <row r="24" spans="1:15" x14ac:dyDescent="0.25">
      <c r="A24" s="8"/>
      <c r="B24" s="9"/>
      <c r="C24" s="10"/>
      <c r="D24" s="11"/>
      <c r="E24" s="12"/>
      <c r="F24" s="13"/>
      <c r="G24" s="12"/>
      <c r="H24" s="14"/>
      <c r="I24" s="14"/>
      <c r="J24" s="61"/>
      <c r="K24" s="61"/>
      <c r="L24" s="61"/>
      <c r="M24" s="14"/>
      <c r="N24" s="14"/>
      <c r="O24" s="16"/>
    </row>
    <row r="25" spans="1:15" x14ac:dyDescent="0.25">
      <c r="A25" s="8"/>
      <c r="B25" s="9"/>
      <c r="C25" s="10"/>
      <c r="D25" s="11"/>
      <c r="E25" s="12"/>
      <c r="F25" s="13"/>
      <c r="G25" s="12"/>
      <c r="H25" s="14"/>
      <c r="I25" s="14"/>
      <c r="J25" s="61"/>
      <c r="K25" s="61"/>
      <c r="L25" s="61"/>
      <c r="M25" s="14"/>
      <c r="N25" s="14"/>
      <c r="O25" s="16"/>
    </row>
    <row r="26" spans="1:15" x14ac:dyDescent="0.25">
      <c r="A26" s="8"/>
      <c r="B26" s="9"/>
      <c r="C26" s="9"/>
      <c r="D26" s="11"/>
      <c r="E26" s="12"/>
      <c r="F26" s="13"/>
      <c r="G26" s="12"/>
      <c r="H26" s="14"/>
      <c r="I26" s="14"/>
      <c r="J26" s="61"/>
      <c r="K26" s="61"/>
      <c r="L26" s="61"/>
      <c r="M26" s="14"/>
      <c r="N26" s="14"/>
      <c r="O26" s="16"/>
    </row>
    <row r="27" spans="1:15" x14ac:dyDescent="0.25">
      <c r="A27" s="8"/>
      <c r="B27" s="9"/>
      <c r="C27" s="10"/>
      <c r="D27" s="11"/>
      <c r="E27" s="12"/>
      <c r="F27" s="13"/>
      <c r="G27" s="12"/>
      <c r="H27" s="14"/>
      <c r="I27" s="14"/>
      <c r="J27" s="61"/>
      <c r="K27" s="61"/>
      <c r="L27" s="61"/>
      <c r="M27" s="14"/>
      <c r="N27" s="14"/>
      <c r="O27" s="16"/>
    </row>
    <row r="28" spans="1:15" x14ac:dyDescent="0.25">
      <c r="A28" s="8"/>
      <c r="B28" s="9"/>
      <c r="C28" s="10"/>
      <c r="D28" s="11"/>
      <c r="E28" s="12"/>
      <c r="F28" s="13"/>
      <c r="G28" s="12"/>
      <c r="H28" s="14"/>
      <c r="I28" s="14"/>
      <c r="J28" s="61"/>
      <c r="K28" s="61"/>
      <c r="L28" s="61"/>
      <c r="M28" s="14"/>
      <c r="N28" s="14"/>
      <c r="O28" s="16"/>
    </row>
    <row r="29" spans="1:15" x14ac:dyDescent="0.25">
      <c r="A29" s="8"/>
      <c r="B29" s="9"/>
      <c r="C29" s="10"/>
      <c r="D29" s="11"/>
      <c r="E29" s="12"/>
      <c r="F29" s="13"/>
      <c r="G29" s="12"/>
      <c r="H29" s="14"/>
      <c r="I29" s="14"/>
      <c r="J29" s="61"/>
      <c r="K29" s="61"/>
      <c r="L29" s="61"/>
      <c r="M29" s="14"/>
      <c r="N29" s="14"/>
      <c r="O29" s="16"/>
    </row>
    <row r="30" spans="1:15" x14ac:dyDescent="0.25">
      <c r="A30" s="8"/>
      <c r="B30" s="9"/>
      <c r="C30" s="10"/>
      <c r="D30" s="11"/>
      <c r="E30" s="12"/>
      <c r="F30" s="13"/>
      <c r="G30" s="12"/>
      <c r="H30" s="14"/>
      <c r="I30" s="14"/>
      <c r="J30" s="61"/>
      <c r="K30" s="61"/>
      <c r="L30" s="61"/>
      <c r="M30" s="14"/>
      <c r="N30" s="14"/>
      <c r="O30" s="16"/>
    </row>
    <row r="31" spans="1:15" x14ac:dyDescent="0.25">
      <c r="A31" s="8"/>
      <c r="B31" s="9"/>
      <c r="C31" s="10"/>
      <c r="D31" s="11"/>
      <c r="E31" s="12"/>
      <c r="F31" s="13"/>
      <c r="G31" s="12"/>
      <c r="H31" s="14"/>
      <c r="I31" s="14"/>
      <c r="J31" s="61"/>
      <c r="K31" s="61"/>
      <c r="L31" s="61"/>
      <c r="M31" s="14"/>
      <c r="N31" s="14"/>
      <c r="O31" s="16"/>
    </row>
    <row r="32" spans="1:15" x14ac:dyDescent="0.25">
      <c r="A32" s="8"/>
      <c r="B32" s="9"/>
      <c r="C32" s="10"/>
      <c r="D32" s="11"/>
      <c r="E32" s="12"/>
      <c r="F32" s="13"/>
      <c r="G32" s="12"/>
      <c r="H32" s="14"/>
      <c r="I32" s="14"/>
      <c r="J32" s="61"/>
      <c r="K32" s="61"/>
      <c r="L32" s="61"/>
      <c r="M32" s="14"/>
      <c r="N32" s="14"/>
      <c r="O32" s="16"/>
    </row>
    <row r="33" spans="1:15" x14ac:dyDescent="0.25">
      <c r="A33" s="8"/>
      <c r="B33" s="9"/>
      <c r="C33" s="10"/>
      <c r="D33" s="11"/>
      <c r="E33" s="12"/>
      <c r="F33" s="13"/>
      <c r="G33" s="12"/>
      <c r="H33" s="14"/>
      <c r="I33" s="14"/>
      <c r="J33" s="61"/>
      <c r="K33" s="61"/>
      <c r="L33" s="61"/>
      <c r="M33" s="14"/>
      <c r="N33" s="14"/>
      <c r="O33" s="16"/>
    </row>
    <row r="34" spans="1:15" x14ac:dyDescent="0.25">
      <c r="A34" s="8"/>
      <c r="B34" s="9"/>
      <c r="C34" s="10"/>
      <c r="D34" s="11"/>
      <c r="E34" s="12"/>
      <c r="F34" s="13"/>
      <c r="G34" s="12"/>
      <c r="H34" s="14"/>
      <c r="I34" s="14"/>
      <c r="J34" s="61"/>
      <c r="K34" s="61"/>
      <c r="L34" s="61"/>
      <c r="M34" s="14"/>
      <c r="N34" s="14"/>
      <c r="O34" s="16"/>
    </row>
    <row r="35" spans="1:15" x14ac:dyDescent="0.25">
      <c r="A35" s="8"/>
      <c r="B35" s="9"/>
      <c r="C35" s="10"/>
      <c r="D35" s="11"/>
      <c r="E35" s="12"/>
      <c r="F35" s="13"/>
      <c r="G35" s="12"/>
      <c r="H35" s="14"/>
      <c r="I35" s="14"/>
      <c r="J35" s="61"/>
      <c r="K35" s="61"/>
      <c r="L35" s="61"/>
      <c r="M35" s="14"/>
      <c r="N35" s="14"/>
      <c r="O35" s="16"/>
    </row>
    <row r="36" spans="1:15" x14ac:dyDescent="0.25">
      <c r="A36" s="8"/>
      <c r="B36" s="10"/>
      <c r="C36" s="10"/>
      <c r="D36" s="11"/>
      <c r="E36" s="12"/>
      <c r="F36" s="13"/>
      <c r="G36" s="12"/>
      <c r="H36" s="14"/>
      <c r="I36" s="14"/>
      <c r="J36" s="61"/>
      <c r="K36" s="61"/>
      <c r="L36" s="61"/>
      <c r="M36" s="14"/>
      <c r="N36" s="14"/>
      <c r="O36" s="16"/>
    </row>
    <row r="37" spans="1:15" x14ac:dyDescent="0.25">
      <c r="A37" s="8"/>
      <c r="B37" s="10"/>
      <c r="C37" s="10"/>
      <c r="D37" s="11"/>
      <c r="E37" s="12"/>
      <c r="F37" s="13"/>
      <c r="G37" s="12"/>
      <c r="H37" s="14"/>
      <c r="I37" s="14"/>
      <c r="J37" s="61"/>
      <c r="K37" s="61"/>
      <c r="L37" s="61"/>
      <c r="M37" s="14"/>
      <c r="N37" s="14"/>
      <c r="O37" s="16"/>
    </row>
    <row r="38" spans="1:15" x14ac:dyDescent="0.25">
      <c r="A38" s="8"/>
      <c r="B38" s="10"/>
      <c r="C38" s="10"/>
      <c r="D38" s="11"/>
      <c r="E38" s="12"/>
      <c r="F38" s="13"/>
      <c r="G38" s="12"/>
      <c r="H38" s="14"/>
      <c r="I38" s="14"/>
      <c r="J38" s="61"/>
      <c r="K38" s="61"/>
      <c r="L38" s="61"/>
      <c r="M38" s="14"/>
      <c r="N38" s="14"/>
      <c r="O38" s="16"/>
    </row>
    <row r="39" spans="1:15" x14ac:dyDescent="0.25">
      <c r="A39" s="8"/>
      <c r="B39" s="10"/>
      <c r="C39" s="10"/>
      <c r="D39" s="11"/>
      <c r="E39" s="12"/>
      <c r="F39" s="13"/>
      <c r="G39" s="12"/>
      <c r="H39" s="14"/>
      <c r="I39" s="14"/>
      <c r="J39" s="61"/>
      <c r="K39" s="61"/>
      <c r="L39" s="61"/>
      <c r="M39" s="14"/>
      <c r="N39" s="14"/>
      <c r="O39" s="16"/>
    </row>
    <row r="40" spans="1:15" x14ac:dyDescent="0.25">
      <c r="A40" s="8"/>
      <c r="B40" s="10"/>
      <c r="C40" s="10"/>
      <c r="D40" s="11"/>
      <c r="E40" s="12"/>
      <c r="F40" s="13"/>
      <c r="G40" s="12"/>
      <c r="H40" s="14"/>
      <c r="I40" s="14"/>
      <c r="J40" s="61"/>
      <c r="K40" s="61"/>
      <c r="L40" s="61"/>
      <c r="M40" s="14"/>
      <c r="N40" s="14"/>
      <c r="O40" s="16"/>
    </row>
    <row r="41" spans="1:15" x14ac:dyDescent="0.25">
      <c r="A41" s="8"/>
      <c r="B41" s="10"/>
      <c r="C41" s="10"/>
      <c r="D41" s="11"/>
      <c r="E41" s="12"/>
      <c r="F41" s="13"/>
      <c r="G41" s="12"/>
      <c r="H41" s="14"/>
      <c r="I41" s="14"/>
      <c r="J41" s="61"/>
      <c r="K41" s="61"/>
      <c r="L41" s="61"/>
      <c r="M41" s="14"/>
      <c r="N41" s="14"/>
      <c r="O41" s="16"/>
    </row>
    <row r="42" spans="1:15" x14ac:dyDescent="0.25">
      <c r="A42" s="8"/>
      <c r="B42" s="10"/>
      <c r="C42" s="10"/>
      <c r="D42" s="11"/>
      <c r="E42" s="12"/>
      <c r="F42" s="13"/>
      <c r="G42" s="12"/>
      <c r="H42" s="14"/>
      <c r="I42" s="14"/>
      <c r="J42" s="61"/>
      <c r="K42" s="61"/>
      <c r="L42" s="61"/>
      <c r="M42" s="14"/>
      <c r="N42" s="14"/>
      <c r="O42" s="16"/>
    </row>
    <row r="43" spans="1:15" x14ac:dyDescent="0.25">
      <c r="A43" s="8"/>
      <c r="B43" s="10"/>
      <c r="C43" s="10"/>
      <c r="D43" s="11"/>
      <c r="E43" s="12"/>
      <c r="F43" s="13"/>
      <c r="G43" s="12"/>
      <c r="H43" s="14"/>
      <c r="I43" s="14"/>
      <c r="J43" s="61"/>
      <c r="K43" s="61"/>
      <c r="L43" s="61"/>
      <c r="M43" s="14"/>
      <c r="N43" s="14"/>
      <c r="O43" s="16"/>
    </row>
    <row r="44" spans="1:15" x14ac:dyDescent="0.25">
      <c r="A44" s="8"/>
      <c r="B44" s="10"/>
      <c r="C44" s="10"/>
      <c r="D44" s="11"/>
      <c r="E44" s="12"/>
      <c r="F44" s="13"/>
      <c r="G44" s="12"/>
      <c r="H44" s="14"/>
      <c r="I44" s="14"/>
      <c r="J44" s="61"/>
      <c r="K44" s="61"/>
      <c r="L44" s="61"/>
      <c r="M44" s="14"/>
      <c r="N44" s="14"/>
      <c r="O44" s="16"/>
    </row>
    <row r="45" spans="1:15" x14ac:dyDescent="0.25">
      <c r="A45" s="8"/>
      <c r="B45" s="10"/>
      <c r="C45" s="10"/>
      <c r="D45" s="11"/>
      <c r="E45" s="12"/>
      <c r="F45" s="13"/>
      <c r="G45" s="12"/>
      <c r="H45" s="14"/>
      <c r="I45" s="14"/>
      <c r="J45" s="61"/>
      <c r="K45" s="61"/>
      <c r="L45" s="61"/>
      <c r="M45" s="14"/>
      <c r="N45" s="14"/>
      <c r="O45" s="16"/>
    </row>
    <row r="46" spans="1:15" x14ac:dyDescent="0.25">
      <c r="A46" s="8"/>
      <c r="B46" s="10"/>
      <c r="C46" s="10"/>
      <c r="D46" s="11"/>
      <c r="E46" s="12"/>
      <c r="F46" s="13"/>
      <c r="G46" s="12"/>
      <c r="H46" s="14"/>
      <c r="I46" s="14"/>
      <c r="J46" s="61"/>
      <c r="K46" s="61"/>
      <c r="L46" s="61"/>
      <c r="M46" s="14"/>
      <c r="N46" s="14"/>
      <c r="O46" s="16"/>
    </row>
    <row r="47" spans="1:15" x14ac:dyDescent="0.25">
      <c r="A47" s="8"/>
      <c r="B47" s="10"/>
      <c r="C47" s="10"/>
      <c r="D47" s="11"/>
      <c r="E47" s="12"/>
      <c r="F47" s="13"/>
      <c r="G47" s="12"/>
      <c r="H47" s="14"/>
      <c r="I47" s="14"/>
      <c r="J47" s="61"/>
      <c r="K47" s="61"/>
      <c r="L47" s="61"/>
      <c r="M47" s="14"/>
      <c r="N47" s="14"/>
      <c r="O47" s="16"/>
    </row>
    <row r="48" spans="1:15" x14ac:dyDescent="0.25">
      <c r="A48" s="8"/>
      <c r="B48" s="10"/>
      <c r="C48" s="10"/>
      <c r="D48" s="11"/>
      <c r="E48" s="12"/>
      <c r="F48" s="13"/>
      <c r="G48" s="12"/>
      <c r="H48" s="14"/>
      <c r="I48" s="14"/>
      <c r="J48" s="61"/>
      <c r="K48" s="61"/>
      <c r="L48" s="61"/>
      <c r="M48" s="14"/>
      <c r="N48" s="14"/>
      <c r="O48" s="16"/>
    </row>
    <row r="49" spans="1:15" x14ac:dyDescent="0.25">
      <c r="A49" s="8"/>
      <c r="B49" s="10"/>
      <c r="C49" s="10"/>
      <c r="D49" s="11"/>
      <c r="E49" s="12"/>
      <c r="F49" s="13"/>
      <c r="G49" s="12"/>
      <c r="H49" s="14"/>
      <c r="I49" s="14"/>
      <c r="J49" s="61"/>
      <c r="K49" s="61"/>
      <c r="L49" s="61"/>
      <c r="M49" s="14"/>
      <c r="N49" s="14"/>
      <c r="O49" s="16"/>
    </row>
    <row r="50" spans="1:15" x14ac:dyDescent="0.25">
      <c r="A50" s="8"/>
      <c r="B50" s="10"/>
      <c r="C50" s="10"/>
      <c r="D50" s="11"/>
      <c r="E50" s="12"/>
      <c r="F50" s="13"/>
      <c r="G50" s="12"/>
      <c r="H50" s="14"/>
      <c r="I50" s="14"/>
      <c r="J50" s="61"/>
      <c r="K50" s="61"/>
      <c r="L50" s="61"/>
      <c r="M50" s="14"/>
      <c r="N50" s="14"/>
      <c r="O50" s="16"/>
    </row>
    <row r="51" spans="1:15" x14ac:dyDescent="0.25">
      <c r="A51" s="8"/>
      <c r="B51" s="10"/>
      <c r="C51" s="10"/>
      <c r="D51" s="11"/>
      <c r="E51" s="12"/>
      <c r="F51" s="13"/>
      <c r="G51" s="12"/>
      <c r="H51" s="14"/>
      <c r="I51" s="14"/>
      <c r="J51" s="61"/>
      <c r="K51" s="61"/>
      <c r="L51" s="61"/>
      <c r="M51" s="14"/>
      <c r="N51" s="14"/>
      <c r="O51" s="16"/>
    </row>
    <row r="52" spans="1:15" x14ac:dyDescent="0.25">
      <c r="A52" s="8"/>
      <c r="B52" s="10"/>
      <c r="C52" s="10"/>
      <c r="D52" s="11"/>
      <c r="E52" s="12"/>
      <c r="F52" s="13"/>
      <c r="G52" s="12"/>
      <c r="H52" s="14"/>
      <c r="I52" s="14"/>
      <c r="J52" s="61"/>
      <c r="K52" s="61"/>
      <c r="L52" s="61"/>
      <c r="M52" s="14"/>
      <c r="N52" s="14"/>
      <c r="O52" s="16"/>
    </row>
    <row r="53" spans="1:15" x14ac:dyDescent="0.25">
      <c r="A53" s="8"/>
      <c r="B53" s="10"/>
      <c r="C53" s="10"/>
      <c r="D53" s="11"/>
      <c r="E53" s="12"/>
      <c r="F53" s="13"/>
      <c r="G53" s="12"/>
      <c r="H53" s="14"/>
      <c r="I53" s="14"/>
      <c r="J53" s="61"/>
      <c r="K53" s="61"/>
      <c r="L53" s="61"/>
      <c r="M53" s="14"/>
      <c r="N53" s="14"/>
      <c r="O53" s="16"/>
    </row>
    <row r="54" spans="1:15" x14ac:dyDescent="0.25">
      <c r="A54" s="8"/>
      <c r="B54" s="10"/>
      <c r="C54" s="10"/>
      <c r="D54" s="11"/>
      <c r="E54" s="12"/>
      <c r="F54" s="13"/>
      <c r="G54" s="12"/>
      <c r="H54" s="14"/>
      <c r="I54" s="14"/>
      <c r="J54" s="61"/>
      <c r="K54" s="61"/>
      <c r="L54" s="61"/>
      <c r="M54" s="14"/>
      <c r="N54" s="14"/>
      <c r="O54" s="16"/>
    </row>
    <row r="55" spans="1:15" x14ac:dyDescent="0.25">
      <c r="A55" s="8"/>
      <c r="B55" s="9"/>
      <c r="C55" s="10"/>
      <c r="D55" s="11"/>
      <c r="E55" s="12"/>
      <c r="F55" s="13"/>
      <c r="G55" s="12"/>
      <c r="H55" s="14"/>
      <c r="I55" s="14"/>
      <c r="J55" s="61"/>
      <c r="K55" s="61"/>
      <c r="L55" s="61"/>
      <c r="M55" s="14"/>
      <c r="N55" s="14"/>
      <c r="O55" s="16"/>
    </row>
    <row r="56" spans="1:15" x14ac:dyDescent="0.25">
      <c r="A56" s="8"/>
      <c r="B56" s="10"/>
      <c r="C56" s="10"/>
      <c r="D56" s="11"/>
      <c r="E56" s="12"/>
      <c r="F56" s="13"/>
      <c r="G56" s="12"/>
      <c r="H56" s="14"/>
      <c r="I56" s="14"/>
      <c r="J56" s="61"/>
      <c r="K56" s="61"/>
      <c r="L56" s="61"/>
      <c r="M56" s="14"/>
      <c r="N56" s="14"/>
      <c r="O56" s="16"/>
    </row>
    <row r="57" spans="1:15" x14ac:dyDescent="0.25">
      <c r="A57" s="15"/>
      <c r="B57" s="16"/>
      <c r="C57" s="10"/>
      <c r="D57" s="11"/>
      <c r="E57" s="12"/>
      <c r="F57" s="13"/>
      <c r="G57" s="12"/>
      <c r="H57" s="14"/>
      <c r="I57" s="14"/>
      <c r="J57" s="61"/>
      <c r="K57" s="61"/>
      <c r="L57" s="61"/>
      <c r="M57" s="14"/>
      <c r="N57" s="14"/>
      <c r="O57" s="16"/>
    </row>
    <row r="58" spans="1:15" x14ac:dyDescent="0.25">
      <c r="A58" s="15"/>
      <c r="B58" s="16"/>
      <c r="C58" s="10"/>
      <c r="D58" s="11"/>
      <c r="E58" s="12"/>
      <c r="F58" s="13"/>
      <c r="G58" s="12"/>
      <c r="H58" s="14"/>
      <c r="I58" s="14"/>
      <c r="J58" s="61"/>
      <c r="K58" s="61"/>
      <c r="L58" s="61"/>
      <c r="M58" s="14"/>
      <c r="N58" s="14"/>
      <c r="O58" s="16"/>
    </row>
    <row r="59" spans="1:15" x14ac:dyDescent="0.25">
      <c r="A59" s="15"/>
      <c r="B59" s="16"/>
      <c r="C59" s="10"/>
      <c r="D59" s="11"/>
      <c r="E59" s="12"/>
      <c r="F59" s="13"/>
      <c r="G59" s="12"/>
      <c r="H59" s="14"/>
      <c r="I59" s="14"/>
      <c r="J59" s="61"/>
      <c r="K59" s="61"/>
      <c r="L59" s="61"/>
      <c r="M59" s="14"/>
      <c r="N59" s="14"/>
      <c r="O59" s="16"/>
    </row>
    <row r="60" spans="1:15" x14ac:dyDescent="0.25">
      <c r="A60" s="8"/>
      <c r="B60" s="10"/>
      <c r="C60" s="10"/>
      <c r="D60" s="11"/>
      <c r="E60" s="12"/>
      <c r="F60" s="13"/>
      <c r="G60" s="12"/>
      <c r="H60" s="14"/>
      <c r="I60" s="14"/>
      <c r="J60" s="61"/>
      <c r="K60" s="61"/>
      <c r="L60" s="61"/>
      <c r="M60" s="14"/>
      <c r="N60" s="14"/>
      <c r="O60" s="16"/>
    </row>
    <row r="61" spans="1:15" x14ac:dyDescent="0.25">
      <c r="A61" s="8"/>
      <c r="B61" s="10"/>
      <c r="C61" s="10"/>
      <c r="D61" s="11"/>
      <c r="E61" s="12"/>
      <c r="F61" s="13"/>
      <c r="G61" s="12"/>
      <c r="H61" s="14"/>
      <c r="I61" s="14"/>
      <c r="J61" s="61"/>
      <c r="K61" s="61"/>
      <c r="L61" s="61"/>
      <c r="M61" s="14"/>
      <c r="N61" s="14"/>
      <c r="O61" s="16"/>
    </row>
    <row r="62" spans="1:15" x14ac:dyDescent="0.25">
      <c r="A62" s="8"/>
      <c r="B62" s="10"/>
      <c r="C62" s="10"/>
      <c r="D62" s="11"/>
      <c r="E62" s="12"/>
      <c r="F62" s="13"/>
      <c r="G62" s="12"/>
      <c r="H62" s="14"/>
      <c r="I62" s="14"/>
      <c r="J62" s="61"/>
      <c r="K62" s="61"/>
      <c r="L62" s="61"/>
      <c r="M62" s="14"/>
      <c r="N62" s="14"/>
      <c r="O62" s="16"/>
    </row>
    <row r="63" spans="1:15" x14ac:dyDescent="0.25">
      <c r="A63" s="8"/>
      <c r="B63" s="10"/>
      <c r="C63" s="10"/>
      <c r="D63" s="11"/>
      <c r="E63" s="12"/>
      <c r="F63" s="13"/>
      <c r="G63" s="12"/>
      <c r="H63" s="14"/>
      <c r="I63" s="14"/>
      <c r="J63" s="61"/>
      <c r="K63" s="61"/>
      <c r="L63" s="61"/>
      <c r="M63" s="14"/>
      <c r="N63" s="14"/>
      <c r="O63" s="16"/>
    </row>
    <row r="64" spans="1:15" x14ac:dyDescent="0.25">
      <c r="A64" s="8"/>
      <c r="B64" s="10"/>
      <c r="C64" s="10"/>
      <c r="D64" s="11"/>
      <c r="E64" s="12"/>
      <c r="F64" s="13"/>
      <c r="G64" s="12"/>
      <c r="H64" s="14"/>
      <c r="I64" s="14"/>
      <c r="J64" s="61"/>
      <c r="K64" s="61"/>
      <c r="L64" s="61"/>
      <c r="M64" s="14"/>
      <c r="N64" s="14"/>
      <c r="O64" s="16"/>
    </row>
    <row r="65" spans="1:15" x14ac:dyDescent="0.25">
      <c r="A65" s="8"/>
      <c r="B65" s="10"/>
      <c r="C65" s="10"/>
      <c r="D65" s="11"/>
      <c r="E65" s="12"/>
      <c r="F65" s="13"/>
      <c r="G65" s="12"/>
      <c r="H65" s="14"/>
      <c r="I65" s="14"/>
      <c r="J65" s="61"/>
      <c r="K65" s="61"/>
      <c r="L65" s="61"/>
      <c r="M65" s="14"/>
      <c r="N65" s="14"/>
      <c r="O65" s="16"/>
    </row>
    <row r="66" spans="1:15" x14ac:dyDescent="0.25">
      <c r="A66" s="8"/>
      <c r="B66" s="10"/>
      <c r="C66" s="10"/>
      <c r="D66" s="11"/>
      <c r="E66" s="12"/>
      <c r="F66" s="13"/>
      <c r="G66" s="12"/>
      <c r="H66" s="14"/>
      <c r="I66" s="14"/>
      <c r="J66" s="61"/>
      <c r="K66" s="61"/>
      <c r="L66" s="61"/>
      <c r="M66" s="14"/>
      <c r="N66" s="14"/>
      <c r="O66" s="16"/>
    </row>
    <row r="67" spans="1:15" x14ac:dyDescent="0.25">
      <c r="A67" s="8"/>
      <c r="B67" s="10"/>
      <c r="C67" s="10"/>
      <c r="D67" s="11"/>
      <c r="E67" s="12"/>
      <c r="F67" s="13"/>
      <c r="G67" s="12"/>
      <c r="H67" s="14"/>
      <c r="I67" s="14"/>
      <c r="J67" s="61"/>
      <c r="K67" s="61"/>
      <c r="L67" s="61"/>
      <c r="M67" s="14"/>
      <c r="N67" s="14"/>
      <c r="O67" s="16"/>
    </row>
    <row r="68" spans="1:15" x14ac:dyDescent="0.25">
      <c r="A68" s="8"/>
      <c r="B68" s="10"/>
      <c r="C68" s="10"/>
      <c r="D68" s="11"/>
      <c r="E68" s="12"/>
      <c r="F68" s="13"/>
      <c r="G68" s="12"/>
      <c r="H68" s="14"/>
      <c r="I68" s="14"/>
      <c r="J68" s="61"/>
      <c r="K68" s="61"/>
      <c r="L68" s="61"/>
      <c r="M68" s="14"/>
      <c r="N68" s="14"/>
      <c r="O68" s="16"/>
    </row>
    <row r="69" spans="1:15" x14ac:dyDescent="0.25">
      <c r="A69" s="8"/>
      <c r="B69" s="10"/>
      <c r="C69" s="10"/>
      <c r="D69" s="11"/>
      <c r="E69" s="12"/>
      <c r="F69" s="13"/>
      <c r="G69" s="12"/>
      <c r="H69" s="14"/>
      <c r="I69" s="14"/>
      <c r="J69" s="61"/>
      <c r="K69" s="61"/>
      <c r="L69" s="61"/>
      <c r="M69" s="14"/>
      <c r="N69" s="14"/>
      <c r="O69" s="16"/>
    </row>
    <row r="70" spans="1:15" x14ac:dyDescent="0.25">
      <c r="A70" s="8"/>
      <c r="B70" s="10"/>
      <c r="C70" s="10"/>
      <c r="D70" s="11"/>
      <c r="E70" s="12"/>
      <c r="F70" s="13"/>
      <c r="G70" s="12"/>
      <c r="H70" s="14"/>
      <c r="I70" s="14"/>
      <c r="J70" s="61"/>
      <c r="K70" s="61"/>
      <c r="L70" s="61"/>
      <c r="M70" s="14"/>
      <c r="N70" s="14"/>
      <c r="O70" s="16"/>
    </row>
    <row r="71" spans="1:15" x14ac:dyDescent="0.25">
      <c r="A71" s="8"/>
      <c r="B71" s="10"/>
      <c r="C71" s="10"/>
      <c r="D71" s="11"/>
      <c r="E71" s="12"/>
      <c r="F71" s="13"/>
      <c r="G71" s="12"/>
      <c r="H71" s="14"/>
      <c r="I71" s="14"/>
      <c r="J71" s="61"/>
      <c r="K71" s="61"/>
      <c r="L71" s="61"/>
      <c r="M71" s="14"/>
      <c r="N71" s="14"/>
      <c r="O71" s="16"/>
    </row>
    <row r="72" spans="1:15" x14ac:dyDescent="0.25">
      <c r="A72" s="8"/>
      <c r="B72" s="10"/>
      <c r="C72" s="10"/>
      <c r="D72" s="11"/>
      <c r="E72" s="12"/>
      <c r="F72" s="13"/>
      <c r="G72" s="12"/>
      <c r="H72" s="14"/>
      <c r="I72" s="14"/>
      <c r="J72" s="61"/>
      <c r="K72" s="61"/>
      <c r="L72" s="61"/>
      <c r="M72" s="14"/>
      <c r="N72" s="14"/>
      <c r="O72" s="16"/>
    </row>
    <row r="73" spans="1:15" x14ac:dyDescent="0.25">
      <c r="A73" s="8"/>
      <c r="B73" s="10"/>
      <c r="C73" s="10"/>
      <c r="D73" s="11"/>
      <c r="E73" s="12"/>
      <c r="F73" s="13"/>
      <c r="G73" s="12"/>
      <c r="H73" s="14"/>
      <c r="I73" s="14"/>
      <c r="J73" s="61"/>
      <c r="K73" s="61"/>
      <c r="L73" s="61"/>
      <c r="M73" s="14"/>
      <c r="N73" s="14"/>
      <c r="O73" s="16"/>
    </row>
    <row r="74" spans="1:15" x14ac:dyDescent="0.25">
      <c r="A74" s="8"/>
      <c r="B74" s="10"/>
      <c r="C74" s="10"/>
      <c r="D74" s="11"/>
      <c r="E74" s="12"/>
      <c r="F74" s="13"/>
      <c r="G74" s="12"/>
      <c r="H74" s="14"/>
      <c r="I74" s="14"/>
      <c r="J74" s="61"/>
      <c r="K74" s="61"/>
      <c r="L74" s="61"/>
      <c r="M74" s="14"/>
      <c r="N74" s="14"/>
      <c r="O74" s="16"/>
    </row>
    <row r="75" spans="1:15" x14ac:dyDescent="0.25">
      <c r="A75" s="8"/>
      <c r="B75" s="10"/>
      <c r="C75" s="10"/>
      <c r="D75" s="11"/>
      <c r="E75" s="12"/>
      <c r="F75" s="13"/>
      <c r="G75" s="12"/>
      <c r="H75" s="14"/>
      <c r="I75" s="14"/>
      <c r="J75" s="61"/>
      <c r="K75" s="61"/>
      <c r="L75" s="61"/>
      <c r="M75" s="14"/>
      <c r="N75" s="14"/>
      <c r="O75" s="16"/>
    </row>
    <row r="76" spans="1:15" x14ac:dyDescent="0.25">
      <c r="A76" s="8"/>
      <c r="B76" s="10"/>
      <c r="C76" s="10"/>
      <c r="D76" s="11"/>
      <c r="E76" s="12"/>
      <c r="F76" s="13"/>
      <c r="G76" s="12"/>
      <c r="H76" s="14"/>
      <c r="I76" s="14"/>
      <c r="J76" s="61"/>
      <c r="K76" s="61"/>
      <c r="L76" s="61"/>
      <c r="M76" s="14"/>
      <c r="N76" s="14"/>
      <c r="O76" s="16"/>
    </row>
    <row r="77" spans="1:15" x14ac:dyDescent="0.25">
      <c r="A77" s="8"/>
      <c r="B77" s="10"/>
      <c r="C77" s="10"/>
      <c r="D77" s="11"/>
      <c r="E77" s="12"/>
      <c r="F77" s="13"/>
      <c r="G77" s="12"/>
      <c r="H77" s="14"/>
      <c r="I77" s="14"/>
      <c r="J77" s="61"/>
      <c r="K77" s="61"/>
      <c r="L77" s="61"/>
      <c r="M77" s="14"/>
      <c r="N77" s="14"/>
      <c r="O77" s="16"/>
    </row>
    <row r="78" spans="1:15" x14ac:dyDescent="0.25">
      <c r="A78" s="8"/>
      <c r="B78" s="10"/>
      <c r="C78" s="10"/>
      <c r="D78" s="11"/>
      <c r="E78" s="12"/>
      <c r="F78" s="13"/>
      <c r="G78" s="12"/>
      <c r="H78" s="14"/>
      <c r="I78" s="14"/>
      <c r="J78" s="61"/>
      <c r="K78" s="61"/>
      <c r="L78" s="61"/>
      <c r="M78" s="14"/>
      <c r="N78" s="14"/>
      <c r="O78" s="16"/>
    </row>
    <row r="79" spans="1:15" x14ac:dyDescent="0.25">
      <c r="A79" s="8"/>
      <c r="B79" s="10"/>
      <c r="C79" s="10"/>
      <c r="D79" s="11"/>
      <c r="E79" s="12"/>
      <c r="F79" s="13"/>
      <c r="G79" s="12"/>
      <c r="H79" s="14"/>
      <c r="I79" s="14"/>
      <c r="J79" s="61"/>
      <c r="K79" s="61"/>
      <c r="L79" s="61"/>
      <c r="M79" s="14"/>
      <c r="N79" s="14"/>
      <c r="O79" s="16"/>
    </row>
    <row r="80" spans="1:15" x14ac:dyDescent="0.25">
      <c r="A80" s="8"/>
      <c r="B80" s="10"/>
      <c r="C80" s="10"/>
      <c r="D80" s="11"/>
      <c r="E80" s="12"/>
      <c r="F80" s="13"/>
      <c r="G80" s="12"/>
      <c r="H80" s="14"/>
      <c r="I80" s="14"/>
      <c r="J80" s="61"/>
      <c r="K80" s="61"/>
      <c r="L80" s="61"/>
      <c r="M80" s="14"/>
      <c r="N80" s="14"/>
      <c r="O80" s="16"/>
    </row>
    <row r="81" spans="1:15" x14ac:dyDescent="0.25">
      <c r="A81" s="8"/>
      <c r="B81" s="10"/>
      <c r="C81" s="10"/>
      <c r="D81" s="11"/>
      <c r="E81" s="12"/>
      <c r="F81" s="13"/>
      <c r="G81" s="12"/>
      <c r="H81" s="14"/>
      <c r="I81" s="14"/>
      <c r="J81" s="61"/>
      <c r="K81" s="61"/>
      <c r="L81" s="61"/>
      <c r="M81" s="14"/>
      <c r="N81" s="14"/>
      <c r="O81" s="16"/>
    </row>
    <row r="82" spans="1:15" x14ac:dyDescent="0.25">
      <c r="A82" s="8"/>
      <c r="B82" s="10"/>
      <c r="C82" s="10"/>
      <c r="D82" s="11"/>
      <c r="E82" s="12"/>
      <c r="F82" s="13"/>
      <c r="G82" s="12"/>
      <c r="H82" s="14"/>
      <c r="I82" s="14"/>
      <c r="J82" s="61"/>
      <c r="K82" s="61"/>
      <c r="L82" s="61"/>
      <c r="M82" s="14"/>
      <c r="N82" s="14"/>
      <c r="O82" s="16"/>
    </row>
    <row r="83" spans="1:15" x14ac:dyDescent="0.25">
      <c r="A83" s="8"/>
      <c r="B83" s="10"/>
      <c r="C83" s="10"/>
      <c r="D83" s="11"/>
      <c r="E83" s="12"/>
      <c r="F83" s="13"/>
      <c r="G83" s="12"/>
      <c r="H83" s="14"/>
      <c r="I83" s="14"/>
      <c r="J83" s="61"/>
      <c r="K83" s="61"/>
      <c r="L83" s="61"/>
      <c r="M83" s="14"/>
      <c r="N83" s="14"/>
      <c r="O83" s="16"/>
    </row>
    <row r="84" spans="1:15" x14ac:dyDescent="0.25">
      <c r="A84" s="8"/>
      <c r="B84" s="10"/>
      <c r="C84" s="10"/>
      <c r="D84" s="11"/>
      <c r="E84" s="12"/>
      <c r="F84" s="13"/>
      <c r="G84" s="12"/>
      <c r="H84" s="14"/>
      <c r="I84" s="14"/>
      <c r="J84" s="61"/>
      <c r="K84" s="61"/>
      <c r="L84" s="61"/>
      <c r="M84" s="14"/>
      <c r="N84" s="14"/>
      <c r="O84" s="16"/>
    </row>
    <row r="85" spans="1:15" x14ac:dyDescent="0.25">
      <c r="A85" s="8"/>
      <c r="B85" s="10"/>
      <c r="C85" s="10"/>
      <c r="D85" s="11"/>
      <c r="E85" s="12"/>
      <c r="F85" s="13"/>
      <c r="G85" s="12"/>
      <c r="H85" s="14"/>
      <c r="I85" s="14"/>
      <c r="J85" s="61"/>
      <c r="K85" s="61"/>
      <c r="L85" s="61"/>
      <c r="M85" s="14"/>
      <c r="N85" s="14"/>
      <c r="O85" s="16"/>
    </row>
    <row r="86" spans="1:15" x14ac:dyDescent="0.25">
      <c r="A86" s="8"/>
      <c r="B86" s="10"/>
      <c r="C86" s="10"/>
      <c r="D86" s="11"/>
      <c r="E86" s="12"/>
      <c r="F86" s="13"/>
      <c r="G86" s="12"/>
      <c r="H86" s="14"/>
      <c r="I86" s="14"/>
      <c r="J86" s="61"/>
      <c r="K86" s="61"/>
      <c r="L86" s="61"/>
      <c r="M86" s="14"/>
      <c r="N86" s="14"/>
      <c r="O86" s="16"/>
    </row>
    <row r="87" spans="1:15" x14ac:dyDescent="0.25">
      <c r="A87" s="8"/>
      <c r="B87" s="10"/>
      <c r="C87" s="10"/>
      <c r="D87" s="11"/>
      <c r="E87" s="12"/>
      <c r="F87" s="13"/>
      <c r="G87" s="12"/>
      <c r="H87" s="14"/>
      <c r="I87" s="14"/>
      <c r="J87" s="61"/>
      <c r="K87" s="61"/>
      <c r="L87" s="61"/>
      <c r="M87" s="14"/>
      <c r="N87" s="14"/>
      <c r="O87" s="16"/>
    </row>
    <row r="88" spans="1:15" x14ac:dyDescent="0.25">
      <c r="A88" s="8"/>
      <c r="B88" s="10"/>
      <c r="C88" s="10"/>
      <c r="D88" s="11"/>
      <c r="E88" s="12"/>
      <c r="F88" s="13"/>
      <c r="G88" s="12"/>
      <c r="H88" s="14"/>
      <c r="I88" s="14"/>
      <c r="J88" s="61"/>
      <c r="K88" s="61"/>
      <c r="L88" s="61"/>
      <c r="M88" s="14"/>
      <c r="N88" s="14"/>
      <c r="O88" s="16"/>
    </row>
    <row r="89" spans="1:15" x14ac:dyDescent="0.25">
      <c r="A89" s="8"/>
      <c r="B89" s="10"/>
      <c r="C89" s="10"/>
      <c r="D89" s="11"/>
      <c r="E89" s="12"/>
      <c r="F89" s="13"/>
      <c r="G89" s="12"/>
      <c r="H89" s="14"/>
      <c r="I89" s="14"/>
      <c r="J89" s="61"/>
      <c r="K89" s="61"/>
      <c r="L89" s="61"/>
      <c r="M89" s="14"/>
      <c r="N89" s="14"/>
      <c r="O89" s="16"/>
    </row>
    <row r="90" spans="1:15" x14ac:dyDescent="0.25">
      <c r="A90" s="8"/>
      <c r="B90" s="10"/>
      <c r="C90" s="10"/>
      <c r="D90" s="11"/>
      <c r="E90" s="12"/>
      <c r="F90" s="13"/>
      <c r="G90" s="12"/>
      <c r="H90" s="14"/>
      <c r="I90" s="14"/>
      <c r="J90" s="61"/>
      <c r="K90" s="61"/>
      <c r="L90" s="61"/>
      <c r="M90" s="14"/>
      <c r="N90" s="14"/>
      <c r="O90" s="16"/>
    </row>
    <row r="91" spans="1:15" x14ac:dyDescent="0.25">
      <c r="A91" s="8"/>
      <c r="B91" s="10"/>
      <c r="C91" s="10"/>
      <c r="D91" s="11"/>
      <c r="E91" s="12"/>
      <c r="F91" s="13"/>
      <c r="G91" s="12"/>
      <c r="H91" s="14"/>
      <c r="I91" s="14"/>
      <c r="J91" s="61"/>
      <c r="K91" s="61"/>
      <c r="L91" s="61"/>
      <c r="M91" s="14"/>
      <c r="N91" s="14"/>
      <c r="O91" s="16"/>
    </row>
    <row r="92" spans="1:15" x14ac:dyDescent="0.25">
      <c r="A92" s="8"/>
      <c r="B92" s="10"/>
      <c r="C92" s="10"/>
      <c r="D92" s="11"/>
      <c r="E92" s="12"/>
      <c r="F92" s="13"/>
      <c r="G92" s="12"/>
      <c r="H92" s="14"/>
      <c r="I92" s="14"/>
      <c r="J92" s="61"/>
      <c r="K92" s="61"/>
      <c r="L92" s="61"/>
      <c r="M92" s="14"/>
      <c r="N92" s="14"/>
      <c r="O92" s="16"/>
    </row>
    <row r="93" spans="1:15" x14ac:dyDescent="0.25">
      <c r="A93" s="8"/>
      <c r="B93" s="10"/>
      <c r="C93" s="10"/>
      <c r="D93" s="11"/>
      <c r="E93" s="12"/>
      <c r="F93" s="13"/>
      <c r="G93" s="12"/>
      <c r="H93" s="14"/>
      <c r="I93" s="14"/>
      <c r="J93" s="61"/>
      <c r="K93" s="61"/>
      <c r="L93" s="61"/>
      <c r="M93" s="14"/>
      <c r="N93" s="14"/>
      <c r="O93" s="16"/>
    </row>
    <row r="94" spans="1:15" x14ac:dyDescent="0.25">
      <c r="A94" s="8"/>
      <c r="B94" s="10"/>
      <c r="C94" s="10"/>
      <c r="D94" s="11"/>
      <c r="E94" s="12"/>
      <c r="F94" s="13"/>
      <c r="G94" s="12"/>
      <c r="H94" s="14"/>
      <c r="I94" s="14"/>
      <c r="J94" s="61"/>
      <c r="K94" s="61"/>
      <c r="L94" s="61"/>
      <c r="M94" s="14"/>
      <c r="N94" s="14"/>
      <c r="O94" s="16"/>
    </row>
    <row r="95" spans="1:15" x14ac:dyDescent="0.25">
      <c r="A95" s="8"/>
      <c r="B95" s="10"/>
      <c r="C95" s="10"/>
      <c r="D95" s="11"/>
      <c r="E95" s="12"/>
      <c r="F95" s="13"/>
      <c r="G95" s="12"/>
      <c r="H95" s="14"/>
      <c r="I95" s="14"/>
      <c r="J95" s="61"/>
      <c r="K95" s="61"/>
      <c r="L95" s="61"/>
      <c r="M95" s="14"/>
      <c r="N95" s="14"/>
      <c r="O95" s="16"/>
    </row>
    <row r="96" spans="1:15" x14ac:dyDescent="0.25">
      <c r="A96" s="8"/>
      <c r="B96" s="10"/>
      <c r="C96" s="10"/>
      <c r="D96" s="11"/>
      <c r="E96" s="12"/>
      <c r="F96" s="13"/>
      <c r="G96" s="12"/>
      <c r="H96" s="14"/>
      <c r="I96" s="14"/>
      <c r="J96" s="61"/>
      <c r="K96" s="61"/>
      <c r="L96" s="61"/>
      <c r="M96" s="14"/>
      <c r="N96" s="14"/>
      <c r="O96" s="16"/>
    </row>
    <row r="97" spans="1:15" x14ac:dyDescent="0.25">
      <c r="A97" s="8"/>
      <c r="B97" s="10"/>
      <c r="C97" s="10"/>
      <c r="D97" s="11"/>
      <c r="E97" s="12"/>
      <c r="F97" s="13"/>
      <c r="G97" s="12"/>
      <c r="H97" s="14"/>
      <c r="I97" s="14"/>
      <c r="J97" s="61"/>
      <c r="K97" s="61"/>
      <c r="L97" s="61"/>
      <c r="M97" s="14"/>
      <c r="N97" s="14"/>
      <c r="O97" s="16"/>
    </row>
    <row r="98" spans="1:15" x14ac:dyDescent="0.25">
      <c r="A98" s="8"/>
      <c r="B98" s="10"/>
      <c r="C98" s="10"/>
      <c r="D98" s="11"/>
      <c r="E98" s="12"/>
      <c r="F98" s="13"/>
      <c r="G98" s="12"/>
      <c r="H98" s="14"/>
      <c r="I98" s="14"/>
      <c r="J98" s="61"/>
      <c r="K98" s="61"/>
      <c r="L98" s="61"/>
      <c r="M98" s="14"/>
      <c r="N98" s="14"/>
      <c r="O98" s="16"/>
    </row>
    <row r="99" spans="1:15" x14ac:dyDescent="0.25">
      <c r="A99" s="8"/>
      <c r="B99" s="10"/>
      <c r="C99" s="10"/>
      <c r="D99" s="11"/>
      <c r="E99" s="12"/>
      <c r="F99" s="13"/>
      <c r="G99" s="12"/>
      <c r="H99" s="14"/>
      <c r="I99" s="14"/>
      <c r="J99" s="61"/>
      <c r="K99" s="61"/>
      <c r="L99" s="61"/>
      <c r="M99" s="14"/>
      <c r="N99" s="14"/>
      <c r="O99" s="16"/>
    </row>
    <row r="100" spans="1:15" x14ac:dyDescent="0.25">
      <c r="A100" s="8"/>
      <c r="B100" s="10"/>
      <c r="C100" s="10"/>
      <c r="D100" s="11"/>
      <c r="E100" s="12"/>
      <c r="F100" s="13"/>
      <c r="G100" s="12"/>
      <c r="H100" s="14"/>
      <c r="I100" s="14"/>
      <c r="J100" s="61"/>
      <c r="K100" s="61"/>
      <c r="L100" s="61"/>
      <c r="M100" s="14"/>
      <c r="N100" s="14"/>
      <c r="O100" s="16"/>
    </row>
    <row r="101" spans="1:15" x14ac:dyDescent="0.25">
      <c r="A101" s="8"/>
      <c r="B101" s="10"/>
      <c r="C101" s="10"/>
      <c r="D101" s="11"/>
      <c r="E101" s="12"/>
      <c r="F101" s="13"/>
      <c r="G101" s="12"/>
      <c r="H101" s="14"/>
      <c r="I101" s="14"/>
      <c r="J101" s="61"/>
      <c r="K101" s="61"/>
      <c r="L101" s="61"/>
      <c r="M101" s="14"/>
      <c r="N101" s="14"/>
      <c r="O101" s="16"/>
    </row>
    <row r="102" spans="1:15" x14ac:dyDescent="0.25">
      <c r="A102" s="8"/>
      <c r="B102" s="10"/>
      <c r="C102" s="10"/>
      <c r="D102" s="11"/>
      <c r="E102" s="12"/>
      <c r="F102" s="13"/>
      <c r="G102" s="12"/>
      <c r="H102" s="14"/>
      <c r="I102" s="14"/>
      <c r="J102" s="61"/>
      <c r="K102" s="61"/>
      <c r="L102" s="61"/>
      <c r="M102" s="14"/>
      <c r="N102" s="14"/>
      <c r="O102" s="16"/>
    </row>
    <row r="103" spans="1:15" x14ac:dyDescent="0.25">
      <c r="A103" s="8"/>
      <c r="B103" s="10"/>
      <c r="C103" s="10"/>
      <c r="D103" s="11"/>
      <c r="E103" s="12"/>
      <c r="F103" s="13"/>
      <c r="G103" s="12"/>
      <c r="H103" s="14"/>
      <c r="I103" s="14"/>
      <c r="J103" s="61"/>
      <c r="K103" s="61"/>
      <c r="L103" s="61"/>
      <c r="M103" s="14"/>
      <c r="N103" s="14"/>
      <c r="O103" s="16"/>
    </row>
    <row r="104" spans="1:15" x14ac:dyDescent="0.25">
      <c r="A104" s="8"/>
      <c r="B104" s="10"/>
      <c r="C104" s="10"/>
      <c r="D104" s="11"/>
      <c r="E104" s="12"/>
      <c r="F104" s="13"/>
      <c r="G104" s="12"/>
      <c r="H104" s="14"/>
      <c r="I104" s="14"/>
      <c r="J104" s="61"/>
      <c r="K104" s="61"/>
      <c r="L104" s="61"/>
      <c r="M104" s="14"/>
      <c r="N104" s="14"/>
      <c r="O104" s="16"/>
    </row>
    <row r="105" spans="1:15" x14ac:dyDescent="0.25">
      <c r="A105" s="8"/>
      <c r="B105" s="10"/>
      <c r="C105" s="10"/>
      <c r="D105" s="11"/>
      <c r="E105" s="12"/>
      <c r="F105" s="13"/>
      <c r="G105" s="12"/>
      <c r="H105" s="14"/>
      <c r="I105" s="14"/>
      <c r="J105" s="61"/>
      <c r="K105" s="61"/>
      <c r="L105" s="61"/>
      <c r="M105" s="14"/>
      <c r="N105" s="14"/>
      <c r="O105" s="16"/>
    </row>
    <row r="106" spans="1:15" x14ac:dyDescent="0.25">
      <c r="A106" s="8"/>
      <c r="B106" s="10"/>
      <c r="C106" s="10"/>
      <c r="D106" s="11"/>
      <c r="E106" s="12"/>
      <c r="F106" s="13"/>
      <c r="G106" s="12"/>
      <c r="H106" s="14"/>
      <c r="I106" s="14"/>
      <c r="J106" s="61"/>
      <c r="K106" s="61"/>
      <c r="L106" s="61"/>
      <c r="M106" s="14"/>
      <c r="N106" s="14"/>
      <c r="O106" s="16"/>
    </row>
    <row r="107" spans="1:15" x14ac:dyDescent="0.25">
      <c r="A107" s="8"/>
      <c r="B107" s="10"/>
      <c r="C107" s="10"/>
      <c r="D107" s="11"/>
      <c r="E107" s="12"/>
      <c r="F107" s="13"/>
      <c r="G107" s="12"/>
      <c r="H107" s="14"/>
      <c r="I107" s="14"/>
      <c r="J107" s="61"/>
      <c r="K107" s="61"/>
      <c r="L107" s="61"/>
      <c r="M107" s="14"/>
      <c r="N107" s="14"/>
      <c r="O107" s="16"/>
    </row>
    <row r="108" spans="1:15" x14ac:dyDescent="0.25">
      <c r="A108" s="3"/>
      <c r="B108" s="18"/>
      <c r="C108" s="18"/>
      <c r="D108" s="19"/>
      <c r="E108" s="62"/>
      <c r="F108" s="3"/>
      <c r="G108" s="4"/>
      <c r="H108" s="19"/>
      <c r="I108" s="19"/>
      <c r="J108" s="19"/>
      <c r="K108" s="19"/>
      <c r="L108" s="19"/>
      <c r="M108" s="19"/>
      <c r="N108" s="19"/>
      <c r="O108" s="3"/>
    </row>
  </sheetData>
  <conditionalFormatting sqref="N2:O2 S2:T99 M5:N107 H4:I107">
    <cfRule type="cellIs" dxfId="125" priority="1" operator="lessThan">
      <formula>-1</formula>
    </cfRule>
  </conditionalFormatting>
  <conditionalFormatting sqref="N2:O2 S2:T99 M5:N107 I4:I107">
    <cfRule type="expression" dxfId="124" priority="2">
      <formula>$I2="OUI"</formula>
    </cfRule>
  </conditionalFormatting>
  <conditionalFormatting sqref="K2">
    <cfRule type="expression" dxfId="123" priority="3">
      <formula>OR(I2="Achats",I2="Variable",I2="Comm")</formula>
    </cfRule>
  </conditionalFormatting>
  <conditionalFormatting sqref="L2">
    <cfRule type="expression" dxfId="122" priority="4">
      <formula>OR(I2="Achats",I2="Variable",I2="Comm")</formula>
    </cfRule>
  </conditionalFormatting>
  <conditionalFormatting sqref="M2 G21:G107">
    <cfRule type="expression" dxfId="121" priority="5">
      <formula>OR(C2="Achats",C2="Variable",C2="Comm")</formula>
    </cfRule>
  </conditionalFormatting>
  <conditionalFormatting sqref="T2:T99 N5:N107">
    <cfRule type="cellIs" dxfId="120" priority="6" operator="greaterThan">
      <formula>0</formula>
    </cfRule>
    <cfRule type="cellIs" dxfId="119" priority="6" operator="lessThan">
      <formula>-0.01</formula>
    </cfRule>
  </conditionalFormatting>
  <conditionalFormatting sqref="P2:P99 J4:J107">
    <cfRule type="expression" dxfId="118" priority="7">
      <formula>OR(C2="Achats",C2="Variable",C2="Comm")</formula>
    </cfRule>
  </conditionalFormatting>
  <conditionalFormatting sqref="Q2:Q99 K4:K107">
    <cfRule type="expression" dxfId="117" priority="8">
      <formula>OR(C2="Achats",C2="Variable",C2="Comm")</formula>
    </cfRule>
  </conditionalFormatting>
  <conditionalFormatting sqref="R2:R99 L4:L107">
    <cfRule type="expression" dxfId="116" priority="9">
      <formula>OR(C2="Achats",C2="Variable",C2="Comm")</formula>
    </cfRule>
  </conditionalFormatting>
  <conditionalFormatting sqref="S2:S99 M4:M107">
    <cfRule type="expression" dxfId="115" priority="10">
      <formula>OR(C2="Achats",C2="Variable",C2="Comm")</formula>
    </cfRule>
  </conditionalFormatting>
  <conditionalFormatting sqref="T2:T99 N4:N107">
    <cfRule type="expression" dxfId="114" priority="11">
      <formula>OR(C2="Achats",C2="Variable",C2="Comm")</formula>
    </cfRule>
  </conditionalFormatting>
  <conditionalFormatting sqref="S25:T25">
    <cfRule type="expression" dxfId="113" priority="110">
      <formula>$I25="OUI"</formula>
    </cfRule>
  </conditionalFormatting>
  <conditionalFormatting sqref="M6:N6">
    <cfRule type="expression" dxfId="112" priority="92">
      <formula>$I6="OUI"</formula>
    </cfRule>
  </conditionalFormatting>
  <conditionalFormatting sqref="M6:N6">
    <cfRule type="expression" dxfId="111" priority="91">
      <formula>$I6="OUI"</formula>
    </cfRule>
  </conditionalFormatting>
  <conditionalFormatting sqref="M33:N33">
    <cfRule type="expression" dxfId="110" priority="90">
      <formula>$I33="OUI"</formula>
    </cfRule>
  </conditionalFormatting>
  <conditionalFormatting sqref="N3">
    <cfRule type="cellIs" dxfId="109" priority="85" operator="greaterThan">
      <formula>0</formula>
    </cfRule>
    <cfRule type="cellIs" dxfId="108" priority="86" operator="lessThan">
      <formula>-0.01</formula>
    </cfRule>
  </conditionalFormatting>
  <conditionalFormatting sqref="H4:H107">
    <cfRule type="expression" dxfId="107" priority="75">
      <formula>$C4="OUI"</formula>
    </cfRule>
  </conditionalFormatting>
  <conditionalFormatting sqref="H6">
    <cfRule type="expression" dxfId="106" priority="72">
      <formula>$C6="OUI"</formula>
    </cfRule>
  </conditionalFormatting>
  <conditionalFormatting sqref="H6">
    <cfRule type="expression" dxfId="105" priority="71">
      <formula>$C6="OUI"</formula>
    </cfRule>
  </conditionalFormatting>
  <conditionalFormatting sqref="H33">
    <cfRule type="expression" dxfId="104" priority="70">
      <formula>$C33="OUI"</formula>
    </cfRule>
  </conditionalFormatting>
  <conditionalFormatting sqref="A7:B107">
    <cfRule type="expression" dxfId="103" priority="69">
      <formula>$C7="OUI"</formula>
    </cfRule>
  </conditionalFormatting>
  <conditionalFormatting sqref="A16">
    <cfRule type="expression" dxfId="102" priority="68">
      <formula>$C16="OUI"</formula>
    </cfRule>
  </conditionalFormatting>
  <conditionalFormatting sqref="B5">
    <cfRule type="expression" dxfId="101" priority="67">
      <formula>$C5="OUI"</formula>
    </cfRule>
  </conditionalFormatting>
  <conditionalFormatting sqref="B6">
    <cfRule type="expression" dxfId="100" priority="66">
      <formula>$C6="OUI"</formula>
    </cfRule>
  </conditionalFormatting>
  <conditionalFormatting sqref="A6">
    <cfRule type="expression" dxfId="99" priority="65">
      <formula>$C6="OUI"</formula>
    </cfRule>
  </conditionalFormatting>
  <conditionalFormatting sqref="B7">
    <cfRule type="expression" dxfId="98" priority="64">
      <formula>$C7="OUI"</formula>
    </cfRule>
  </conditionalFormatting>
  <conditionalFormatting sqref="A7">
    <cfRule type="expression" dxfId="97" priority="63">
      <formula>$C7="OUI"</formula>
    </cfRule>
  </conditionalFormatting>
  <conditionalFormatting sqref="E4:E107">
    <cfRule type="expression" dxfId="96" priority="60">
      <formula>OR(C4="Achats",C4="Variable",C4="Comm",C4="Loc/Bail",C4+"Amort",C4="Financier")</formula>
    </cfRule>
  </conditionalFormatting>
  <conditionalFormatting sqref="F4:F107">
    <cfRule type="expression" dxfId="95" priority="59">
      <formula>OR(C4="Achats",C4="Variable",C4="Comm",C4="Loc/Bail",C4="Financier",C4="Amort",C4="Except")</formula>
    </cfRule>
  </conditionalFormatting>
  <conditionalFormatting sqref="G4:G107">
    <cfRule type="expression" dxfId="94" priority="58">
      <formula>OR(C4="Achats",C4="Variable",C4="Comm",C4="Loc/Bail",C4="Financier",C4="Amort",C4="Except")</formula>
    </cfRule>
  </conditionalFormatting>
  <conditionalFormatting sqref="A10">
    <cfRule type="expression" dxfId="93" priority="51">
      <formula>$C10="OUI"</formula>
    </cfRule>
  </conditionalFormatting>
  <conditionalFormatting sqref="B19">
    <cfRule type="expression" dxfId="92" priority="57">
      <formula>$C19="OUI"</formula>
    </cfRule>
  </conditionalFormatting>
  <conditionalFormatting sqref="A19">
    <cfRule type="expression" dxfId="91" priority="56">
      <formula>$C19="OUI"</formula>
    </cfRule>
  </conditionalFormatting>
  <conditionalFormatting sqref="B8">
    <cfRule type="expression" dxfId="90" priority="55">
      <formula>$C8="OUI"</formula>
    </cfRule>
  </conditionalFormatting>
  <conditionalFormatting sqref="B9">
    <cfRule type="expression" dxfId="89" priority="54">
      <formula>$C9="OUI"</formula>
    </cfRule>
  </conditionalFormatting>
  <conditionalFormatting sqref="A9">
    <cfRule type="expression" dxfId="88" priority="53">
      <formula>$C9="OUI"</formula>
    </cfRule>
  </conditionalFormatting>
  <conditionalFormatting sqref="B10">
    <cfRule type="expression" dxfId="87" priority="52">
      <formula>$C10="OUI"</formula>
    </cfRule>
  </conditionalFormatting>
  <conditionalFormatting sqref="B17">
    <cfRule type="expression" dxfId="86" priority="50">
      <formula>$C17="OUI"</formula>
    </cfRule>
  </conditionalFormatting>
  <conditionalFormatting sqref="A17">
    <cfRule type="expression" dxfId="85" priority="49">
      <formula>$C17="OUI"</formula>
    </cfRule>
  </conditionalFormatting>
  <conditionalFormatting sqref="B20">
    <cfRule type="expression" dxfId="84" priority="48">
      <formula>$C20="OUI"</formula>
    </cfRule>
  </conditionalFormatting>
  <conditionalFormatting sqref="A20">
    <cfRule type="expression" dxfId="83" priority="47">
      <formula>$C20="OUI"</formula>
    </cfRule>
  </conditionalFormatting>
  <conditionalFormatting sqref="A4:C107">
    <cfRule type="expression" dxfId="82" priority="111">
      <formula>$C4="Except"</formula>
    </cfRule>
    <cfRule type="expression" dxfId="81" priority="111">
      <formula>$C4="Amort"</formula>
    </cfRule>
    <cfRule type="expression" dxfId="80" priority="111">
      <formula>$C4="Financier"</formula>
    </cfRule>
    <cfRule type="expression" dxfId="79" priority="111">
      <formula>$C4="Loc/Bail"</formula>
    </cfRule>
    <cfRule type="expression" dxfId="78" priority="18">
      <formula>$C4="Variable"</formula>
    </cfRule>
    <cfRule type="expression" dxfId="77" priority="19">
      <formula>$C4="Comm"</formula>
    </cfRule>
    <cfRule type="expression" dxfId="76" priority="20">
      <formula>$C4="Achats"</formula>
    </cfRule>
    <cfRule type="expression" dxfId="75" priority="21">
      <formula>OR(MID($A4,1,3)="602",MID($A4,1,3)="601")</formula>
    </cfRule>
  </conditionalFormatting>
  <conditionalFormatting sqref="B6">
    <cfRule type="expression" dxfId="74" priority="16">
      <formula>$C6="OUI"</formula>
    </cfRule>
  </conditionalFormatting>
  <conditionalFormatting sqref="B7">
    <cfRule type="expression" dxfId="73" priority="15">
      <formula>$C7="OUI"</formula>
    </cfRule>
  </conditionalFormatting>
  <conditionalFormatting sqref="A7">
    <cfRule type="expression" dxfId="72" priority="14">
      <formula>$C7="OUI"</formula>
    </cfRule>
  </conditionalFormatting>
  <conditionalFormatting sqref="B8">
    <cfRule type="expression" dxfId="71" priority="13">
      <formula>$C8="OUI"</formula>
    </cfRule>
  </conditionalFormatting>
  <conditionalFormatting sqref="A8">
    <cfRule type="expression" dxfId="70" priority="12">
      <formula>$C8="OUI"</formula>
    </cfRule>
  </conditionalFormatting>
  <conditionalFormatting sqref="A11">
    <cfRule type="expression" dxfId="69" priority="112">
      <formula>$C11="OUI"</formula>
    </cfRule>
  </conditionalFormatting>
  <conditionalFormatting sqref="B9">
    <cfRule type="expression" dxfId="68" priority="113">
      <formula>$C9="OUI"</formula>
    </cfRule>
  </conditionalFormatting>
  <conditionalFormatting sqref="B10">
    <cfRule type="expression" dxfId="67" priority="114">
      <formula>$C10="OUI"</formula>
    </cfRule>
  </conditionalFormatting>
  <conditionalFormatting sqref="A10">
    <cfRule type="expression" dxfId="66" priority="115">
      <formula>$C10="OUI"</formula>
    </cfRule>
  </conditionalFormatting>
  <conditionalFormatting sqref="B11">
    <cfRule type="expression" dxfId="65" priority="116">
      <formula>$C11="OUI"</formula>
    </cfRule>
  </conditionalFormatting>
  <conditionalFormatting sqref="D4:D107">
    <cfRule type="expression" dxfId="64" priority="117">
      <formula>OR(C4="Variable",C4="Comm",C4="Loc/Bail",C4="Financier",C4="Amort",C4="Except")</formula>
    </cfRule>
  </conditionalFormatting>
  <conditionalFormatting sqref="A9:A14">
    <cfRule type="expression" dxfId="63" priority="118">
      <formula>$C9="OUI"</formula>
    </cfRule>
  </conditionalFormatting>
  <dataValidations count="2">
    <dataValidation type="list" allowBlank="1" showInputMessage="1" showErrorMessage="1" sqref="E4:E107">
      <formula1>Unite</formula1>
    </dataValidation>
    <dataValidation type="list" allowBlank="1" showInputMessage="1" showErrorMessage="1" error="Veuilez sélectionner l'une des options dans la liste proposée" promptTitle="Critères de sélection" prompt="Pour plus de précisions voir le commentaire dans le titre de la colonne &quot;Type de Frais&quot;. Glissez votre souris sur la cellule._x000a_" sqref="C4:C107">
      <formula1>Type_Frais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08"/>
  <sheetViews>
    <sheetView workbookViewId="0">
      <selection activeCell="H108" sqref="H108"/>
    </sheetView>
  </sheetViews>
  <sheetFormatPr baseColWidth="10" defaultRowHeight="15" x14ac:dyDescent="0.25"/>
  <cols>
    <col min="1" max="1" width="11.42578125" customWidth="1"/>
    <col min="2" max="2" width="10.42578125" bestFit="1" customWidth="1"/>
    <col min="4" max="4" width="12.28515625" bestFit="1" customWidth="1"/>
  </cols>
  <sheetData>
    <row r="1" spans="1:15" x14ac:dyDescent="0.25">
      <c r="A1" t="s">
        <v>152</v>
      </c>
      <c r="B1">
        <f>6/12</f>
        <v>0.5</v>
      </c>
    </row>
    <row r="3" spans="1:15" ht="30" x14ac:dyDescent="0.25">
      <c r="A3" s="6" t="s">
        <v>0</v>
      </c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7" t="s">
        <v>6</v>
      </c>
      <c r="H3" s="7" t="s">
        <v>7</v>
      </c>
      <c r="I3" s="7" t="s">
        <v>144</v>
      </c>
      <c r="J3" s="7" t="s">
        <v>145</v>
      </c>
      <c r="K3" s="7" t="s">
        <v>146</v>
      </c>
      <c r="L3" s="7" t="s">
        <v>147</v>
      </c>
      <c r="M3" s="7" t="s">
        <v>148</v>
      </c>
      <c r="N3" s="7" t="s">
        <v>149</v>
      </c>
      <c r="O3" s="6" t="s">
        <v>150</v>
      </c>
    </row>
    <row r="4" spans="1:15" x14ac:dyDescent="0.25">
      <c r="A4" s="8">
        <v>602100</v>
      </c>
      <c r="B4" s="9" t="s">
        <v>8</v>
      </c>
      <c r="C4" s="10" t="s">
        <v>9</v>
      </c>
      <c r="D4" s="11">
        <v>20452</v>
      </c>
      <c r="E4" s="12" t="s">
        <v>4</v>
      </c>
      <c r="F4" s="13">
        <v>1</v>
      </c>
      <c r="G4" s="12">
        <v>200</v>
      </c>
      <c r="H4" s="14">
        <f t="shared" ref="H4:H67" si="0">IF(C4&lt;&gt;"FG",0,+F4*G4)</f>
        <v>0</v>
      </c>
      <c r="I4" s="14">
        <f t="shared" ref="I4:I67" si="1">+H4*Coef</f>
        <v>0</v>
      </c>
      <c r="J4" s="60">
        <v>0</v>
      </c>
      <c r="K4" s="60">
        <v>0</v>
      </c>
      <c r="L4" s="60">
        <v>0</v>
      </c>
      <c r="M4" s="60">
        <f>+J4+K4-L4</f>
        <v>0</v>
      </c>
      <c r="N4" s="60">
        <f>+I4-M4</f>
        <v>0</v>
      </c>
      <c r="O4" s="16"/>
    </row>
    <row r="5" spans="1:15" x14ac:dyDescent="0.25">
      <c r="A5" s="8">
        <v>602200</v>
      </c>
      <c r="B5" s="9" t="s">
        <v>10</v>
      </c>
      <c r="C5" s="10" t="s">
        <v>9</v>
      </c>
      <c r="D5" s="11">
        <v>78206</v>
      </c>
      <c r="E5" s="12" t="s">
        <v>4</v>
      </c>
      <c r="F5" s="13">
        <v>1</v>
      </c>
      <c r="G5" s="12">
        <v>1200</v>
      </c>
      <c r="H5" s="14">
        <f t="shared" si="0"/>
        <v>0</v>
      </c>
      <c r="I5" s="14">
        <f t="shared" si="1"/>
        <v>0</v>
      </c>
      <c r="J5" s="61">
        <v>0</v>
      </c>
      <c r="K5" s="61">
        <v>0</v>
      </c>
      <c r="L5" s="61">
        <v>0</v>
      </c>
      <c r="M5" s="14">
        <f t="shared" ref="M5:M68" si="2">+J5+K5-L5</f>
        <v>0</v>
      </c>
      <c r="N5" s="14">
        <f t="shared" ref="N5:N68" si="3">+I5-M5</f>
        <v>0</v>
      </c>
      <c r="O5" s="16"/>
    </row>
    <row r="6" spans="1:15" x14ac:dyDescent="0.25">
      <c r="A6" s="8">
        <v>603100</v>
      </c>
      <c r="B6" s="9" t="s">
        <v>11</v>
      </c>
      <c r="C6" s="10" t="s">
        <v>9</v>
      </c>
      <c r="D6" s="11">
        <v>11156</v>
      </c>
      <c r="E6" s="12" t="s">
        <v>4</v>
      </c>
      <c r="F6" s="13">
        <v>1</v>
      </c>
      <c r="G6" s="12">
        <v>2900</v>
      </c>
      <c r="H6" s="14">
        <f t="shared" si="0"/>
        <v>0</v>
      </c>
      <c r="I6" s="14">
        <f t="shared" si="1"/>
        <v>0</v>
      </c>
      <c r="J6" s="61">
        <v>0</v>
      </c>
      <c r="K6" s="61">
        <v>0</v>
      </c>
      <c r="L6" s="61">
        <v>0</v>
      </c>
      <c r="M6" s="14">
        <f t="shared" si="2"/>
        <v>0</v>
      </c>
      <c r="N6" s="14">
        <f t="shared" si="3"/>
        <v>0</v>
      </c>
      <c r="O6" s="16"/>
    </row>
    <row r="7" spans="1:15" x14ac:dyDescent="0.25">
      <c r="A7" s="8">
        <v>603700</v>
      </c>
      <c r="B7" s="9" t="s">
        <v>12</v>
      </c>
      <c r="C7" s="9" t="s">
        <v>13</v>
      </c>
      <c r="D7" s="11">
        <v>2909</v>
      </c>
      <c r="E7" s="12" t="s">
        <v>4</v>
      </c>
      <c r="F7" s="13">
        <v>1</v>
      </c>
      <c r="G7" s="12">
        <v>2700</v>
      </c>
      <c r="H7" s="14">
        <f t="shared" si="0"/>
        <v>0</v>
      </c>
      <c r="I7" s="14">
        <f t="shared" si="1"/>
        <v>0</v>
      </c>
      <c r="J7" s="61">
        <v>0</v>
      </c>
      <c r="K7" s="61">
        <v>0</v>
      </c>
      <c r="L7" s="61">
        <v>0</v>
      </c>
      <c r="M7" s="14">
        <f t="shared" si="2"/>
        <v>0</v>
      </c>
      <c r="N7" s="14">
        <f t="shared" si="3"/>
        <v>0</v>
      </c>
      <c r="O7" s="16"/>
    </row>
    <row r="8" spans="1:15" x14ac:dyDescent="0.25">
      <c r="A8" s="8">
        <v>604000</v>
      </c>
      <c r="B8" s="9" t="s">
        <v>14</v>
      </c>
      <c r="C8" s="10" t="s">
        <v>9</v>
      </c>
      <c r="D8" s="11">
        <v>25422</v>
      </c>
      <c r="E8" s="12" t="s">
        <v>4</v>
      </c>
      <c r="F8" s="13">
        <v>1</v>
      </c>
      <c r="G8" s="12">
        <v>0</v>
      </c>
      <c r="H8" s="14">
        <f t="shared" si="0"/>
        <v>0</v>
      </c>
      <c r="I8" s="14">
        <f t="shared" si="1"/>
        <v>0</v>
      </c>
      <c r="J8" s="61">
        <v>0</v>
      </c>
      <c r="K8" s="61">
        <v>0</v>
      </c>
      <c r="L8" s="61">
        <v>0</v>
      </c>
      <c r="M8" s="14">
        <f t="shared" si="2"/>
        <v>0</v>
      </c>
      <c r="N8" s="14">
        <f t="shared" si="3"/>
        <v>0</v>
      </c>
      <c r="O8" s="16"/>
    </row>
    <row r="9" spans="1:15" x14ac:dyDescent="0.25">
      <c r="A9" s="8" t="s">
        <v>15</v>
      </c>
      <c r="B9" s="10" t="s">
        <v>16</v>
      </c>
      <c r="C9" s="10" t="s">
        <v>17</v>
      </c>
      <c r="D9" s="11"/>
      <c r="E9" s="12" t="s">
        <v>4</v>
      </c>
      <c r="F9" s="13"/>
      <c r="G9" s="12">
        <v>0</v>
      </c>
      <c r="H9" s="14">
        <f t="shared" si="0"/>
        <v>0</v>
      </c>
      <c r="I9" s="14">
        <f t="shared" si="1"/>
        <v>0</v>
      </c>
      <c r="J9" s="61">
        <v>0</v>
      </c>
      <c r="K9" s="61">
        <v>0</v>
      </c>
      <c r="L9" s="61">
        <v>0</v>
      </c>
      <c r="M9" s="14">
        <f t="shared" si="2"/>
        <v>0</v>
      </c>
      <c r="N9" s="14">
        <f t="shared" si="3"/>
        <v>0</v>
      </c>
      <c r="O9" s="16"/>
    </row>
    <row r="10" spans="1:15" x14ac:dyDescent="0.25">
      <c r="A10" s="8">
        <v>604200</v>
      </c>
      <c r="B10" s="9" t="s">
        <v>18</v>
      </c>
      <c r="C10" s="10" t="s">
        <v>17</v>
      </c>
      <c r="D10" s="11">
        <v>9600</v>
      </c>
      <c r="E10" s="12" t="s">
        <v>4</v>
      </c>
      <c r="F10" s="13">
        <v>1</v>
      </c>
      <c r="G10" s="12">
        <v>7200</v>
      </c>
      <c r="H10" s="14">
        <f t="shared" si="0"/>
        <v>7200</v>
      </c>
      <c r="I10" s="14">
        <f t="shared" si="1"/>
        <v>3600</v>
      </c>
      <c r="J10" s="61">
        <v>0</v>
      </c>
      <c r="K10" s="61">
        <v>0</v>
      </c>
      <c r="L10" s="61">
        <v>0</v>
      </c>
      <c r="M10" s="14">
        <f t="shared" si="2"/>
        <v>0</v>
      </c>
      <c r="N10" s="14">
        <f t="shared" si="3"/>
        <v>3600</v>
      </c>
      <c r="O10" s="16"/>
    </row>
    <row r="11" spans="1:15" x14ac:dyDescent="0.25">
      <c r="A11" s="8">
        <v>606110</v>
      </c>
      <c r="B11" s="9" t="s">
        <v>19</v>
      </c>
      <c r="C11" s="10" t="s">
        <v>17</v>
      </c>
      <c r="D11" s="11">
        <v>2649</v>
      </c>
      <c r="E11" s="12" t="s">
        <v>4</v>
      </c>
      <c r="F11" s="13">
        <v>1</v>
      </c>
      <c r="G11" s="12">
        <v>2700</v>
      </c>
      <c r="H11" s="14">
        <f t="shared" si="0"/>
        <v>2700</v>
      </c>
      <c r="I11" s="14">
        <f t="shared" si="1"/>
        <v>1350</v>
      </c>
      <c r="J11" s="61">
        <v>0</v>
      </c>
      <c r="K11" s="61">
        <v>0</v>
      </c>
      <c r="L11" s="61">
        <v>0</v>
      </c>
      <c r="M11" s="14">
        <f t="shared" si="2"/>
        <v>0</v>
      </c>
      <c r="N11" s="14">
        <f t="shared" si="3"/>
        <v>1350</v>
      </c>
      <c r="O11" s="16"/>
    </row>
    <row r="12" spans="1:15" x14ac:dyDescent="0.25">
      <c r="A12" s="8">
        <v>606120</v>
      </c>
      <c r="B12" s="9" t="s">
        <v>20</v>
      </c>
      <c r="C12" s="10" t="s">
        <v>17</v>
      </c>
      <c r="D12" s="11">
        <v>685</v>
      </c>
      <c r="E12" s="12" t="s">
        <v>4</v>
      </c>
      <c r="F12" s="13">
        <v>1</v>
      </c>
      <c r="G12" s="12">
        <v>200</v>
      </c>
      <c r="H12" s="14">
        <f t="shared" si="0"/>
        <v>200</v>
      </c>
      <c r="I12" s="14">
        <f t="shared" si="1"/>
        <v>100</v>
      </c>
      <c r="J12" s="61">
        <v>0</v>
      </c>
      <c r="K12" s="61">
        <v>0</v>
      </c>
      <c r="L12" s="61">
        <v>0</v>
      </c>
      <c r="M12" s="14">
        <f t="shared" si="2"/>
        <v>0</v>
      </c>
      <c r="N12" s="14">
        <f t="shared" si="3"/>
        <v>100</v>
      </c>
      <c r="O12" s="16"/>
    </row>
    <row r="13" spans="1:15" x14ac:dyDescent="0.25">
      <c r="A13" s="8">
        <v>606121</v>
      </c>
      <c r="B13" s="9" t="s">
        <v>21</v>
      </c>
      <c r="C13" s="10" t="s">
        <v>17</v>
      </c>
      <c r="D13" s="11">
        <v>1566</v>
      </c>
      <c r="E13" s="12" t="s">
        <v>4</v>
      </c>
      <c r="F13" s="13">
        <v>1</v>
      </c>
      <c r="G13" s="12">
        <v>1200</v>
      </c>
      <c r="H13" s="14">
        <f t="shared" si="0"/>
        <v>1200</v>
      </c>
      <c r="I13" s="14">
        <f t="shared" si="1"/>
        <v>600</v>
      </c>
      <c r="J13" s="61">
        <v>0</v>
      </c>
      <c r="K13" s="61">
        <v>0</v>
      </c>
      <c r="L13" s="61">
        <v>0</v>
      </c>
      <c r="M13" s="14">
        <f t="shared" si="2"/>
        <v>0</v>
      </c>
      <c r="N13" s="14">
        <f t="shared" si="3"/>
        <v>600</v>
      </c>
      <c r="O13" s="16"/>
    </row>
    <row r="14" spans="1:15" x14ac:dyDescent="0.25">
      <c r="A14" s="8">
        <v>606140</v>
      </c>
      <c r="B14" s="9" t="s">
        <v>22</v>
      </c>
      <c r="C14" s="10" t="s">
        <v>17</v>
      </c>
      <c r="D14" s="11">
        <v>2979</v>
      </c>
      <c r="E14" s="12" t="s">
        <v>4</v>
      </c>
      <c r="F14" s="13">
        <v>1</v>
      </c>
      <c r="G14" s="12">
        <v>2900</v>
      </c>
      <c r="H14" s="14">
        <f t="shared" si="0"/>
        <v>2900</v>
      </c>
      <c r="I14" s="14">
        <f t="shared" si="1"/>
        <v>1450</v>
      </c>
      <c r="J14" s="61">
        <v>0</v>
      </c>
      <c r="K14" s="61">
        <v>0</v>
      </c>
      <c r="L14" s="61">
        <v>0</v>
      </c>
      <c r="M14" s="14">
        <f t="shared" si="2"/>
        <v>0</v>
      </c>
      <c r="N14" s="14">
        <f t="shared" si="3"/>
        <v>1450</v>
      </c>
      <c r="O14" s="16"/>
    </row>
    <row r="15" spans="1:15" x14ac:dyDescent="0.25">
      <c r="A15" s="8">
        <v>606310</v>
      </c>
      <c r="B15" s="9" t="s">
        <v>23</v>
      </c>
      <c r="C15" s="10" t="s">
        <v>17</v>
      </c>
      <c r="D15" s="11">
        <v>1124</v>
      </c>
      <c r="E15" s="12" t="s">
        <v>4</v>
      </c>
      <c r="F15" s="13">
        <v>1</v>
      </c>
      <c r="G15" s="12">
        <v>700</v>
      </c>
      <c r="H15" s="14">
        <f t="shared" si="0"/>
        <v>700</v>
      </c>
      <c r="I15" s="14">
        <f t="shared" si="1"/>
        <v>350</v>
      </c>
      <c r="J15" s="61">
        <v>0</v>
      </c>
      <c r="K15" s="61">
        <v>0</v>
      </c>
      <c r="L15" s="61">
        <v>0</v>
      </c>
      <c r="M15" s="14">
        <f t="shared" si="2"/>
        <v>0</v>
      </c>
      <c r="N15" s="14">
        <f t="shared" si="3"/>
        <v>350</v>
      </c>
      <c r="O15" s="16"/>
    </row>
    <row r="16" spans="1:15" x14ac:dyDescent="0.25">
      <c r="A16" s="8">
        <v>606360</v>
      </c>
      <c r="B16" s="9" t="s">
        <v>24</v>
      </c>
      <c r="C16" s="10" t="s">
        <v>17</v>
      </c>
      <c r="D16" s="11">
        <v>762</v>
      </c>
      <c r="E16" s="12" t="s">
        <v>4</v>
      </c>
      <c r="F16" s="13">
        <v>1</v>
      </c>
      <c r="G16" s="12">
        <v>0</v>
      </c>
      <c r="H16" s="14">
        <f t="shared" si="0"/>
        <v>0</v>
      </c>
      <c r="I16" s="14">
        <f t="shared" si="1"/>
        <v>0</v>
      </c>
      <c r="J16" s="61">
        <v>0</v>
      </c>
      <c r="K16" s="61">
        <v>0</v>
      </c>
      <c r="L16" s="61">
        <v>0</v>
      </c>
      <c r="M16" s="14">
        <f t="shared" si="2"/>
        <v>0</v>
      </c>
      <c r="N16" s="14">
        <f t="shared" si="3"/>
        <v>0</v>
      </c>
      <c r="O16" s="16"/>
    </row>
    <row r="17" spans="1:15" x14ac:dyDescent="0.25">
      <c r="A17" s="8">
        <v>606400</v>
      </c>
      <c r="B17" s="9" t="s">
        <v>25</v>
      </c>
      <c r="C17" s="10" t="s">
        <v>17</v>
      </c>
      <c r="D17" s="11">
        <v>1145</v>
      </c>
      <c r="E17" s="12" t="s">
        <v>4</v>
      </c>
      <c r="F17" s="13">
        <v>1</v>
      </c>
      <c r="G17" s="12">
        <v>800</v>
      </c>
      <c r="H17" s="14">
        <f t="shared" si="0"/>
        <v>800</v>
      </c>
      <c r="I17" s="14">
        <f t="shared" si="1"/>
        <v>400</v>
      </c>
      <c r="J17" s="61">
        <v>0</v>
      </c>
      <c r="K17" s="61">
        <v>0</v>
      </c>
      <c r="L17" s="61">
        <v>0</v>
      </c>
      <c r="M17" s="14">
        <f t="shared" si="2"/>
        <v>0</v>
      </c>
      <c r="N17" s="14">
        <f t="shared" si="3"/>
        <v>400</v>
      </c>
      <c r="O17" s="16"/>
    </row>
    <row r="18" spans="1:15" x14ac:dyDescent="0.25">
      <c r="A18" s="8">
        <v>606401</v>
      </c>
      <c r="B18" s="9" t="s">
        <v>26</v>
      </c>
      <c r="C18" s="10" t="s">
        <v>17</v>
      </c>
      <c r="D18" s="11" t="s">
        <v>27</v>
      </c>
      <c r="E18" s="12" t="s">
        <v>4</v>
      </c>
      <c r="F18" s="13">
        <v>1</v>
      </c>
      <c r="G18" s="12">
        <v>0</v>
      </c>
      <c r="H18" s="14">
        <f t="shared" si="0"/>
        <v>0</v>
      </c>
      <c r="I18" s="14">
        <f t="shared" si="1"/>
        <v>0</v>
      </c>
      <c r="J18" s="61">
        <v>0</v>
      </c>
      <c r="K18" s="61">
        <v>0</v>
      </c>
      <c r="L18" s="61">
        <v>0</v>
      </c>
      <c r="M18" s="14">
        <f t="shared" si="2"/>
        <v>0</v>
      </c>
      <c r="N18" s="14">
        <f t="shared" si="3"/>
        <v>0</v>
      </c>
      <c r="O18" s="16"/>
    </row>
    <row r="19" spans="1:15" x14ac:dyDescent="0.25">
      <c r="A19" s="8" t="s">
        <v>28</v>
      </c>
      <c r="B19" s="9" t="s">
        <v>29</v>
      </c>
      <c r="C19" s="10" t="s">
        <v>9</v>
      </c>
      <c r="D19" s="11">
        <v>2889</v>
      </c>
      <c r="E19" s="12" t="s">
        <v>4</v>
      </c>
      <c r="F19" s="13">
        <v>1</v>
      </c>
      <c r="G19" s="12">
        <v>0</v>
      </c>
      <c r="H19" s="14">
        <f t="shared" si="0"/>
        <v>0</v>
      </c>
      <c r="I19" s="14">
        <f t="shared" si="1"/>
        <v>0</v>
      </c>
      <c r="J19" s="61">
        <v>0</v>
      </c>
      <c r="K19" s="61">
        <v>0</v>
      </c>
      <c r="L19" s="61">
        <v>0</v>
      </c>
      <c r="M19" s="14">
        <f t="shared" si="2"/>
        <v>0</v>
      </c>
      <c r="N19" s="14">
        <f t="shared" si="3"/>
        <v>0</v>
      </c>
      <c r="O19" s="16"/>
    </row>
    <row r="20" spans="1:15" x14ac:dyDescent="0.25">
      <c r="A20" s="8">
        <v>607201</v>
      </c>
      <c r="B20" s="9" t="s">
        <v>30</v>
      </c>
      <c r="C20" s="10" t="s">
        <v>9</v>
      </c>
      <c r="D20" s="11">
        <v>38746</v>
      </c>
      <c r="E20" s="12" t="s">
        <v>4</v>
      </c>
      <c r="F20" s="13">
        <v>1</v>
      </c>
      <c r="G20" s="12">
        <v>7200</v>
      </c>
      <c r="H20" s="14">
        <f t="shared" si="0"/>
        <v>0</v>
      </c>
      <c r="I20" s="14">
        <f t="shared" si="1"/>
        <v>0</v>
      </c>
      <c r="J20" s="61">
        <v>0</v>
      </c>
      <c r="K20" s="61">
        <v>0</v>
      </c>
      <c r="L20" s="61">
        <v>0</v>
      </c>
      <c r="M20" s="14">
        <f t="shared" si="2"/>
        <v>0</v>
      </c>
      <c r="N20" s="14">
        <f t="shared" si="3"/>
        <v>0</v>
      </c>
      <c r="O20" s="16"/>
    </row>
    <row r="21" spans="1:15" x14ac:dyDescent="0.25">
      <c r="A21" s="8">
        <v>614000</v>
      </c>
      <c r="B21" s="9" t="s">
        <v>45</v>
      </c>
      <c r="C21" s="9" t="s">
        <v>17</v>
      </c>
      <c r="D21" s="11">
        <v>4516</v>
      </c>
      <c r="E21" s="12" t="s">
        <v>4</v>
      </c>
      <c r="F21" s="13">
        <v>1</v>
      </c>
      <c r="G21" s="12">
        <v>4520</v>
      </c>
      <c r="H21" s="14">
        <f t="shared" si="0"/>
        <v>4520</v>
      </c>
      <c r="I21" s="14">
        <f t="shared" si="1"/>
        <v>2260</v>
      </c>
      <c r="J21" s="61">
        <v>0</v>
      </c>
      <c r="K21" s="61">
        <v>0</v>
      </c>
      <c r="L21" s="61">
        <v>0</v>
      </c>
      <c r="M21" s="14">
        <f t="shared" si="2"/>
        <v>0</v>
      </c>
      <c r="N21" s="14">
        <f t="shared" si="3"/>
        <v>2260</v>
      </c>
      <c r="O21" s="16"/>
    </row>
    <row r="22" spans="1:15" x14ac:dyDescent="0.25">
      <c r="A22" s="8">
        <v>615200</v>
      </c>
      <c r="B22" s="9" t="s">
        <v>46</v>
      </c>
      <c r="C22" s="9" t="s">
        <v>17</v>
      </c>
      <c r="D22" s="11">
        <v>1960</v>
      </c>
      <c r="E22" s="12" t="s">
        <v>4</v>
      </c>
      <c r="F22" s="13">
        <v>1</v>
      </c>
      <c r="G22" s="12">
        <v>800</v>
      </c>
      <c r="H22" s="14">
        <f t="shared" si="0"/>
        <v>800</v>
      </c>
      <c r="I22" s="14">
        <f t="shared" si="1"/>
        <v>400</v>
      </c>
      <c r="J22" s="61">
        <v>0</v>
      </c>
      <c r="K22" s="61">
        <v>0</v>
      </c>
      <c r="L22" s="61">
        <v>0</v>
      </c>
      <c r="M22" s="14">
        <f t="shared" si="2"/>
        <v>0</v>
      </c>
      <c r="N22" s="14">
        <f t="shared" si="3"/>
        <v>400</v>
      </c>
      <c r="O22" s="16"/>
    </row>
    <row r="23" spans="1:15" x14ac:dyDescent="0.25">
      <c r="A23" s="8">
        <v>615300</v>
      </c>
      <c r="B23" s="9" t="s">
        <v>47</v>
      </c>
      <c r="C23" s="10" t="s">
        <v>17</v>
      </c>
      <c r="D23" s="11">
        <v>0</v>
      </c>
      <c r="E23" s="12" t="s">
        <v>4</v>
      </c>
      <c r="F23" s="13">
        <v>1</v>
      </c>
      <c r="G23" s="12">
        <v>0</v>
      </c>
      <c r="H23" s="14">
        <f t="shared" si="0"/>
        <v>0</v>
      </c>
      <c r="I23" s="14">
        <f t="shared" si="1"/>
        <v>0</v>
      </c>
      <c r="J23" s="61">
        <v>0</v>
      </c>
      <c r="K23" s="61">
        <v>0</v>
      </c>
      <c r="L23" s="61">
        <v>0</v>
      </c>
      <c r="M23" s="14">
        <f t="shared" si="2"/>
        <v>0</v>
      </c>
      <c r="N23" s="14">
        <f t="shared" si="3"/>
        <v>0</v>
      </c>
      <c r="O23" s="16"/>
    </row>
    <row r="24" spans="1:15" x14ac:dyDescent="0.25">
      <c r="A24" s="8">
        <v>615500</v>
      </c>
      <c r="B24" s="9" t="s">
        <v>48</v>
      </c>
      <c r="C24" s="10" t="s">
        <v>17</v>
      </c>
      <c r="D24" s="11">
        <v>2155</v>
      </c>
      <c r="E24" s="12" t="s">
        <v>4</v>
      </c>
      <c r="F24" s="13">
        <v>1</v>
      </c>
      <c r="G24" s="12">
        <v>2000</v>
      </c>
      <c r="H24" s="14">
        <f t="shared" si="0"/>
        <v>2000</v>
      </c>
      <c r="I24" s="14">
        <f t="shared" si="1"/>
        <v>1000</v>
      </c>
      <c r="J24" s="61">
        <v>0</v>
      </c>
      <c r="K24" s="61">
        <v>0</v>
      </c>
      <c r="L24" s="61">
        <v>0</v>
      </c>
      <c r="M24" s="14">
        <f t="shared" si="2"/>
        <v>0</v>
      </c>
      <c r="N24" s="14">
        <f t="shared" si="3"/>
        <v>1000</v>
      </c>
      <c r="O24" s="16"/>
    </row>
    <row r="25" spans="1:15" x14ac:dyDescent="0.25">
      <c r="A25" s="8">
        <v>615520</v>
      </c>
      <c r="B25" s="9" t="s">
        <v>49</v>
      </c>
      <c r="C25" s="10" t="s">
        <v>17</v>
      </c>
      <c r="D25" s="11">
        <v>4303</v>
      </c>
      <c r="E25" s="12" t="s">
        <v>4</v>
      </c>
      <c r="F25" s="13">
        <v>1</v>
      </c>
      <c r="G25" s="12">
        <v>200</v>
      </c>
      <c r="H25" s="14">
        <f t="shared" si="0"/>
        <v>200</v>
      </c>
      <c r="I25" s="14">
        <f t="shared" si="1"/>
        <v>100</v>
      </c>
      <c r="J25" s="61">
        <v>0</v>
      </c>
      <c r="K25" s="61">
        <v>0</v>
      </c>
      <c r="L25" s="61">
        <v>0</v>
      </c>
      <c r="M25" s="14">
        <f t="shared" si="2"/>
        <v>0</v>
      </c>
      <c r="N25" s="14">
        <f t="shared" si="3"/>
        <v>100</v>
      </c>
      <c r="O25" s="16"/>
    </row>
    <row r="26" spans="1:15" x14ac:dyDescent="0.25">
      <c r="A26" s="8">
        <v>615600</v>
      </c>
      <c r="B26" s="9" t="s">
        <v>50</v>
      </c>
      <c r="C26" s="9" t="s">
        <v>17</v>
      </c>
      <c r="D26" s="11">
        <v>2687</v>
      </c>
      <c r="E26" s="12" t="s">
        <v>4</v>
      </c>
      <c r="F26" s="13">
        <v>1</v>
      </c>
      <c r="G26" s="12">
        <v>4500</v>
      </c>
      <c r="H26" s="14">
        <f t="shared" si="0"/>
        <v>4500</v>
      </c>
      <c r="I26" s="14">
        <f t="shared" si="1"/>
        <v>2250</v>
      </c>
      <c r="J26" s="61">
        <v>0</v>
      </c>
      <c r="K26" s="61">
        <v>0</v>
      </c>
      <c r="L26" s="61">
        <v>0</v>
      </c>
      <c r="M26" s="14">
        <f t="shared" si="2"/>
        <v>0</v>
      </c>
      <c r="N26" s="14">
        <f t="shared" si="3"/>
        <v>2250</v>
      </c>
      <c r="O26" s="16"/>
    </row>
    <row r="27" spans="1:15" x14ac:dyDescent="0.25">
      <c r="A27" s="8">
        <v>615602</v>
      </c>
      <c r="B27" s="9" t="s">
        <v>51</v>
      </c>
      <c r="C27" s="10" t="s">
        <v>17</v>
      </c>
      <c r="D27" s="11">
        <v>181</v>
      </c>
      <c r="E27" s="12" t="s">
        <v>4</v>
      </c>
      <c r="F27" s="13">
        <v>1</v>
      </c>
      <c r="G27" s="12">
        <v>150</v>
      </c>
      <c r="H27" s="14">
        <f t="shared" si="0"/>
        <v>150</v>
      </c>
      <c r="I27" s="14">
        <f t="shared" si="1"/>
        <v>75</v>
      </c>
      <c r="J27" s="61">
        <v>0</v>
      </c>
      <c r="K27" s="61">
        <v>0</v>
      </c>
      <c r="L27" s="61">
        <v>0</v>
      </c>
      <c r="M27" s="14">
        <f t="shared" si="2"/>
        <v>0</v>
      </c>
      <c r="N27" s="14">
        <f t="shared" si="3"/>
        <v>75</v>
      </c>
      <c r="O27" s="16"/>
    </row>
    <row r="28" spans="1:15" x14ac:dyDescent="0.25">
      <c r="A28" s="8">
        <v>616200</v>
      </c>
      <c r="B28" s="9" t="s">
        <v>52</v>
      </c>
      <c r="C28" s="10" t="s">
        <v>17</v>
      </c>
      <c r="D28" s="11">
        <v>0</v>
      </c>
      <c r="E28" s="12" t="s">
        <v>4</v>
      </c>
      <c r="F28" s="13">
        <v>1</v>
      </c>
      <c r="G28" s="12">
        <v>0</v>
      </c>
      <c r="H28" s="14">
        <f t="shared" si="0"/>
        <v>0</v>
      </c>
      <c r="I28" s="14">
        <f t="shared" si="1"/>
        <v>0</v>
      </c>
      <c r="J28" s="61">
        <v>0</v>
      </c>
      <c r="K28" s="61">
        <v>0</v>
      </c>
      <c r="L28" s="61">
        <v>0</v>
      </c>
      <c r="M28" s="14">
        <f t="shared" si="2"/>
        <v>0</v>
      </c>
      <c r="N28" s="14">
        <f t="shared" si="3"/>
        <v>0</v>
      </c>
      <c r="O28" s="16"/>
    </row>
    <row r="29" spans="1:15" x14ac:dyDescent="0.25">
      <c r="A29" s="8">
        <v>616300</v>
      </c>
      <c r="B29" s="9" t="s">
        <v>53</v>
      </c>
      <c r="C29" s="10" t="s">
        <v>17</v>
      </c>
      <c r="D29" s="11">
        <v>3840</v>
      </c>
      <c r="E29" s="12" t="s">
        <v>4</v>
      </c>
      <c r="F29" s="13">
        <v>1</v>
      </c>
      <c r="G29" s="12">
        <v>7000</v>
      </c>
      <c r="H29" s="14">
        <f t="shared" si="0"/>
        <v>7000</v>
      </c>
      <c r="I29" s="14">
        <f t="shared" si="1"/>
        <v>3500</v>
      </c>
      <c r="J29" s="61">
        <v>0</v>
      </c>
      <c r="K29" s="61">
        <v>0</v>
      </c>
      <c r="L29" s="61">
        <v>0</v>
      </c>
      <c r="M29" s="14">
        <f t="shared" si="2"/>
        <v>0</v>
      </c>
      <c r="N29" s="14">
        <f t="shared" si="3"/>
        <v>3500</v>
      </c>
      <c r="O29" s="16"/>
    </row>
    <row r="30" spans="1:15" x14ac:dyDescent="0.25">
      <c r="A30" s="8">
        <v>616301</v>
      </c>
      <c r="B30" s="9" t="s">
        <v>54</v>
      </c>
      <c r="C30" s="10" t="s">
        <v>17</v>
      </c>
      <c r="D30" s="11">
        <v>5760</v>
      </c>
      <c r="E30" s="12" t="s">
        <v>4</v>
      </c>
      <c r="F30" s="13">
        <v>1</v>
      </c>
      <c r="G30" s="12">
        <v>0</v>
      </c>
      <c r="H30" s="14">
        <f t="shared" si="0"/>
        <v>0</v>
      </c>
      <c r="I30" s="14">
        <f t="shared" si="1"/>
        <v>0</v>
      </c>
      <c r="J30" s="61">
        <v>0</v>
      </c>
      <c r="K30" s="61">
        <v>0</v>
      </c>
      <c r="L30" s="61">
        <v>0</v>
      </c>
      <c r="M30" s="14">
        <f t="shared" si="2"/>
        <v>0</v>
      </c>
      <c r="N30" s="14">
        <f t="shared" si="3"/>
        <v>0</v>
      </c>
      <c r="O30" s="16"/>
    </row>
    <row r="31" spans="1:15" x14ac:dyDescent="0.25">
      <c r="A31" s="8">
        <v>616700</v>
      </c>
      <c r="B31" s="9" t="s">
        <v>55</v>
      </c>
      <c r="C31" s="10" t="s">
        <v>17</v>
      </c>
      <c r="D31" s="11">
        <v>1594</v>
      </c>
      <c r="E31" s="12" t="s">
        <v>4</v>
      </c>
      <c r="F31" s="13">
        <v>1</v>
      </c>
      <c r="G31" s="12">
        <v>1500</v>
      </c>
      <c r="H31" s="14">
        <f t="shared" si="0"/>
        <v>1500</v>
      </c>
      <c r="I31" s="14">
        <f t="shared" si="1"/>
        <v>750</v>
      </c>
      <c r="J31" s="61">
        <v>0</v>
      </c>
      <c r="K31" s="61">
        <v>0</v>
      </c>
      <c r="L31" s="61">
        <v>0</v>
      </c>
      <c r="M31" s="14">
        <f t="shared" si="2"/>
        <v>0</v>
      </c>
      <c r="N31" s="14">
        <f t="shared" si="3"/>
        <v>750</v>
      </c>
      <c r="O31" s="16"/>
    </row>
    <row r="32" spans="1:15" x14ac:dyDescent="0.25">
      <c r="A32" s="8">
        <v>616800</v>
      </c>
      <c r="B32" s="9" t="s">
        <v>56</v>
      </c>
      <c r="C32" s="10" t="s">
        <v>17</v>
      </c>
      <c r="D32" s="11">
        <v>146</v>
      </c>
      <c r="E32" s="12" t="s">
        <v>4</v>
      </c>
      <c r="F32" s="13">
        <v>1</v>
      </c>
      <c r="G32" s="12">
        <v>267</v>
      </c>
      <c r="H32" s="14">
        <f t="shared" si="0"/>
        <v>267</v>
      </c>
      <c r="I32" s="14">
        <f t="shared" si="1"/>
        <v>133.5</v>
      </c>
      <c r="J32" s="61">
        <v>0</v>
      </c>
      <c r="K32" s="61">
        <v>0</v>
      </c>
      <c r="L32" s="61">
        <v>0</v>
      </c>
      <c r="M32" s="14">
        <f t="shared" si="2"/>
        <v>0</v>
      </c>
      <c r="N32" s="14">
        <f t="shared" si="3"/>
        <v>133.5</v>
      </c>
      <c r="O32" s="16"/>
    </row>
    <row r="33" spans="1:15" x14ac:dyDescent="0.25">
      <c r="A33" s="8">
        <v>622600</v>
      </c>
      <c r="B33" s="9" t="s">
        <v>57</v>
      </c>
      <c r="C33" s="10" t="s">
        <v>17</v>
      </c>
      <c r="D33" s="11">
        <v>11446</v>
      </c>
      <c r="E33" s="12" t="s">
        <v>4</v>
      </c>
      <c r="F33" s="13">
        <v>1</v>
      </c>
      <c r="G33" s="12">
        <v>11000</v>
      </c>
      <c r="H33" s="14">
        <f t="shared" si="0"/>
        <v>11000</v>
      </c>
      <c r="I33" s="14">
        <f t="shared" si="1"/>
        <v>5500</v>
      </c>
      <c r="J33" s="61">
        <v>0</v>
      </c>
      <c r="K33" s="61">
        <v>0</v>
      </c>
      <c r="L33" s="61">
        <v>0</v>
      </c>
      <c r="M33" s="14">
        <f t="shared" si="2"/>
        <v>0</v>
      </c>
      <c r="N33" s="14">
        <f t="shared" si="3"/>
        <v>5500</v>
      </c>
      <c r="O33" s="16"/>
    </row>
    <row r="34" spans="1:15" x14ac:dyDescent="0.25">
      <c r="A34" s="8">
        <v>622610</v>
      </c>
      <c r="B34" s="9" t="s">
        <v>58</v>
      </c>
      <c r="C34" s="10" t="s">
        <v>17</v>
      </c>
      <c r="D34" s="11">
        <v>0</v>
      </c>
      <c r="E34" s="12" t="s">
        <v>4</v>
      </c>
      <c r="F34" s="13">
        <v>1</v>
      </c>
      <c r="G34" s="12">
        <v>0</v>
      </c>
      <c r="H34" s="14">
        <f t="shared" si="0"/>
        <v>0</v>
      </c>
      <c r="I34" s="14">
        <f t="shared" si="1"/>
        <v>0</v>
      </c>
      <c r="J34" s="61">
        <v>0</v>
      </c>
      <c r="K34" s="61">
        <v>0</v>
      </c>
      <c r="L34" s="61">
        <v>0</v>
      </c>
      <c r="M34" s="14">
        <f t="shared" si="2"/>
        <v>0</v>
      </c>
      <c r="N34" s="14">
        <f t="shared" si="3"/>
        <v>0</v>
      </c>
      <c r="O34" s="16"/>
    </row>
    <row r="35" spans="1:15" x14ac:dyDescent="0.25">
      <c r="A35" s="8">
        <v>622700</v>
      </c>
      <c r="B35" s="9" t="s">
        <v>59</v>
      </c>
      <c r="C35" s="10" t="s">
        <v>17</v>
      </c>
      <c r="D35" s="11">
        <v>211</v>
      </c>
      <c r="E35" s="12" t="s">
        <v>4</v>
      </c>
      <c r="F35" s="13">
        <v>1</v>
      </c>
      <c r="G35" s="12">
        <v>45</v>
      </c>
      <c r="H35" s="14">
        <f t="shared" si="0"/>
        <v>45</v>
      </c>
      <c r="I35" s="14">
        <f t="shared" si="1"/>
        <v>22.5</v>
      </c>
      <c r="J35" s="61">
        <v>0</v>
      </c>
      <c r="K35" s="61">
        <v>0</v>
      </c>
      <c r="L35" s="61">
        <v>0</v>
      </c>
      <c r="M35" s="14">
        <f t="shared" si="2"/>
        <v>0</v>
      </c>
      <c r="N35" s="14">
        <f t="shared" si="3"/>
        <v>22.5</v>
      </c>
      <c r="O35" s="16"/>
    </row>
    <row r="36" spans="1:15" x14ac:dyDescent="0.25">
      <c r="A36" s="8">
        <v>623100</v>
      </c>
      <c r="B36" s="10" t="s">
        <v>60</v>
      </c>
      <c r="C36" s="10" t="s">
        <v>17</v>
      </c>
      <c r="D36" s="11">
        <v>564</v>
      </c>
      <c r="E36" s="12" t="s">
        <v>4</v>
      </c>
      <c r="F36" s="13">
        <v>1</v>
      </c>
      <c r="G36" s="12">
        <v>450</v>
      </c>
      <c r="H36" s="14">
        <f t="shared" si="0"/>
        <v>450</v>
      </c>
      <c r="I36" s="14">
        <f t="shared" si="1"/>
        <v>225</v>
      </c>
      <c r="J36" s="61">
        <v>0</v>
      </c>
      <c r="K36" s="61">
        <v>0</v>
      </c>
      <c r="L36" s="61">
        <v>0</v>
      </c>
      <c r="M36" s="14">
        <f t="shared" si="2"/>
        <v>0</v>
      </c>
      <c r="N36" s="14">
        <f t="shared" si="3"/>
        <v>225</v>
      </c>
      <c r="O36" s="16"/>
    </row>
    <row r="37" spans="1:15" x14ac:dyDescent="0.25">
      <c r="A37" s="8">
        <v>623400</v>
      </c>
      <c r="B37" s="10" t="s">
        <v>61</v>
      </c>
      <c r="C37" s="10" t="s">
        <v>17</v>
      </c>
      <c r="D37" s="11">
        <v>597</v>
      </c>
      <c r="E37" s="12" t="s">
        <v>4</v>
      </c>
      <c r="F37" s="13">
        <v>1</v>
      </c>
      <c r="G37" s="12">
        <v>0</v>
      </c>
      <c r="H37" s="14">
        <f t="shared" si="0"/>
        <v>0</v>
      </c>
      <c r="I37" s="14">
        <f t="shared" si="1"/>
        <v>0</v>
      </c>
      <c r="J37" s="61">
        <v>0</v>
      </c>
      <c r="K37" s="61">
        <v>0</v>
      </c>
      <c r="L37" s="61">
        <v>0</v>
      </c>
      <c r="M37" s="14">
        <f t="shared" si="2"/>
        <v>0</v>
      </c>
      <c r="N37" s="14">
        <f t="shared" si="3"/>
        <v>0</v>
      </c>
      <c r="O37" s="16"/>
    </row>
    <row r="38" spans="1:15" x14ac:dyDescent="0.25">
      <c r="A38" s="8">
        <v>623420</v>
      </c>
      <c r="B38" s="10" t="s">
        <v>62</v>
      </c>
      <c r="C38" s="10" t="s">
        <v>17</v>
      </c>
      <c r="D38" s="11">
        <v>0</v>
      </c>
      <c r="E38" s="12" t="s">
        <v>4</v>
      </c>
      <c r="F38" s="13">
        <v>1</v>
      </c>
      <c r="G38" s="12">
        <v>0</v>
      </c>
      <c r="H38" s="14">
        <f t="shared" si="0"/>
        <v>0</v>
      </c>
      <c r="I38" s="14">
        <f t="shared" si="1"/>
        <v>0</v>
      </c>
      <c r="J38" s="61">
        <v>0</v>
      </c>
      <c r="K38" s="61">
        <v>0</v>
      </c>
      <c r="L38" s="61">
        <v>0</v>
      </c>
      <c r="M38" s="14">
        <f t="shared" si="2"/>
        <v>0</v>
      </c>
      <c r="N38" s="14">
        <f t="shared" si="3"/>
        <v>0</v>
      </c>
      <c r="O38" s="16"/>
    </row>
    <row r="39" spans="1:15" x14ac:dyDescent="0.25">
      <c r="A39" s="8">
        <v>623600</v>
      </c>
      <c r="B39" s="10" t="s">
        <v>63</v>
      </c>
      <c r="C39" s="10" t="s">
        <v>17</v>
      </c>
      <c r="D39" s="11">
        <v>0</v>
      </c>
      <c r="E39" s="12" t="s">
        <v>4</v>
      </c>
      <c r="F39" s="13">
        <v>1</v>
      </c>
      <c r="G39" s="12">
        <v>200</v>
      </c>
      <c r="H39" s="14">
        <f t="shared" si="0"/>
        <v>200</v>
      </c>
      <c r="I39" s="14">
        <f t="shared" si="1"/>
        <v>100</v>
      </c>
      <c r="J39" s="61">
        <v>0</v>
      </c>
      <c r="K39" s="61">
        <v>0</v>
      </c>
      <c r="L39" s="61">
        <v>0</v>
      </c>
      <c r="M39" s="14">
        <f t="shared" si="2"/>
        <v>0</v>
      </c>
      <c r="N39" s="14">
        <f t="shared" si="3"/>
        <v>100</v>
      </c>
      <c r="O39" s="16"/>
    </row>
    <row r="40" spans="1:15" x14ac:dyDescent="0.25">
      <c r="A40" s="8">
        <v>624100</v>
      </c>
      <c r="B40" s="10" t="s">
        <v>64</v>
      </c>
      <c r="C40" s="10" t="s">
        <v>17</v>
      </c>
      <c r="D40" s="11">
        <v>268</v>
      </c>
      <c r="E40" s="12" t="s">
        <v>4</v>
      </c>
      <c r="F40" s="13">
        <v>1</v>
      </c>
      <c r="G40" s="12">
        <v>0</v>
      </c>
      <c r="H40" s="14">
        <f t="shared" si="0"/>
        <v>0</v>
      </c>
      <c r="I40" s="14">
        <f t="shared" si="1"/>
        <v>0</v>
      </c>
      <c r="J40" s="61">
        <v>0</v>
      </c>
      <c r="K40" s="61">
        <v>0</v>
      </c>
      <c r="L40" s="61">
        <v>0</v>
      </c>
      <c r="M40" s="14">
        <f t="shared" si="2"/>
        <v>0</v>
      </c>
      <c r="N40" s="14">
        <f t="shared" si="3"/>
        <v>0</v>
      </c>
      <c r="O40" s="16"/>
    </row>
    <row r="41" spans="1:15" x14ac:dyDescent="0.25">
      <c r="A41" s="8">
        <v>624200</v>
      </c>
      <c r="B41" s="10" t="s">
        <v>65</v>
      </c>
      <c r="C41" s="10" t="s">
        <v>9</v>
      </c>
      <c r="D41" s="11">
        <v>51917</v>
      </c>
      <c r="E41" s="12" t="s">
        <v>4</v>
      </c>
      <c r="F41" s="13">
        <v>1</v>
      </c>
      <c r="G41" s="12">
        <v>35000</v>
      </c>
      <c r="H41" s="14">
        <f t="shared" si="0"/>
        <v>0</v>
      </c>
      <c r="I41" s="14">
        <f t="shared" si="1"/>
        <v>0</v>
      </c>
      <c r="J41" s="61">
        <v>8000</v>
      </c>
      <c r="K41" s="61">
        <v>0</v>
      </c>
      <c r="L41" s="61">
        <v>0</v>
      </c>
      <c r="M41" s="14">
        <f t="shared" si="2"/>
        <v>8000</v>
      </c>
      <c r="N41" s="14">
        <f t="shared" si="3"/>
        <v>-8000</v>
      </c>
      <c r="O41" s="16"/>
    </row>
    <row r="42" spans="1:15" x14ac:dyDescent="0.25">
      <c r="A42" s="8">
        <v>625100</v>
      </c>
      <c r="B42" s="10" t="s">
        <v>66</v>
      </c>
      <c r="C42" s="10" t="s">
        <v>17</v>
      </c>
      <c r="D42" s="11">
        <v>10999</v>
      </c>
      <c r="E42" s="12" t="s">
        <v>4</v>
      </c>
      <c r="F42" s="13">
        <v>1</v>
      </c>
      <c r="G42" s="12">
        <v>0</v>
      </c>
      <c r="H42" s="14">
        <f t="shared" si="0"/>
        <v>0</v>
      </c>
      <c r="I42" s="14">
        <f t="shared" si="1"/>
        <v>0</v>
      </c>
      <c r="J42" s="61">
        <v>0</v>
      </c>
      <c r="K42" s="61">
        <v>0</v>
      </c>
      <c r="L42" s="61">
        <v>0</v>
      </c>
      <c r="M42" s="14">
        <f t="shared" si="2"/>
        <v>0</v>
      </c>
      <c r="N42" s="14">
        <f t="shared" si="3"/>
        <v>0</v>
      </c>
      <c r="O42" s="16"/>
    </row>
    <row r="43" spans="1:15" x14ac:dyDescent="0.25">
      <c r="A43" s="8">
        <v>625110</v>
      </c>
      <c r="B43" s="10" t="s">
        <v>67</v>
      </c>
      <c r="C43" s="10" t="s">
        <v>17</v>
      </c>
      <c r="D43" s="11">
        <v>16928</v>
      </c>
      <c r="E43" s="12" t="s">
        <v>4</v>
      </c>
      <c r="F43" s="13">
        <v>1</v>
      </c>
      <c r="G43" s="12">
        <v>15000</v>
      </c>
      <c r="H43" s="14">
        <f t="shared" si="0"/>
        <v>15000</v>
      </c>
      <c r="I43" s="14">
        <f t="shared" si="1"/>
        <v>7500</v>
      </c>
      <c r="J43" s="61">
        <v>0</v>
      </c>
      <c r="K43" s="61">
        <v>0</v>
      </c>
      <c r="L43" s="61">
        <v>0</v>
      </c>
      <c r="M43" s="14">
        <f t="shared" si="2"/>
        <v>0</v>
      </c>
      <c r="N43" s="14">
        <f t="shared" si="3"/>
        <v>7500</v>
      </c>
      <c r="O43" s="16"/>
    </row>
    <row r="44" spans="1:15" x14ac:dyDescent="0.25">
      <c r="A44" s="8">
        <v>625400</v>
      </c>
      <c r="B44" s="10" t="s">
        <v>68</v>
      </c>
      <c r="C44" s="10" t="s">
        <v>17</v>
      </c>
      <c r="D44" s="11">
        <v>1229</v>
      </c>
      <c r="E44" s="12" t="s">
        <v>4</v>
      </c>
      <c r="F44" s="13">
        <v>1</v>
      </c>
      <c r="G44" s="12">
        <v>1000</v>
      </c>
      <c r="H44" s="14">
        <f t="shared" si="0"/>
        <v>1000</v>
      </c>
      <c r="I44" s="14">
        <f t="shared" si="1"/>
        <v>500</v>
      </c>
      <c r="J44" s="61">
        <v>0</v>
      </c>
      <c r="K44" s="61">
        <v>0</v>
      </c>
      <c r="L44" s="61">
        <v>0</v>
      </c>
      <c r="M44" s="14">
        <f t="shared" si="2"/>
        <v>0</v>
      </c>
      <c r="N44" s="14">
        <f t="shared" si="3"/>
        <v>500</v>
      </c>
      <c r="O44" s="16"/>
    </row>
    <row r="45" spans="1:15" x14ac:dyDescent="0.25">
      <c r="A45" s="8">
        <v>625600</v>
      </c>
      <c r="B45" s="10" t="s">
        <v>69</v>
      </c>
      <c r="C45" s="10" t="s">
        <v>17</v>
      </c>
      <c r="D45" s="11">
        <v>0</v>
      </c>
      <c r="E45" s="12" t="s">
        <v>4</v>
      </c>
      <c r="F45" s="13">
        <v>1</v>
      </c>
      <c r="G45" s="12">
        <v>0</v>
      </c>
      <c r="H45" s="14">
        <f t="shared" si="0"/>
        <v>0</v>
      </c>
      <c r="I45" s="14">
        <f t="shared" si="1"/>
        <v>0</v>
      </c>
      <c r="J45" s="61">
        <v>0</v>
      </c>
      <c r="K45" s="61">
        <v>0</v>
      </c>
      <c r="L45" s="61">
        <v>0</v>
      </c>
      <c r="M45" s="14">
        <f t="shared" si="2"/>
        <v>0</v>
      </c>
      <c r="N45" s="14">
        <f t="shared" si="3"/>
        <v>0</v>
      </c>
      <c r="O45" s="16"/>
    </row>
    <row r="46" spans="1:15" x14ac:dyDescent="0.25">
      <c r="A46" s="8">
        <v>625700</v>
      </c>
      <c r="B46" s="10" t="s">
        <v>70</v>
      </c>
      <c r="C46" s="10" t="s">
        <v>17</v>
      </c>
      <c r="D46" s="11">
        <v>2473</v>
      </c>
      <c r="E46" s="12" t="s">
        <v>4</v>
      </c>
      <c r="F46" s="13">
        <v>1</v>
      </c>
      <c r="G46" s="12">
        <v>0</v>
      </c>
      <c r="H46" s="14">
        <f t="shared" si="0"/>
        <v>0</v>
      </c>
      <c r="I46" s="14">
        <f t="shared" si="1"/>
        <v>0</v>
      </c>
      <c r="J46" s="61">
        <v>0</v>
      </c>
      <c r="K46" s="61">
        <v>0</v>
      </c>
      <c r="L46" s="61">
        <v>0</v>
      </c>
      <c r="M46" s="14">
        <f t="shared" si="2"/>
        <v>0</v>
      </c>
      <c r="N46" s="14">
        <f t="shared" si="3"/>
        <v>0</v>
      </c>
      <c r="O46" s="16"/>
    </row>
    <row r="47" spans="1:15" x14ac:dyDescent="0.25">
      <c r="A47" s="8">
        <v>625710</v>
      </c>
      <c r="B47" s="10" t="s">
        <v>71</v>
      </c>
      <c r="C47" s="10" t="s">
        <v>17</v>
      </c>
      <c r="D47" s="11">
        <v>653</v>
      </c>
      <c r="E47" s="12" t="s">
        <v>4</v>
      </c>
      <c r="F47" s="13">
        <v>1</v>
      </c>
      <c r="G47" s="12">
        <v>0</v>
      </c>
      <c r="H47" s="14">
        <f t="shared" si="0"/>
        <v>0</v>
      </c>
      <c r="I47" s="14">
        <f t="shared" si="1"/>
        <v>0</v>
      </c>
      <c r="J47" s="61">
        <v>0</v>
      </c>
      <c r="K47" s="61">
        <v>0</v>
      </c>
      <c r="L47" s="61">
        <v>0</v>
      </c>
      <c r="M47" s="14">
        <f t="shared" si="2"/>
        <v>0</v>
      </c>
      <c r="N47" s="14">
        <f t="shared" si="3"/>
        <v>0</v>
      </c>
      <c r="O47" s="16"/>
    </row>
    <row r="48" spans="1:15" x14ac:dyDescent="0.25">
      <c r="A48" s="8">
        <v>626100</v>
      </c>
      <c r="B48" s="10" t="s">
        <v>72</v>
      </c>
      <c r="C48" s="10" t="s">
        <v>17</v>
      </c>
      <c r="D48" s="11">
        <v>727</v>
      </c>
      <c r="E48" s="12" t="s">
        <v>4</v>
      </c>
      <c r="F48" s="13"/>
      <c r="G48" s="12">
        <v>200</v>
      </c>
      <c r="H48" s="14">
        <f t="shared" si="0"/>
        <v>0</v>
      </c>
      <c r="I48" s="14">
        <f t="shared" si="1"/>
        <v>0</v>
      </c>
      <c r="J48" s="61">
        <v>0</v>
      </c>
      <c r="K48" s="61">
        <v>0</v>
      </c>
      <c r="L48" s="61">
        <v>0</v>
      </c>
      <c r="M48" s="14">
        <f t="shared" si="2"/>
        <v>0</v>
      </c>
      <c r="N48" s="14">
        <f t="shared" si="3"/>
        <v>0</v>
      </c>
      <c r="O48" s="16"/>
    </row>
    <row r="49" spans="1:15" x14ac:dyDescent="0.25">
      <c r="A49" s="8">
        <v>626200</v>
      </c>
      <c r="B49" s="10" t="s">
        <v>73</v>
      </c>
      <c r="C49" s="10" t="s">
        <v>17</v>
      </c>
      <c r="D49" s="11">
        <v>4650</v>
      </c>
      <c r="E49" s="12" t="s">
        <v>4</v>
      </c>
      <c r="F49" s="13"/>
      <c r="G49" s="12">
        <v>2500</v>
      </c>
      <c r="H49" s="14">
        <f t="shared" si="0"/>
        <v>0</v>
      </c>
      <c r="I49" s="14">
        <f t="shared" si="1"/>
        <v>0</v>
      </c>
      <c r="J49" s="61">
        <v>0</v>
      </c>
      <c r="K49" s="61">
        <v>0</v>
      </c>
      <c r="L49" s="61">
        <v>0</v>
      </c>
      <c r="M49" s="14">
        <f t="shared" si="2"/>
        <v>0</v>
      </c>
      <c r="N49" s="14">
        <f t="shared" si="3"/>
        <v>0</v>
      </c>
      <c r="O49" s="16"/>
    </row>
    <row r="50" spans="1:15" x14ac:dyDescent="0.25">
      <c r="A50" s="8">
        <v>626300</v>
      </c>
      <c r="B50" s="10" t="s">
        <v>74</v>
      </c>
      <c r="C50" s="10" t="s">
        <v>17</v>
      </c>
      <c r="D50" s="11">
        <v>737</v>
      </c>
      <c r="E50" s="12" t="s">
        <v>4</v>
      </c>
      <c r="F50" s="13"/>
      <c r="G50" s="12">
        <v>0</v>
      </c>
      <c r="H50" s="14">
        <f t="shared" si="0"/>
        <v>0</v>
      </c>
      <c r="I50" s="14">
        <f t="shared" si="1"/>
        <v>0</v>
      </c>
      <c r="J50" s="61">
        <v>0</v>
      </c>
      <c r="K50" s="61">
        <v>0</v>
      </c>
      <c r="L50" s="61">
        <v>0</v>
      </c>
      <c r="M50" s="14">
        <f t="shared" si="2"/>
        <v>0</v>
      </c>
      <c r="N50" s="14">
        <f t="shared" si="3"/>
        <v>0</v>
      </c>
      <c r="O50" s="16"/>
    </row>
    <row r="51" spans="1:15" x14ac:dyDescent="0.25">
      <c r="A51" s="8">
        <v>627500</v>
      </c>
      <c r="B51" s="10" t="s">
        <v>75</v>
      </c>
      <c r="C51" s="10" t="s">
        <v>17</v>
      </c>
      <c r="D51" s="11">
        <v>5720</v>
      </c>
      <c r="E51" s="12" t="s">
        <v>4</v>
      </c>
      <c r="F51" s="13"/>
      <c r="G51" s="12">
        <v>8000</v>
      </c>
      <c r="H51" s="14">
        <f t="shared" si="0"/>
        <v>0</v>
      </c>
      <c r="I51" s="14">
        <f t="shared" si="1"/>
        <v>0</v>
      </c>
      <c r="J51" s="61">
        <v>0</v>
      </c>
      <c r="K51" s="61">
        <v>0</v>
      </c>
      <c r="L51" s="61">
        <v>0</v>
      </c>
      <c r="M51" s="14">
        <f t="shared" si="2"/>
        <v>0</v>
      </c>
      <c r="N51" s="14">
        <f t="shared" si="3"/>
        <v>0</v>
      </c>
      <c r="O51" s="16"/>
    </row>
    <row r="52" spans="1:15" x14ac:dyDescent="0.25">
      <c r="A52" s="8">
        <v>627510</v>
      </c>
      <c r="B52" s="10" t="s">
        <v>76</v>
      </c>
      <c r="C52" s="10" t="s">
        <v>17</v>
      </c>
      <c r="D52" s="11">
        <v>7704</v>
      </c>
      <c r="E52" s="12" t="s">
        <v>4</v>
      </c>
      <c r="F52" s="13"/>
      <c r="G52" s="12">
        <v>0</v>
      </c>
      <c r="H52" s="14">
        <f t="shared" si="0"/>
        <v>0</v>
      </c>
      <c r="I52" s="14">
        <f t="shared" si="1"/>
        <v>0</v>
      </c>
      <c r="J52" s="61">
        <v>0</v>
      </c>
      <c r="K52" s="61">
        <v>0</v>
      </c>
      <c r="L52" s="61">
        <v>0</v>
      </c>
      <c r="M52" s="14">
        <f t="shared" si="2"/>
        <v>0</v>
      </c>
      <c r="N52" s="14">
        <f t="shared" si="3"/>
        <v>0</v>
      </c>
      <c r="O52" s="16"/>
    </row>
    <row r="53" spans="1:15" x14ac:dyDescent="0.25">
      <c r="A53" s="8">
        <v>628000</v>
      </c>
      <c r="B53" s="10" t="s">
        <v>77</v>
      </c>
      <c r="C53" s="10" t="s">
        <v>17</v>
      </c>
      <c r="D53" s="11">
        <v>713</v>
      </c>
      <c r="E53" s="12" t="s">
        <v>4</v>
      </c>
      <c r="F53" s="13"/>
      <c r="G53" s="12">
        <v>0</v>
      </c>
      <c r="H53" s="14">
        <f t="shared" si="0"/>
        <v>0</v>
      </c>
      <c r="I53" s="14">
        <f t="shared" si="1"/>
        <v>0</v>
      </c>
      <c r="J53" s="61">
        <v>0</v>
      </c>
      <c r="K53" s="61">
        <v>0</v>
      </c>
      <c r="L53" s="61">
        <v>0</v>
      </c>
      <c r="M53" s="14">
        <f t="shared" si="2"/>
        <v>0</v>
      </c>
      <c r="N53" s="14">
        <f t="shared" si="3"/>
        <v>0</v>
      </c>
      <c r="O53" s="16"/>
    </row>
    <row r="54" spans="1:15" x14ac:dyDescent="0.25">
      <c r="A54" s="8">
        <v>628100</v>
      </c>
      <c r="B54" s="10" t="s">
        <v>78</v>
      </c>
      <c r="C54" s="10" t="s">
        <v>17</v>
      </c>
      <c r="D54" s="11">
        <v>2467</v>
      </c>
      <c r="E54" s="12" t="s">
        <v>4</v>
      </c>
      <c r="F54" s="13"/>
      <c r="G54" s="12">
        <v>550</v>
      </c>
      <c r="H54" s="14">
        <f t="shared" si="0"/>
        <v>0</v>
      </c>
      <c r="I54" s="14">
        <f t="shared" si="1"/>
        <v>0</v>
      </c>
      <c r="J54" s="61">
        <v>0</v>
      </c>
      <c r="K54" s="61">
        <v>0</v>
      </c>
      <c r="L54" s="61">
        <v>0</v>
      </c>
      <c r="M54" s="14">
        <f t="shared" si="2"/>
        <v>0</v>
      </c>
      <c r="N54" s="14">
        <f t="shared" si="3"/>
        <v>0</v>
      </c>
      <c r="O54" s="16"/>
    </row>
    <row r="55" spans="1:15" x14ac:dyDescent="0.25">
      <c r="A55" s="8">
        <v>631100</v>
      </c>
      <c r="B55" s="9" t="s">
        <v>79</v>
      </c>
      <c r="C55" s="10" t="s">
        <v>17</v>
      </c>
      <c r="D55" s="11">
        <v>39250</v>
      </c>
      <c r="E55" s="12" t="s">
        <v>4</v>
      </c>
      <c r="F55" s="13"/>
      <c r="G55" s="12">
        <v>150</v>
      </c>
      <c r="H55" s="14">
        <f t="shared" si="0"/>
        <v>0</v>
      </c>
      <c r="I55" s="14">
        <f t="shared" si="1"/>
        <v>0</v>
      </c>
      <c r="J55" s="61">
        <v>0</v>
      </c>
      <c r="K55" s="61">
        <v>0</v>
      </c>
      <c r="L55" s="61">
        <v>0</v>
      </c>
      <c r="M55" s="14">
        <f t="shared" si="2"/>
        <v>0</v>
      </c>
      <c r="N55" s="14">
        <f t="shared" si="3"/>
        <v>0</v>
      </c>
      <c r="O55" s="16"/>
    </row>
    <row r="56" spans="1:15" x14ac:dyDescent="0.25">
      <c r="A56" s="8">
        <v>633300</v>
      </c>
      <c r="B56" s="10" t="s">
        <v>80</v>
      </c>
      <c r="C56" s="10" t="s">
        <v>17</v>
      </c>
      <c r="D56" s="11">
        <v>3873</v>
      </c>
      <c r="E56" s="12" t="s">
        <v>4</v>
      </c>
      <c r="F56" s="13"/>
      <c r="G56" s="12">
        <v>0</v>
      </c>
      <c r="H56" s="14">
        <f t="shared" si="0"/>
        <v>0</v>
      </c>
      <c r="I56" s="14">
        <f t="shared" si="1"/>
        <v>0</v>
      </c>
      <c r="J56" s="61">
        <v>0</v>
      </c>
      <c r="K56" s="61">
        <v>0</v>
      </c>
      <c r="L56" s="61">
        <v>0</v>
      </c>
      <c r="M56" s="14">
        <f t="shared" si="2"/>
        <v>0</v>
      </c>
      <c r="N56" s="14">
        <f t="shared" si="3"/>
        <v>0</v>
      </c>
      <c r="O56" s="16"/>
    </row>
    <row r="57" spans="1:15" ht="45" x14ac:dyDescent="0.25">
      <c r="A57" s="15">
        <v>633400</v>
      </c>
      <c r="B57" s="16" t="s">
        <v>81</v>
      </c>
      <c r="C57" s="10" t="s">
        <v>17</v>
      </c>
      <c r="D57" s="11"/>
      <c r="E57" s="12" t="s">
        <v>4</v>
      </c>
      <c r="F57" s="13"/>
      <c r="G57" s="12">
        <v>0</v>
      </c>
      <c r="H57" s="14">
        <f t="shared" si="0"/>
        <v>0</v>
      </c>
      <c r="I57" s="14">
        <f t="shared" si="1"/>
        <v>0</v>
      </c>
      <c r="J57" s="61">
        <v>0</v>
      </c>
      <c r="K57" s="61">
        <v>0</v>
      </c>
      <c r="L57" s="61">
        <v>0</v>
      </c>
      <c r="M57" s="14">
        <f t="shared" si="2"/>
        <v>0</v>
      </c>
      <c r="N57" s="14">
        <f t="shared" si="3"/>
        <v>0</v>
      </c>
      <c r="O57" s="16"/>
    </row>
    <row r="58" spans="1:15" ht="45" x14ac:dyDescent="0.25">
      <c r="A58" s="15">
        <v>633500</v>
      </c>
      <c r="B58" s="16" t="s">
        <v>82</v>
      </c>
      <c r="C58" s="10" t="s">
        <v>17</v>
      </c>
      <c r="D58" s="11">
        <v>2477</v>
      </c>
      <c r="E58" s="12" t="s">
        <v>4</v>
      </c>
      <c r="F58" s="13"/>
      <c r="G58" s="12">
        <v>0</v>
      </c>
      <c r="H58" s="14">
        <f t="shared" si="0"/>
        <v>0</v>
      </c>
      <c r="I58" s="14">
        <f t="shared" si="1"/>
        <v>0</v>
      </c>
      <c r="J58" s="61">
        <v>0</v>
      </c>
      <c r="K58" s="61">
        <v>0</v>
      </c>
      <c r="L58" s="61">
        <v>0</v>
      </c>
      <c r="M58" s="14">
        <f t="shared" si="2"/>
        <v>0</v>
      </c>
      <c r="N58" s="14">
        <f t="shared" si="3"/>
        <v>0</v>
      </c>
      <c r="O58" s="16"/>
    </row>
    <row r="59" spans="1:15" ht="60" x14ac:dyDescent="0.25">
      <c r="A59" s="15">
        <v>635111</v>
      </c>
      <c r="B59" s="16" t="s">
        <v>83</v>
      </c>
      <c r="C59" s="10" t="s">
        <v>17</v>
      </c>
      <c r="D59" s="11">
        <v>2357</v>
      </c>
      <c r="E59" s="12" t="s">
        <v>4</v>
      </c>
      <c r="F59" s="13"/>
      <c r="G59" s="12">
        <v>2400</v>
      </c>
      <c r="H59" s="14">
        <f t="shared" si="0"/>
        <v>0</v>
      </c>
      <c r="I59" s="14">
        <f t="shared" si="1"/>
        <v>0</v>
      </c>
      <c r="J59" s="61">
        <v>0</v>
      </c>
      <c r="K59" s="61">
        <v>0</v>
      </c>
      <c r="L59" s="61">
        <v>0</v>
      </c>
      <c r="M59" s="14">
        <f t="shared" si="2"/>
        <v>0</v>
      </c>
      <c r="N59" s="14">
        <f t="shared" si="3"/>
        <v>0</v>
      </c>
      <c r="O59" s="16"/>
    </row>
    <row r="60" spans="1:15" x14ac:dyDescent="0.25">
      <c r="A60" s="8">
        <v>635130</v>
      </c>
      <c r="B60" s="10" t="s">
        <v>84</v>
      </c>
      <c r="C60" s="10" t="s">
        <v>17</v>
      </c>
      <c r="D60" s="11">
        <v>203</v>
      </c>
      <c r="E60" s="12" t="s">
        <v>4</v>
      </c>
      <c r="F60" s="13"/>
      <c r="G60" s="12">
        <v>300</v>
      </c>
      <c r="H60" s="14">
        <f t="shared" si="0"/>
        <v>0</v>
      </c>
      <c r="I60" s="14">
        <f t="shared" si="1"/>
        <v>0</v>
      </c>
      <c r="J60" s="61">
        <v>0</v>
      </c>
      <c r="K60" s="61">
        <v>0</v>
      </c>
      <c r="L60" s="61">
        <v>0</v>
      </c>
      <c r="M60" s="14">
        <f t="shared" si="2"/>
        <v>0</v>
      </c>
      <c r="N60" s="14">
        <f t="shared" si="3"/>
        <v>0</v>
      </c>
      <c r="O60" s="16"/>
    </row>
    <row r="61" spans="1:15" x14ac:dyDescent="0.25">
      <c r="A61" s="8">
        <v>635140</v>
      </c>
      <c r="B61" s="10" t="s">
        <v>85</v>
      </c>
      <c r="C61" s="10" t="s">
        <v>17</v>
      </c>
      <c r="D61" s="11">
        <v>216</v>
      </c>
      <c r="E61" s="12" t="s">
        <v>4</v>
      </c>
      <c r="F61" s="13"/>
      <c r="G61" s="12">
        <v>220</v>
      </c>
      <c r="H61" s="14">
        <f t="shared" si="0"/>
        <v>0</v>
      </c>
      <c r="I61" s="14">
        <f t="shared" si="1"/>
        <v>0</v>
      </c>
      <c r="J61" s="61">
        <v>0</v>
      </c>
      <c r="K61" s="61">
        <v>0</v>
      </c>
      <c r="L61" s="61">
        <v>0</v>
      </c>
      <c r="M61" s="14">
        <f t="shared" si="2"/>
        <v>0</v>
      </c>
      <c r="N61" s="14">
        <f t="shared" si="3"/>
        <v>0</v>
      </c>
      <c r="O61" s="16"/>
    </row>
    <row r="62" spans="1:15" x14ac:dyDescent="0.25">
      <c r="A62" s="8">
        <v>658000</v>
      </c>
      <c r="B62" s="10" t="s">
        <v>86</v>
      </c>
      <c r="C62" s="10" t="s">
        <v>17</v>
      </c>
      <c r="D62" s="11">
        <v>2</v>
      </c>
      <c r="E62" s="12" t="s">
        <v>4</v>
      </c>
      <c r="F62" s="13"/>
      <c r="G62" s="12">
        <v>0</v>
      </c>
      <c r="H62" s="14">
        <f t="shared" si="0"/>
        <v>0</v>
      </c>
      <c r="I62" s="14">
        <f t="shared" si="1"/>
        <v>0</v>
      </c>
      <c r="J62" s="61">
        <v>0</v>
      </c>
      <c r="K62" s="61">
        <v>0</v>
      </c>
      <c r="L62" s="61">
        <v>0</v>
      </c>
      <c r="M62" s="14">
        <f t="shared" si="2"/>
        <v>0</v>
      </c>
      <c r="N62" s="14">
        <f t="shared" si="3"/>
        <v>0</v>
      </c>
      <c r="O62" s="16"/>
    </row>
    <row r="63" spans="1:15" x14ac:dyDescent="0.25">
      <c r="A63" s="8">
        <v>740000</v>
      </c>
      <c r="B63" s="10" t="s">
        <v>103</v>
      </c>
      <c r="C63" s="10" t="s">
        <v>17</v>
      </c>
      <c r="D63" s="11">
        <v>-3000</v>
      </c>
      <c r="E63" s="12" t="s">
        <v>4</v>
      </c>
      <c r="F63" s="13"/>
      <c r="G63" s="12">
        <v>0</v>
      </c>
      <c r="H63" s="14">
        <f t="shared" si="0"/>
        <v>0</v>
      </c>
      <c r="I63" s="14">
        <f t="shared" si="1"/>
        <v>0</v>
      </c>
      <c r="J63" s="61">
        <v>0</v>
      </c>
      <c r="K63" s="61">
        <v>0</v>
      </c>
      <c r="L63" s="61">
        <v>0</v>
      </c>
      <c r="M63" s="14">
        <f t="shared" si="2"/>
        <v>0</v>
      </c>
      <c r="N63" s="14">
        <f t="shared" si="3"/>
        <v>0</v>
      </c>
      <c r="O63" s="16"/>
    </row>
    <row r="64" spans="1:15" x14ac:dyDescent="0.25">
      <c r="A64" s="8">
        <v>740100</v>
      </c>
      <c r="B64" s="10" t="s">
        <v>104</v>
      </c>
      <c r="C64" s="10" t="s">
        <v>17</v>
      </c>
      <c r="D64" s="11">
        <v>-1590</v>
      </c>
      <c r="E64" s="12" t="s">
        <v>4</v>
      </c>
      <c r="F64" s="13"/>
      <c r="G64" s="12">
        <v>0</v>
      </c>
      <c r="H64" s="14">
        <f t="shared" si="0"/>
        <v>0</v>
      </c>
      <c r="I64" s="14">
        <f t="shared" si="1"/>
        <v>0</v>
      </c>
      <c r="J64" s="61">
        <v>0</v>
      </c>
      <c r="K64" s="61">
        <v>0</v>
      </c>
      <c r="L64" s="61">
        <v>0</v>
      </c>
      <c r="M64" s="14">
        <f t="shared" si="2"/>
        <v>0</v>
      </c>
      <c r="N64" s="14">
        <f t="shared" si="3"/>
        <v>0</v>
      </c>
      <c r="O64" s="16"/>
    </row>
    <row r="65" spans="1:15" x14ac:dyDescent="0.25">
      <c r="A65" s="8" t="s">
        <v>105</v>
      </c>
      <c r="B65" s="10" t="s">
        <v>86</v>
      </c>
      <c r="C65" s="10" t="s">
        <v>17</v>
      </c>
      <c r="D65" s="11">
        <v>-311</v>
      </c>
      <c r="E65" s="12" t="s">
        <v>4</v>
      </c>
      <c r="F65" s="13"/>
      <c r="G65" s="12">
        <v>0</v>
      </c>
      <c r="H65" s="14">
        <f t="shared" si="0"/>
        <v>0</v>
      </c>
      <c r="I65" s="14">
        <f t="shared" si="1"/>
        <v>0</v>
      </c>
      <c r="J65" s="61">
        <v>0</v>
      </c>
      <c r="K65" s="61">
        <v>0</v>
      </c>
      <c r="L65" s="61">
        <v>0</v>
      </c>
      <c r="M65" s="14">
        <f t="shared" si="2"/>
        <v>0</v>
      </c>
      <c r="N65" s="14">
        <f t="shared" si="3"/>
        <v>0</v>
      </c>
      <c r="O65" s="16"/>
    </row>
    <row r="66" spans="1:15" x14ac:dyDescent="0.25">
      <c r="A66" s="8" t="s">
        <v>106</v>
      </c>
      <c r="B66" s="10" t="s">
        <v>107</v>
      </c>
      <c r="C66" s="10" t="s">
        <v>17</v>
      </c>
      <c r="D66" s="11">
        <v>-1</v>
      </c>
      <c r="E66" s="12" t="s">
        <v>4</v>
      </c>
      <c r="F66" s="13"/>
      <c r="G66" s="12">
        <v>0</v>
      </c>
      <c r="H66" s="14">
        <f t="shared" si="0"/>
        <v>0</v>
      </c>
      <c r="I66" s="14">
        <f t="shared" si="1"/>
        <v>0</v>
      </c>
      <c r="J66" s="61">
        <v>0</v>
      </c>
      <c r="K66" s="61">
        <v>0</v>
      </c>
      <c r="L66" s="61">
        <v>0</v>
      </c>
      <c r="M66" s="14">
        <f t="shared" si="2"/>
        <v>0</v>
      </c>
      <c r="N66" s="14">
        <f t="shared" si="3"/>
        <v>0</v>
      </c>
      <c r="O66" s="16"/>
    </row>
    <row r="67" spans="1:15" x14ac:dyDescent="0.25">
      <c r="A67" s="8">
        <v>791000</v>
      </c>
      <c r="B67" s="10" t="s">
        <v>108</v>
      </c>
      <c r="C67" s="10" t="s">
        <v>17</v>
      </c>
      <c r="D67" s="11">
        <v>248</v>
      </c>
      <c r="E67" s="12" t="s">
        <v>4</v>
      </c>
      <c r="F67" s="13"/>
      <c r="G67" s="12">
        <v>0</v>
      </c>
      <c r="H67" s="14">
        <f t="shared" si="0"/>
        <v>0</v>
      </c>
      <c r="I67" s="14">
        <f t="shared" si="1"/>
        <v>0</v>
      </c>
      <c r="J67" s="61">
        <v>0</v>
      </c>
      <c r="K67" s="61">
        <v>0</v>
      </c>
      <c r="L67" s="61">
        <v>0</v>
      </c>
      <c r="M67" s="14">
        <f t="shared" si="2"/>
        <v>0</v>
      </c>
      <c r="N67" s="14">
        <f t="shared" si="3"/>
        <v>0</v>
      </c>
      <c r="O67" s="16"/>
    </row>
    <row r="68" spans="1:15" x14ac:dyDescent="0.25">
      <c r="A68" s="8">
        <v>791010</v>
      </c>
      <c r="B68" s="10" t="s">
        <v>109</v>
      </c>
      <c r="C68" s="10" t="s">
        <v>17</v>
      </c>
      <c r="D68" s="11">
        <v>-2204</v>
      </c>
      <c r="E68" s="12" t="s">
        <v>4</v>
      </c>
      <c r="F68" s="13"/>
      <c r="G68" s="12">
        <v>0</v>
      </c>
      <c r="H68" s="14">
        <f t="shared" ref="H68:H119" si="4">IF(C68&lt;&gt;"FG",0,+F68*G68)</f>
        <v>0</v>
      </c>
      <c r="I68" s="14">
        <f t="shared" ref="I68:I107" si="5">+H68*Coef</f>
        <v>0</v>
      </c>
      <c r="J68" s="61">
        <v>0</v>
      </c>
      <c r="K68" s="61">
        <v>0</v>
      </c>
      <c r="L68" s="61">
        <v>0</v>
      </c>
      <c r="M68" s="14">
        <f t="shared" si="2"/>
        <v>0</v>
      </c>
      <c r="N68" s="14">
        <f t="shared" si="3"/>
        <v>0</v>
      </c>
      <c r="O68" s="16"/>
    </row>
    <row r="69" spans="1:15" x14ac:dyDescent="0.25">
      <c r="A69" s="8"/>
      <c r="B69" s="10"/>
      <c r="C69" s="10" t="s">
        <v>17</v>
      </c>
      <c r="D69" s="11"/>
      <c r="E69" s="12" t="s">
        <v>4</v>
      </c>
      <c r="F69" s="13"/>
      <c r="G69" s="12">
        <v>0</v>
      </c>
      <c r="H69" s="14">
        <f t="shared" si="4"/>
        <v>0</v>
      </c>
      <c r="I69" s="14">
        <f t="shared" si="5"/>
        <v>0</v>
      </c>
      <c r="J69" s="61">
        <v>0</v>
      </c>
      <c r="K69" s="61">
        <v>0</v>
      </c>
      <c r="L69" s="61">
        <v>0</v>
      </c>
      <c r="M69" s="14">
        <f t="shared" ref="M69:M119" si="6">+J69+K69-L69</f>
        <v>0</v>
      </c>
      <c r="N69" s="14">
        <f t="shared" ref="N69:N119" si="7">+I69-M69</f>
        <v>0</v>
      </c>
      <c r="O69" s="16"/>
    </row>
    <row r="70" spans="1:15" x14ac:dyDescent="0.25">
      <c r="A70" s="8"/>
      <c r="B70" s="10"/>
      <c r="C70" s="10" t="s">
        <v>17</v>
      </c>
      <c r="D70" s="11"/>
      <c r="E70" s="12" t="s">
        <v>4</v>
      </c>
      <c r="F70" s="13"/>
      <c r="G70" s="12">
        <v>0</v>
      </c>
      <c r="H70" s="14">
        <f t="shared" si="4"/>
        <v>0</v>
      </c>
      <c r="I70" s="14">
        <f t="shared" si="5"/>
        <v>0</v>
      </c>
      <c r="J70" s="61">
        <v>0</v>
      </c>
      <c r="K70" s="61">
        <v>0</v>
      </c>
      <c r="L70" s="61">
        <v>0</v>
      </c>
      <c r="M70" s="14">
        <f t="shared" si="6"/>
        <v>0</v>
      </c>
      <c r="N70" s="14">
        <f t="shared" si="7"/>
        <v>0</v>
      </c>
      <c r="O70" s="16"/>
    </row>
    <row r="71" spans="1:15" x14ac:dyDescent="0.25">
      <c r="A71" s="8"/>
      <c r="B71" s="10"/>
      <c r="C71" s="10" t="s">
        <v>17</v>
      </c>
      <c r="D71" s="11"/>
      <c r="E71" s="12" t="s">
        <v>4</v>
      </c>
      <c r="F71" s="13"/>
      <c r="G71" s="12">
        <v>0</v>
      </c>
      <c r="H71" s="14">
        <f t="shared" si="4"/>
        <v>0</v>
      </c>
      <c r="I71" s="14">
        <f t="shared" si="5"/>
        <v>0</v>
      </c>
      <c r="J71" s="61">
        <v>0</v>
      </c>
      <c r="K71" s="61">
        <v>0</v>
      </c>
      <c r="L71" s="61">
        <v>0</v>
      </c>
      <c r="M71" s="14">
        <f t="shared" si="6"/>
        <v>0</v>
      </c>
      <c r="N71" s="14">
        <f t="shared" si="7"/>
        <v>0</v>
      </c>
      <c r="O71" s="16"/>
    </row>
    <row r="72" spans="1:15" x14ac:dyDescent="0.25">
      <c r="A72" s="8"/>
      <c r="B72" s="10"/>
      <c r="C72" s="10" t="s">
        <v>17</v>
      </c>
      <c r="D72" s="11"/>
      <c r="E72" s="12" t="s">
        <v>4</v>
      </c>
      <c r="F72" s="13"/>
      <c r="G72" s="12">
        <v>0</v>
      </c>
      <c r="H72" s="14">
        <f t="shared" si="4"/>
        <v>0</v>
      </c>
      <c r="I72" s="14">
        <f t="shared" si="5"/>
        <v>0</v>
      </c>
      <c r="J72" s="61">
        <v>0</v>
      </c>
      <c r="K72" s="61">
        <v>0</v>
      </c>
      <c r="L72" s="61">
        <v>0</v>
      </c>
      <c r="M72" s="14">
        <f t="shared" si="6"/>
        <v>0</v>
      </c>
      <c r="N72" s="14">
        <f t="shared" si="7"/>
        <v>0</v>
      </c>
      <c r="O72" s="16"/>
    </row>
    <row r="73" spans="1:15" x14ac:dyDescent="0.25">
      <c r="A73" s="8"/>
      <c r="B73" s="10"/>
      <c r="C73" s="10" t="s">
        <v>17</v>
      </c>
      <c r="D73" s="11"/>
      <c r="E73" s="12" t="s">
        <v>4</v>
      </c>
      <c r="F73" s="13"/>
      <c r="G73" s="12">
        <v>0</v>
      </c>
      <c r="H73" s="14">
        <f t="shared" si="4"/>
        <v>0</v>
      </c>
      <c r="I73" s="14">
        <f t="shared" si="5"/>
        <v>0</v>
      </c>
      <c r="J73" s="61">
        <v>0</v>
      </c>
      <c r="K73" s="61">
        <v>0</v>
      </c>
      <c r="L73" s="61">
        <v>0</v>
      </c>
      <c r="M73" s="14">
        <f t="shared" si="6"/>
        <v>0</v>
      </c>
      <c r="N73" s="14">
        <f t="shared" si="7"/>
        <v>0</v>
      </c>
      <c r="O73" s="16"/>
    </row>
    <row r="74" spans="1:15" x14ac:dyDescent="0.25">
      <c r="A74" s="8"/>
      <c r="B74" s="10"/>
      <c r="C74" s="10" t="s">
        <v>17</v>
      </c>
      <c r="D74" s="11"/>
      <c r="E74" s="12" t="s">
        <v>4</v>
      </c>
      <c r="F74" s="13"/>
      <c r="G74" s="12">
        <v>0</v>
      </c>
      <c r="H74" s="14">
        <f t="shared" si="4"/>
        <v>0</v>
      </c>
      <c r="I74" s="14">
        <f t="shared" si="5"/>
        <v>0</v>
      </c>
      <c r="J74" s="61">
        <v>0</v>
      </c>
      <c r="K74" s="61">
        <v>0</v>
      </c>
      <c r="L74" s="61">
        <v>0</v>
      </c>
      <c r="M74" s="14">
        <f t="shared" si="6"/>
        <v>0</v>
      </c>
      <c r="N74" s="14">
        <f t="shared" si="7"/>
        <v>0</v>
      </c>
      <c r="O74" s="16"/>
    </row>
    <row r="75" spans="1:15" x14ac:dyDescent="0.25">
      <c r="A75" s="8"/>
      <c r="B75" s="10"/>
      <c r="C75" s="10" t="s">
        <v>17</v>
      </c>
      <c r="D75" s="11"/>
      <c r="E75" s="12" t="s">
        <v>4</v>
      </c>
      <c r="F75" s="13"/>
      <c r="G75" s="12">
        <v>0</v>
      </c>
      <c r="H75" s="14">
        <f t="shared" si="4"/>
        <v>0</v>
      </c>
      <c r="I75" s="14">
        <f t="shared" si="5"/>
        <v>0</v>
      </c>
      <c r="J75" s="61">
        <v>0</v>
      </c>
      <c r="K75" s="61">
        <v>0</v>
      </c>
      <c r="L75" s="61">
        <v>0</v>
      </c>
      <c r="M75" s="14">
        <f t="shared" si="6"/>
        <v>0</v>
      </c>
      <c r="N75" s="14">
        <f t="shared" si="7"/>
        <v>0</v>
      </c>
      <c r="O75" s="16"/>
    </row>
    <row r="76" spans="1:15" x14ac:dyDescent="0.25">
      <c r="A76" s="8"/>
      <c r="B76" s="10"/>
      <c r="C76" s="10" t="s">
        <v>17</v>
      </c>
      <c r="D76" s="11"/>
      <c r="E76" s="12" t="s">
        <v>4</v>
      </c>
      <c r="F76" s="13"/>
      <c r="G76" s="12">
        <v>0</v>
      </c>
      <c r="H76" s="14">
        <f t="shared" si="4"/>
        <v>0</v>
      </c>
      <c r="I76" s="14">
        <f t="shared" si="5"/>
        <v>0</v>
      </c>
      <c r="J76" s="61">
        <v>0</v>
      </c>
      <c r="K76" s="61">
        <v>0</v>
      </c>
      <c r="L76" s="61">
        <v>0</v>
      </c>
      <c r="M76" s="14">
        <f t="shared" si="6"/>
        <v>0</v>
      </c>
      <c r="N76" s="14">
        <f t="shared" si="7"/>
        <v>0</v>
      </c>
      <c r="O76" s="16"/>
    </row>
    <row r="77" spans="1:15" x14ac:dyDescent="0.25">
      <c r="A77" s="8"/>
      <c r="B77" s="10"/>
      <c r="C77" s="10" t="s">
        <v>17</v>
      </c>
      <c r="D77" s="11"/>
      <c r="E77" s="12" t="s">
        <v>4</v>
      </c>
      <c r="F77" s="13"/>
      <c r="G77" s="12">
        <v>0</v>
      </c>
      <c r="H77" s="14">
        <f t="shared" si="4"/>
        <v>0</v>
      </c>
      <c r="I77" s="14">
        <f t="shared" si="5"/>
        <v>0</v>
      </c>
      <c r="J77" s="61">
        <v>0</v>
      </c>
      <c r="K77" s="61">
        <v>0</v>
      </c>
      <c r="L77" s="61">
        <v>0</v>
      </c>
      <c r="M77" s="14">
        <f t="shared" si="6"/>
        <v>0</v>
      </c>
      <c r="N77" s="14">
        <f t="shared" si="7"/>
        <v>0</v>
      </c>
      <c r="O77" s="16"/>
    </row>
    <row r="78" spans="1:15" x14ac:dyDescent="0.25">
      <c r="A78" s="8"/>
      <c r="B78" s="10"/>
      <c r="C78" s="10" t="s">
        <v>17</v>
      </c>
      <c r="D78" s="11"/>
      <c r="E78" s="12" t="s">
        <v>4</v>
      </c>
      <c r="F78" s="13"/>
      <c r="G78" s="12">
        <v>0</v>
      </c>
      <c r="H78" s="14">
        <f t="shared" si="4"/>
        <v>0</v>
      </c>
      <c r="I78" s="14">
        <f t="shared" si="5"/>
        <v>0</v>
      </c>
      <c r="J78" s="61">
        <v>0</v>
      </c>
      <c r="K78" s="61">
        <v>0</v>
      </c>
      <c r="L78" s="61">
        <v>0</v>
      </c>
      <c r="M78" s="14">
        <f t="shared" si="6"/>
        <v>0</v>
      </c>
      <c r="N78" s="14">
        <f t="shared" si="7"/>
        <v>0</v>
      </c>
      <c r="O78" s="16"/>
    </row>
    <row r="79" spans="1:15" x14ac:dyDescent="0.25">
      <c r="A79" s="8"/>
      <c r="B79" s="10"/>
      <c r="C79" s="10" t="s">
        <v>17</v>
      </c>
      <c r="D79" s="11"/>
      <c r="E79" s="12" t="s">
        <v>4</v>
      </c>
      <c r="F79" s="13"/>
      <c r="G79" s="12">
        <v>0</v>
      </c>
      <c r="H79" s="14">
        <f t="shared" si="4"/>
        <v>0</v>
      </c>
      <c r="I79" s="14">
        <f t="shared" si="5"/>
        <v>0</v>
      </c>
      <c r="J79" s="61">
        <v>0</v>
      </c>
      <c r="K79" s="61">
        <v>0</v>
      </c>
      <c r="L79" s="61">
        <v>0</v>
      </c>
      <c r="M79" s="14">
        <f t="shared" si="6"/>
        <v>0</v>
      </c>
      <c r="N79" s="14">
        <f t="shared" si="7"/>
        <v>0</v>
      </c>
      <c r="O79" s="16"/>
    </row>
    <row r="80" spans="1:15" x14ac:dyDescent="0.25">
      <c r="A80" s="8"/>
      <c r="B80" s="10"/>
      <c r="C80" s="10" t="s">
        <v>17</v>
      </c>
      <c r="D80" s="11"/>
      <c r="E80" s="12" t="s">
        <v>4</v>
      </c>
      <c r="F80" s="13"/>
      <c r="G80" s="12">
        <v>0</v>
      </c>
      <c r="H80" s="14">
        <f t="shared" si="4"/>
        <v>0</v>
      </c>
      <c r="I80" s="14">
        <f t="shared" si="5"/>
        <v>0</v>
      </c>
      <c r="J80" s="61">
        <v>0</v>
      </c>
      <c r="K80" s="61">
        <v>0</v>
      </c>
      <c r="L80" s="61">
        <v>0</v>
      </c>
      <c r="M80" s="14">
        <f t="shared" si="6"/>
        <v>0</v>
      </c>
      <c r="N80" s="14">
        <f t="shared" si="7"/>
        <v>0</v>
      </c>
      <c r="O80" s="16"/>
    </row>
    <row r="81" spans="1:15" x14ac:dyDescent="0.25">
      <c r="A81" s="8"/>
      <c r="B81" s="10"/>
      <c r="C81" s="10" t="s">
        <v>17</v>
      </c>
      <c r="D81" s="11"/>
      <c r="E81" s="12" t="s">
        <v>4</v>
      </c>
      <c r="F81" s="13"/>
      <c r="G81" s="12">
        <v>0</v>
      </c>
      <c r="H81" s="14">
        <f t="shared" si="4"/>
        <v>0</v>
      </c>
      <c r="I81" s="14">
        <f t="shared" si="5"/>
        <v>0</v>
      </c>
      <c r="J81" s="61">
        <v>0</v>
      </c>
      <c r="K81" s="61">
        <v>0</v>
      </c>
      <c r="L81" s="61">
        <v>0</v>
      </c>
      <c r="M81" s="14">
        <f t="shared" si="6"/>
        <v>0</v>
      </c>
      <c r="N81" s="14">
        <f t="shared" si="7"/>
        <v>0</v>
      </c>
      <c r="O81" s="16"/>
    </row>
    <row r="82" spans="1:15" x14ac:dyDescent="0.25">
      <c r="A82" s="8"/>
      <c r="B82" s="10"/>
      <c r="C82" s="10" t="s">
        <v>17</v>
      </c>
      <c r="D82" s="11"/>
      <c r="E82" s="12" t="s">
        <v>4</v>
      </c>
      <c r="F82" s="13"/>
      <c r="G82" s="12">
        <v>0</v>
      </c>
      <c r="H82" s="14">
        <f t="shared" si="4"/>
        <v>0</v>
      </c>
      <c r="I82" s="14">
        <f t="shared" si="5"/>
        <v>0</v>
      </c>
      <c r="J82" s="61">
        <v>0</v>
      </c>
      <c r="K82" s="61">
        <v>0</v>
      </c>
      <c r="L82" s="61">
        <v>0</v>
      </c>
      <c r="M82" s="14">
        <f t="shared" si="6"/>
        <v>0</v>
      </c>
      <c r="N82" s="14">
        <f t="shared" si="7"/>
        <v>0</v>
      </c>
      <c r="O82" s="16"/>
    </row>
    <row r="83" spans="1:15" x14ac:dyDescent="0.25">
      <c r="A83" s="8"/>
      <c r="B83" s="10"/>
      <c r="C83" s="10" t="s">
        <v>17</v>
      </c>
      <c r="D83" s="11"/>
      <c r="E83" s="12" t="s">
        <v>4</v>
      </c>
      <c r="F83" s="13"/>
      <c r="G83" s="12">
        <v>0</v>
      </c>
      <c r="H83" s="14">
        <f t="shared" si="4"/>
        <v>0</v>
      </c>
      <c r="I83" s="14">
        <f t="shared" si="5"/>
        <v>0</v>
      </c>
      <c r="J83" s="61">
        <v>0</v>
      </c>
      <c r="K83" s="61">
        <v>0</v>
      </c>
      <c r="L83" s="61">
        <v>0</v>
      </c>
      <c r="M83" s="14">
        <f t="shared" si="6"/>
        <v>0</v>
      </c>
      <c r="N83" s="14">
        <f t="shared" si="7"/>
        <v>0</v>
      </c>
      <c r="O83" s="16"/>
    </row>
    <row r="84" spans="1:15" x14ac:dyDescent="0.25">
      <c r="A84" s="8"/>
      <c r="B84" s="10"/>
      <c r="C84" s="10" t="s">
        <v>17</v>
      </c>
      <c r="D84" s="11"/>
      <c r="E84" s="12" t="s">
        <v>4</v>
      </c>
      <c r="F84" s="13"/>
      <c r="G84" s="12">
        <v>0</v>
      </c>
      <c r="H84" s="14">
        <f t="shared" si="4"/>
        <v>0</v>
      </c>
      <c r="I84" s="14">
        <f t="shared" si="5"/>
        <v>0</v>
      </c>
      <c r="J84" s="61">
        <v>0</v>
      </c>
      <c r="K84" s="61">
        <v>0</v>
      </c>
      <c r="L84" s="61">
        <v>0</v>
      </c>
      <c r="M84" s="14">
        <f t="shared" si="6"/>
        <v>0</v>
      </c>
      <c r="N84" s="14">
        <f t="shared" si="7"/>
        <v>0</v>
      </c>
      <c r="O84" s="16"/>
    </row>
    <row r="85" spans="1:15" x14ac:dyDescent="0.25">
      <c r="A85" s="8"/>
      <c r="B85" s="10"/>
      <c r="C85" s="10" t="s">
        <v>17</v>
      </c>
      <c r="D85" s="11"/>
      <c r="E85" s="12" t="s">
        <v>4</v>
      </c>
      <c r="F85" s="13"/>
      <c r="G85" s="12">
        <v>0</v>
      </c>
      <c r="H85" s="14">
        <f t="shared" si="4"/>
        <v>0</v>
      </c>
      <c r="I85" s="14">
        <f t="shared" si="5"/>
        <v>0</v>
      </c>
      <c r="J85" s="61">
        <v>0</v>
      </c>
      <c r="K85" s="61">
        <v>0</v>
      </c>
      <c r="L85" s="61">
        <v>0</v>
      </c>
      <c r="M85" s="14">
        <f t="shared" si="6"/>
        <v>0</v>
      </c>
      <c r="N85" s="14">
        <f t="shared" si="7"/>
        <v>0</v>
      </c>
      <c r="O85" s="16"/>
    </row>
    <row r="86" spans="1:15" x14ac:dyDescent="0.25">
      <c r="A86" s="8"/>
      <c r="B86" s="10"/>
      <c r="C86" s="10" t="s">
        <v>17</v>
      </c>
      <c r="D86" s="11"/>
      <c r="E86" s="12" t="s">
        <v>4</v>
      </c>
      <c r="F86" s="13"/>
      <c r="G86" s="12">
        <v>0</v>
      </c>
      <c r="H86" s="14">
        <f t="shared" si="4"/>
        <v>0</v>
      </c>
      <c r="I86" s="14">
        <f t="shared" si="5"/>
        <v>0</v>
      </c>
      <c r="J86" s="61">
        <v>0</v>
      </c>
      <c r="K86" s="61">
        <v>0</v>
      </c>
      <c r="L86" s="61">
        <v>0</v>
      </c>
      <c r="M86" s="14">
        <f t="shared" si="6"/>
        <v>0</v>
      </c>
      <c r="N86" s="14">
        <f t="shared" si="7"/>
        <v>0</v>
      </c>
      <c r="O86" s="16"/>
    </row>
    <row r="87" spans="1:15" x14ac:dyDescent="0.25">
      <c r="A87" s="8"/>
      <c r="B87" s="10"/>
      <c r="C87" s="10" t="s">
        <v>17</v>
      </c>
      <c r="D87" s="11"/>
      <c r="E87" s="12" t="s">
        <v>4</v>
      </c>
      <c r="F87" s="13"/>
      <c r="G87" s="12">
        <v>0</v>
      </c>
      <c r="H87" s="14">
        <f t="shared" si="4"/>
        <v>0</v>
      </c>
      <c r="I87" s="14">
        <f t="shared" si="5"/>
        <v>0</v>
      </c>
      <c r="J87" s="61">
        <v>0</v>
      </c>
      <c r="K87" s="61">
        <v>0</v>
      </c>
      <c r="L87" s="61">
        <v>0</v>
      </c>
      <c r="M87" s="14">
        <f t="shared" si="6"/>
        <v>0</v>
      </c>
      <c r="N87" s="14">
        <f t="shared" si="7"/>
        <v>0</v>
      </c>
      <c r="O87" s="16"/>
    </row>
    <row r="88" spans="1:15" x14ac:dyDescent="0.25">
      <c r="A88" s="8"/>
      <c r="B88" s="10"/>
      <c r="C88" s="10" t="s">
        <v>17</v>
      </c>
      <c r="D88" s="11"/>
      <c r="E88" s="12" t="s">
        <v>4</v>
      </c>
      <c r="F88" s="13"/>
      <c r="G88" s="12">
        <v>0</v>
      </c>
      <c r="H88" s="14">
        <f t="shared" si="4"/>
        <v>0</v>
      </c>
      <c r="I88" s="14">
        <f t="shared" si="5"/>
        <v>0</v>
      </c>
      <c r="J88" s="61">
        <v>0</v>
      </c>
      <c r="K88" s="61">
        <v>0</v>
      </c>
      <c r="L88" s="61">
        <v>0</v>
      </c>
      <c r="M88" s="14">
        <f t="shared" si="6"/>
        <v>0</v>
      </c>
      <c r="N88" s="14">
        <f t="shared" si="7"/>
        <v>0</v>
      </c>
      <c r="O88" s="16"/>
    </row>
    <row r="89" spans="1:15" x14ac:dyDescent="0.25">
      <c r="A89" s="8"/>
      <c r="B89" s="10"/>
      <c r="C89" s="10" t="s">
        <v>17</v>
      </c>
      <c r="D89" s="11"/>
      <c r="E89" s="12" t="s">
        <v>4</v>
      </c>
      <c r="F89" s="13"/>
      <c r="G89" s="12">
        <v>0</v>
      </c>
      <c r="H89" s="14">
        <f t="shared" si="4"/>
        <v>0</v>
      </c>
      <c r="I89" s="14">
        <f t="shared" si="5"/>
        <v>0</v>
      </c>
      <c r="J89" s="61">
        <v>0</v>
      </c>
      <c r="K89" s="61">
        <v>0</v>
      </c>
      <c r="L89" s="61">
        <v>0</v>
      </c>
      <c r="M89" s="14">
        <f t="shared" si="6"/>
        <v>0</v>
      </c>
      <c r="N89" s="14">
        <f t="shared" si="7"/>
        <v>0</v>
      </c>
      <c r="O89" s="16"/>
    </row>
    <row r="90" spans="1:15" x14ac:dyDescent="0.25">
      <c r="A90" s="8"/>
      <c r="B90" s="10"/>
      <c r="C90" s="10" t="s">
        <v>17</v>
      </c>
      <c r="D90" s="11"/>
      <c r="E90" s="12" t="s">
        <v>4</v>
      </c>
      <c r="F90" s="13"/>
      <c r="G90" s="12">
        <v>0</v>
      </c>
      <c r="H90" s="14">
        <f t="shared" si="4"/>
        <v>0</v>
      </c>
      <c r="I90" s="14">
        <f t="shared" si="5"/>
        <v>0</v>
      </c>
      <c r="J90" s="61">
        <v>0</v>
      </c>
      <c r="K90" s="61">
        <v>0</v>
      </c>
      <c r="L90" s="61">
        <v>0</v>
      </c>
      <c r="M90" s="14">
        <f t="shared" si="6"/>
        <v>0</v>
      </c>
      <c r="N90" s="14">
        <f t="shared" si="7"/>
        <v>0</v>
      </c>
      <c r="O90" s="16"/>
    </row>
    <row r="91" spans="1:15" x14ac:dyDescent="0.25">
      <c r="A91" s="8"/>
      <c r="B91" s="10"/>
      <c r="C91" s="10" t="s">
        <v>17</v>
      </c>
      <c r="D91" s="11"/>
      <c r="E91" s="12" t="s">
        <v>4</v>
      </c>
      <c r="F91" s="13"/>
      <c r="G91" s="12">
        <v>0</v>
      </c>
      <c r="H91" s="14">
        <f t="shared" si="4"/>
        <v>0</v>
      </c>
      <c r="I91" s="14">
        <f t="shared" si="5"/>
        <v>0</v>
      </c>
      <c r="J91" s="61">
        <v>0</v>
      </c>
      <c r="K91" s="61">
        <v>0</v>
      </c>
      <c r="L91" s="61">
        <v>0</v>
      </c>
      <c r="M91" s="14">
        <f t="shared" si="6"/>
        <v>0</v>
      </c>
      <c r="N91" s="14">
        <f t="shared" si="7"/>
        <v>0</v>
      </c>
      <c r="O91" s="16"/>
    </row>
    <row r="92" spans="1:15" x14ac:dyDescent="0.25">
      <c r="A92" s="8"/>
      <c r="B92" s="10"/>
      <c r="C92" s="10" t="s">
        <v>17</v>
      </c>
      <c r="D92" s="11"/>
      <c r="E92" s="12" t="s">
        <v>4</v>
      </c>
      <c r="F92" s="13"/>
      <c r="G92" s="12">
        <v>0</v>
      </c>
      <c r="H92" s="14">
        <f t="shared" si="4"/>
        <v>0</v>
      </c>
      <c r="I92" s="14">
        <f t="shared" si="5"/>
        <v>0</v>
      </c>
      <c r="J92" s="61">
        <v>0</v>
      </c>
      <c r="K92" s="61">
        <v>0</v>
      </c>
      <c r="L92" s="61">
        <v>0</v>
      </c>
      <c r="M92" s="14">
        <f t="shared" si="6"/>
        <v>0</v>
      </c>
      <c r="N92" s="14">
        <f t="shared" si="7"/>
        <v>0</v>
      </c>
      <c r="O92" s="16"/>
    </row>
    <row r="93" spans="1:15" x14ac:dyDescent="0.25">
      <c r="A93" s="8"/>
      <c r="B93" s="10"/>
      <c r="C93" s="10" t="s">
        <v>17</v>
      </c>
      <c r="D93" s="11"/>
      <c r="E93" s="12" t="s">
        <v>4</v>
      </c>
      <c r="F93" s="13"/>
      <c r="G93" s="12">
        <v>0</v>
      </c>
      <c r="H93" s="14">
        <f t="shared" si="4"/>
        <v>0</v>
      </c>
      <c r="I93" s="14">
        <f t="shared" si="5"/>
        <v>0</v>
      </c>
      <c r="J93" s="61">
        <v>0</v>
      </c>
      <c r="K93" s="61">
        <v>0</v>
      </c>
      <c r="L93" s="61">
        <v>0</v>
      </c>
      <c r="M93" s="14">
        <f t="shared" si="6"/>
        <v>0</v>
      </c>
      <c r="N93" s="14">
        <f t="shared" si="7"/>
        <v>0</v>
      </c>
      <c r="O93" s="16"/>
    </row>
    <row r="94" spans="1:15" x14ac:dyDescent="0.25">
      <c r="A94" s="8"/>
      <c r="B94" s="10"/>
      <c r="C94" s="10" t="s">
        <v>17</v>
      </c>
      <c r="D94" s="11"/>
      <c r="E94" s="12" t="s">
        <v>4</v>
      </c>
      <c r="F94" s="13"/>
      <c r="G94" s="12">
        <v>0</v>
      </c>
      <c r="H94" s="14">
        <f t="shared" si="4"/>
        <v>0</v>
      </c>
      <c r="I94" s="14">
        <f t="shared" si="5"/>
        <v>0</v>
      </c>
      <c r="J94" s="61">
        <v>0</v>
      </c>
      <c r="K94" s="61">
        <v>0</v>
      </c>
      <c r="L94" s="61">
        <v>0</v>
      </c>
      <c r="M94" s="14">
        <f t="shared" si="6"/>
        <v>0</v>
      </c>
      <c r="N94" s="14">
        <f t="shared" si="7"/>
        <v>0</v>
      </c>
      <c r="O94" s="16"/>
    </row>
    <row r="95" spans="1:15" x14ac:dyDescent="0.25">
      <c r="A95" s="8"/>
      <c r="B95" s="10"/>
      <c r="C95" s="10" t="s">
        <v>17</v>
      </c>
      <c r="D95" s="11"/>
      <c r="E95" s="12" t="s">
        <v>4</v>
      </c>
      <c r="F95" s="13"/>
      <c r="G95" s="12">
        <v>0</v>
      </c>
      <c r="H95" s="14">
        <f t="shared" si="4"/>
        <v>0</v>
      </c>
      <c r="I95" s="14">
        <f t="shared" si="5"/>
        <v>0</v>
      </c>
      <c r="J95" s="61">
        <v>0</v>
      </c>
      <c r="K95" s="61">
        <v>0</v>
      </c>
      <c r="L95" s="61">
        <v>0</v>
      </c>
      <c r="M95" s="14">
        <f t="shared" si="6"/>
        <v>0</v>
      </c>
      <c r="N95" s="14">
        <f t="shared" si="7"/>
        <v>0</v>
      </c>
      <c r="O95" s="16"/>
    </row>
    <row r="96" spans="1:15" x14ac:dyDescent="0.25">
      <c r="A96" s="8"/>
      <c r="B96" s="10"/>
      <c r="C96" s="10" t="s">
        <v>17</v>
      </c>
      <c r="D96" s="11"/>
      <c r="E96" s="12" t="s">
        <v>4</v>
      </c>
      <c r="F96" s="13"/>
      <c r="G96" s="12">
        <v>0</v>
      </c>
      <c r="H96" s="14">
        <f t="shared" si="4"/>
        <v>0</v>
      </c>
      <c r="I96" s="14">
        <f t="shared" si="5"/>
        <v>0</v>
      </c>
      <c r="J96" s="61">
        <v>0</v>
      </c>
      <c r="K96" s="61">
        <v>0</v>
      </c>
      <c r="L96" s="61">
        <v>0</v>
      </c>
      <c r="M96" s="14">
        <f t="shared" si="6"/>
        <v>0</v>
      </c>
      <c r="N96" s="14">
        <f t="shared" si="7"/>
        <v>0</v>
      </c>
      <c r="O96" s="16"/>
    </row>
    <row r="97" spans="1:15" x14ac:dyDescent="0.25">
      <c r="A97" s="8"/>
      <c r="B97" s="10"/>
      <c r="C97" s="10" t="s">
        <v>17</v>
      </c>
      <c r="D97" s="11"/>
      <c r="E97" s="12" t="s">
        <v>4</v>
      </c>
      <c r="F97" s="13"/>
      <c r="G97" s="12">
        <v>0</v>
      </c>
      <c r="H97" s="14">
        <f t="shared" si="4"/>
        <v>0</v>
      </c>
      <c r="I97" s="14">
        <f t="shared" si="5"/>
        <v>0</v>
      </c>
      <c r="J97" s="61">
        <v>0</v>
      </c>
      <c r="K97" s="61">
        <v>0</v>
      </c>
      <c r="L97" s="61">
        <v>0</v>
      </c>
      <c r="M97" s="14">
        <f t="shared" si="6"/>
        <v>0</v>
      </c>
      <c r="N97" s="14">
        <f t="shared" si="7"/>
        <v>0</v>
      </c>
      <c r="O97" s="16"/>
    </row>
    <row r="98" spans="1:15" x14ac:dyDescent="0.25">
      <c r="A98" s="8"/>
      <c r="B98" s="10"/>
      <c r="C98" s="10" t="s">
        <v>17</v>
      </c>
      <c r="D98" s="11"/>
      <c r="E98" s="12" t="s">
        <v>4</v>
      </c>
      <c r="F98" s="13"/>
      <c r="G98" s="12">
        <v>0</v>
      </c>
      <c r="H98" s="14">
        <f t="shared" si="4"/>
        <v>0</v>
      </c>
      <c r="I98" s="14">
        <f t="shared" si="5"/>
        <v>0</v>
      </c>
      <c r="J98" s="61">
        <v>0</v>
      </c>
      <c r="K98" s="61">
        <v>0</v>
      </c>
      <c r="L98" s="61">
        <v>0</v>
      </c>
      <c r="M98" s="14">
        <f t="shared" si="6"/>
        <v>0</v>
      </c>
      <c r="N98" s="14">
        <f t="shared" si="7"/>
        <v>0</v>
      </c>
      <c r="O98" s="16"/>
    </row>
    <row r="99" spans="1:15" x14ac:dyDescent="0.25">
      <c r="A99" s="8"/>
      <c r="B99" s="10"/>
      <c r="C99" s="10" t="s">
        <v>17</v>
      </c>
      <c r="D99" s="11"/>
      <c r="E99" s="12" t="s">
        <v>4</v>
      </c>
      <c r="F99" s="13"/>
      <c r="G99" s="12">
        <v>0</v>
      </c>
      <c r="H99" s="14">
        <f t="shared" si="4"/>
        <v>0</v>
      </c>
      <c r="I99" s="14">
        <f t="shared" si="5"/>
        <v>0</v>
      </c>
      <c r="J99" s="61">
        <v>0</v>
      </c>
      <c r="K99" s="61">
        <v>0</v>
      </c>
      <c r="L99" s="61">
        <v>0</v>
      </c>
      <c r="M99" s="14">
        <f t="shared" si="6"/>
        <v>0</v>
      </c>
      <c r="N99" s="14">
        <f t="shared" si="7"/>
        <v>0</v>
      </c>
      <c r="O99" s="16"/>
    </row>
    <row r="100" spans="1:15" x14ac:dyDescent="0.25">
      <c r="A100" s="8"/>
      <c r="B100" s="10"/>
      <c r="C100" s="10" t="s">
        <v>17</v>
      </c>
      <c r="D100" s="11"/>
      <c r="E100" s="12" t="s">
        <v>4</v>
      </c>
      <c r="F100" s="13"/>
      <c r="G100" s="12">
        <v>0</v>
      </c>
      <c r="H100" s="14">
        <f t="shared" si="4"/>
        <v>0</v>
      </c>
      <c r="I100" s="14">
        <f t="shared" si="5"/>
        <v>0</v>
      </c>
      <c r="J100" s="61">
        <v>0</v>
      </c>
      <c r="K100" s="61">
        <v>0</v>
      </c>
      <c r="L100" s="61">
        <v>0</v>
      </c>
      <c r="M100" s="14">
        <f t="shared" si="6"/>
        <v>0</v>
      </c>
      <c r="N100" s="14">
        <f t="shared" si="7"/>
        <v>0</v>
      </c>
      <c r="O100" s="16"/>
    </row>
    <row r="101" spans="1:15" x14ac:dyDescent="0.25">
      <c r="A101" s="8"/>
      <c r="B101" s="10"/>
      <c r="C101" s="10" t="s">
        <v>17</v>
      </c>
      <c r="D101" s="11"/>
      <c r="E101" s="12" t="s">
        <v>4</v>
      </c>
      <c r="F101" s="13"/>
      <c r="G101" s="12">
        <v>0</v>
      </c>
      <c r="H101" s="14">
        <f t="shared" si="4"/>
        <v>0</v>
      </c>
      <c r="I101" s="14">
        <f t="shared" si="5"/>
        <v>0</v>
      </c>
      <c r="J101" s="61">
        <v>0</v>
      </c>
      <c r="K101" s="61">
        <v>0</v>
      </c>
      <c r="L101" s="61">
        <v>0</v>
      </c>
      <c r="M101" s="14">
        <f t="shared" si="6"/>
        <v>0</v>
      </c>
      <c r="N101" s="14">
        <f t="shared" si="7"/>
        <v>0</v>
      </c>
      <c r="O101" s="16"/>
    </row>
    <row r="102" spans="1:15" x14ac:dyDescent="0.25">
      <c r="A102" s="8"/>
      <c r="B102" s="10"/>
      <c r="C102" s="10" t="s">
        <v>17</v>
      </c>
      <c r="D102" s="11"/>
      <c r="E102" s="12" t="s">
        <v>4</v>
      </c>
      <c r="F102" s="13"/>
      <c r="G102" s="12">
        <v>0</v>
      </c>
      <c r="H102" s="14">
        <f t="shared" si="4"/>
        <v>0</v>
      </c>
      <c r="I102" s="14">
        <f t="shared" si="5"/>
        <v>0</v>
      </c>
      <c r="J102" s="61">
        <v>0</v>
      </c>
      <c r="K102" s="61">
        <v>0</v>
      </c>
      <c r="L102" s="61">
        <v>0</v>
      </c>
      <c r="M102" s="14">
        <f t="shared" si="6"/>
        <v>0</v>
      </c>
      <c r="N102" s="14">
        <f t="shared" si="7"/>
        <v>0</v>
      </c>
      <c r="O102" s="16"/>
    </row>
    <row r="103" spans="1:15" x14ac:dyDescent="0.25">
      <c r="A103" s="8"/>
      <c r="B103" s="10"/>
      <c r="C103" s="10" t="s">
        <v>17</v>
      </c>
      <c r="D103" s="11"/>
      <c r="E103" s="12" t="s">
        <v>4</v>
      </c>
      <c r="F103" s="13"/>
      <c r="G103" s="12">
        <v>0</v>
      </c>
      <c r="H103" s="14">
        <f t="shared" si="4"/>
        <v>0</v>
      </c>
      <c r="I103" s="14">
        <f t="shared" si="5"/>
        <v>0</v>
      </c>
      <c r="J103" s="61">
        <v>0</v>
      </c>
      <c r="K103" s="61">
        <v>0</v>
      </c>
      <c r="L103" s="61">
        <v>0</v>
      </c>
      <c r="M103" s="14">
        <f t="shared" si="6"/>
        <v>0</v>
      </c>
      <c r="N103" s="14">
        <f t="shared" si="7"/>
        <v>0</v>
      </c>
      <c r="O103" s="16"/>
    </row>
    <row r="104" spans="1:15" x14ac:dyDescent="0.25">
      <c r="A104" s="8"/>
      <c r="B104" s="10"/>
      <c r="C104" s="10" t="s">
        <v>17</v>
      </c>
      <c r="D104" s="11"/>
      <c r="E104" s="12" t="s">
        <v>4</v>
      </c>
      <c r="F104" s="13"/>
      <c r="G104" s="12">
        <v>0</v>
      </c>
      <c r="H104" s="14">
        <f t="shared" si="4"/>
        <v>0</v>
      </c>
      <c r="I104" s="14">
        <f t="shared" si="5"/>
        <v>0</v>
      </c>
      <c r="J104" s="61">
        <v>0</v>
      </c>
      <c r="K104" s="61">
        <v>0</v>
      </c>
      <c r="L104" s="61">
        <v>0</v>
      </c>
      <c r="M104" s="14">
        <f t="shared" si="6"/>
        <v>0</v>
      </c>
      <c r="N104" s="14">
        <f t="shared" si="7"/>
        <v>0</v>
      </c>
      <c r="O104" s="16"/>
    </row>
    <row r="105" spans="1:15" x14ac:dyDescent="0.25">
      <c r="A105" s="8"/>
      <c r="B105" s="10"/>
      <c r="C105" s="10" t="s">
        <v>17</v>
      </c>
      <c r="D105" s="11"/>
      <c r="E105" s="12" t="s">
        <v>4</v>
      </c>
      <c r="F105" s="13"/>
      <c r="G105" s="12">
        <v>0</v>
      </c>
      <c r="H105" s="14">
        <f t="shared" si="4"/>
        <v>0</v>
      </c>
      <c r="I105" s="14">
        <f t="shared" si="5"/>
        <v>0</v>
      </c>
      <c r="J105" s="61">
        <v>0</v>
      </c>
      <c r="K105" s="61">
        <v>0</v>
      </c>
      <c r="L105" s="61">
        <v>0</v>
      </c>
      <c r="M105" s="14">
        <f t="shared" si="6"/>
        <v>0</v>
      </c>
      <c r="N105" s="14">
        <f t="shared" si="7"/>
        <v>0</v>
      </c>
      <c r="O105" s="16"/>
    </row>
    <row r="106" spans="1:15" x14ac:dyDescent="0.25">
      <c r="A106" s="8"/>
      <c r="B106" s="10"/>
      <c r="C106" s="10" t="s">
        <v>17</v>
      </c>
      <c r="D106" s="11"/>
      <c r="E106" s="12" t="s">
        <v>4</v>
      </c>
      <c r="F106" s="13"/>
      <c r="G106" s="12">
        <v>0</v>
      </c>
      <c r="H106" s="14">
        <f t="shared" si="4"/>
        <v>0</v>
      </c>
      <c r="I106" s="14">
        <f t="shared" si="5"/>
        <v>0</v>
      </c>
      <c r="J106" s="61">
        <v>0</v>
      </c>
      <c r="K106" s="61">
        <v>0</v>
      </c>
      <c r="L106" s="61">
        <v>0</v>
      </c>
      <c r="M106" s="14">
        <f t="shared" si="6"/>
        <v>0</v>
      </c>
      <c r="N106" s="14">
        <f t="shared" si="7"/>
        <v>0</v>
      </c>
      <c r="O106" s="16"/>
    </row>
    <row r="107" spans="1:15" x14ac:dyDescent="0.25">
      <c r="A107" s="8"/>
      <c r="B107" s="10"/>
      <c r="C107" s="10" t="s">
        <v>17</v>
      </c>
      <c r="D107" s="11"/>
      <c r="E107" s="12" t="s">
        <v>4</v>
      </c>
      <c r="F107" s="13"/>
      <c r="G107" s="12">
        <v>0</v>
      </c>
      <c r="H107" s="14">
        <f t="shared" si="4"/>
        <v>0</v>
      </c>
      <c r="I107" s="14">
        <f t="shared" si="5"/>
        <v>0</v>
      </c>
      <c r="J107" s="61">
        <v>0</v>
      </c>
      <c r="K107" s="61">
        <v>0</v>
      </c>
      <c r="L107" s="61">
        <v>0</v>
      </c>
      <c r="M107" s="14">
        <f t="shared" si="6"/>
        <v>0</v>
      </c>
      <c r="N107" s="14">
        <f t="shared" si="7"/>
        <v>0</v>
      </c>
      <c r="O107" s="16"/>
    </row>
    <row r="108" spans="1:15" x14ac:dyDescent="0.25">
      <c r="A108" s="3"/>
      <c r="B108" s="18"/>
      <c r="C108" s="18"/>
      <c r="D108" s="19">
        <f>SUM(D4:D107)</f>
        <v>388955</v>
      </c>
      <c r="E108" s="62"/>
      <c r="F108" s="3" t="s">
        <v>151</v>
      </c>
      <c r="G108" s="4"/>
      <c r="H108" s="19">
        <f>SUM(H4:H107)</f>
        <v>64332</v>
      </c>
      <c r="I108" s="19">
        <f>SUM(I4:I107)</f>
        <v>32166</v>
      </c>
      <c r="J108" s="19">
        <f>SUMIF($I$4:$I$107,"=FG",J4:J107)</f>
        <v>0</v>
      </c>
      <c r="K108" s="19">
        <f>SUMIF($I$4:$I$107,"=FG",K4:K107)</f>
        <v>0</v>
      </c>
      <c r="L108" s="19">
        <f>SUMIF($I$4:$I$107,"=FG",L4:L107)</f>
        <v>0</v>
      </c>
      <c r="M108" s="19">
        <f>SUMIF($I$4:$I$107,"=FG",M4:M107)</f>
        <v>0</v>
      </c>
      <c r="N108" s="19">
        <f>SUMIF($I$4:$I$107,"=FG",N4:N107)</f>
        <v>0</v>
      </c>
      <c r="O108" s="3"/>
    </row>
  </sheetData>
  <conditionalFormatting sqref="N2:O2 S2:T99 M5:N107 H4:I107">
    <cfRule type="cellIs" dxfId="62" priority="1" operator="lessThan">
      <formula>-1</formula>
    </cfRule>
  </conditionalFormatting>
  <conditionalFormatting sqref="N2:O2 S2:T99 M5:N107 I4:I107">
    <cfRule type="expression" dxfId="61" priority="2">
      <formula>$I2="OUI"</formula>
    </cfRule>
  </conditionalFormatting>
  <conditionalFormatting sqref="K2">
    <cfRule type="expression" dxfId="60" priority="3">
      <formula>OR(I2="Achats",I2="Variable",I2="Comm")</formula>
    </cfRule>
  </conditionalFormatting>
  <conditionalFormatting sqref="L2">
    <cfRule type="expression" dxfId="59" priority="4">
      <formula>OR(I2="Achats",I2="Variable",I2="Comm")</formula>
    </cfRule>
  </conditionalFormatting>
  <conditionalFormatting sqref="M2 G21:G107">
    <cfRule type="expression" dxfId="58" priority="5">
      <formula>OR(C2="Achats",C2="Variable",C2="Comm")</formula>
    </cfRule>
  </conditionalFormatting>
  <conditionalFormatting sqref="T2:T99 N5:N107">
    <cfRule type="cellIs" dxfId="57" priority="6" operator="greaterThan">
      <formula>0</formula>
    </cfRule>
    <cfRule type="cellIs" dxfId="56" priority="-1" operator="lessThan">
      <formula>-0.01</formula>
    </cfRule>
  </conditionalFormatting>
  <conditionalFormatting sqref="P2:P99 J4:J107">
    <cfRule type="expression" dxfId="55" priority="7">
      <formula>OR(C2="Achats",C2="Variable",C2="Comm")</formula>
    </cfRule>
  </conditionalFormatting>
  <conditionalFormatting sqref="Q2:Q99 K4:K107">
    <cfRule type="expression" dxfId="54" priority="8">
      <formula>OR(C2="Achats",C2="Variable",C2="Comm")</formula>
    </cfRule>
  </conditionalFormatting>
  <conditionalFormatting sqref="R2:R99 L4:L107">
    <cfRule type="expression" dxfId="53" priority="9">
      <formula>OR(C2="Achats",C2="Variable",C2="Comm")</formula>
    </cfRule>
  </conditionalFormatting>
  <conditionalFormatting sqref="S2:S99 M4:M107">
    <cfRule type="expression" dxfId="52" priority="10">
      <formula>OR(C2="Achats",C2="Variable",C2="Comm")</formula>
    </cfRule>
  </conditionalFormatting>
  <conditionalFormatting sqref="T2:T99 N4:N107">
    <cfRule type="expression" dxfId="51" priority="11">
      <formula>OR(C2="Achats",C2="Variable",C2="Comm")</formula>
    </cfRule>
  </conditionalFormatting>
  <conditionalFormatting sqref="S25:T25">
    <cfRule type="expression" dxfId="50" priority="51">
      <formula>$I25="OUI"</formula>
    </cfRule>
  </conditionalFormatting>
  <conditionalFormatting sqref="M6:N6">
    <cfRule type="expression" dxfId="49" priority="50">
      <formula>$I6="OUI"</formula>
    </cfRule>
  </conditionalFormatting>
  <conditionalFormatting sqref="M6:N6">
    <cfRule type="expression" dxfId="48" priority="49">
      <formula>$I6="OUI"</formula>
    </cfRule>
  </conditionalFormatting>
  <conditionalFormatting sqref="M33:N33">
    <cfRule type="expression" dxfId="47" priority="48">
      <formula>$I33="OUI"</formula>
    </cfRule>
  </conditionalFormatting>
  <conditionalFormatting sqref="N3">
    <cfRule type="cellIs" dxfId="46" priority="46" operator="greaterThan">
      <formula>0</formula>
    </cfRule>
    <cfRule type="cellIs" dxfId="45" priority="47" operator="lessThan">
      <formula>-0.01</formula>
    </cfRule>
  </conditionalFormatting>
  <conditionalFormatting sqref="H4:H107">
    <cfRule type="expression" dxfId="44" priority="45">
      <formula>$C4="OUI"</formula>
    </cfRule>
  </conditionalFormatting>
  <conditionalFormatting sqref="H6">
    <cfRule type="expression" dxfId="43" priority="44">
      <formula>$C6="OUI"</formula>
    </cfRule>
  </conditionalFormatting>
  <conditionalFormatting sqref="H6">
    <cfRule type="expression" dxfId="42" priority="43">
      <formula>$C6="OUI"</formula>
    </cfRule>
  </conditionalFormatting>
  <conditionalFormatting sqref="H33">
    <cfRule type="expression" dxfId="41" priority="42">
      <formula>$C33="OUI"</formula>
    </cfRule>
  </conditionalFormatting>
  <conditionalFormatting sqref="A7:B107">
    <cfRule type="expression" dxfId="40" priority="41">
      <formula>$C7="OUI"</formula>
    </cfRule>
  </conditionalFormatting>
  <conditionalFormatting sqref="A16">
    <cfRule type="expression" dxfId="39" priority="40">
      <formula>$C16="OUI"</formula>
    </cfRule>
  </conditionalFormatting>
  <conditionalFormatting sqref="B5">
    <cfRule type="expression" dxfId="38" priority="39">
      <formula>$C5="OUI"</formula>
    </cfRule>
  </conditionalFormatting>
  <conditionalFormatting sqref="B6">
    <cfRule type="expression" dxfId="37" priority="38">
      <formula>$C6="OUI"</formula>
    </cfRule>
  </conditionalFormatting>
  <conditionalFormatting sqref="A6">
    <cfRule type="expression" dxfId="36" priority="37">
      <formula>$C6="OUI"</formula>
    </cfRule>
  </conditionalFormatting>
  <conditionalFormatting sqref="B7">
    <cfRule type="expression" dxfId="35" priority="36">
      <formula>$C7="OUI"</formula>
    </cfRule>
  </conditionalFormatting>
  <conditionalFormatting sqref="A7">
    <cfRule type="expression" dxfId="34" priority="35">
      <formula>$C7="OUI"</formula>
    </cfRule>
  </conditionalFormatting>
  <conditionalFormatting sqref="E4:E107">
    <cfRule type="expression" dxfId="33" priority="34">
      <formula>OR(C4="Achats",C4="Variable",C4="Comm",C4="Loc/Bail",C4+"Amort",C4="Financier")</formula>
    </cfRule>
  </conditionalFormatting>
  <conditionalFormatting sqref="F4:F107">
    <cfRule type="expression" dxfId="32" priority="33">
      <formula>OR(C4="Achats",C4="Variable",C4="Comm",C4="Loc/Bail",C4="Financier",C4="Amort",C4="Except")</formula>
    </cfRule>
  </conditionalFormatting>
  <conditionalFormatting sqref="G4:G107">
    <cfRule type="expression" dxfId="31" priority="32">
      <formula>OR(C4="Achats",C4="Variable",C4="Comm",C4="Loc/Bail",C4="Financier",C4="Amort",C4="Except")</formula>
    </cfRule>
  </conditionalFormatting>
  <conditionalFormatting sqref="A10">
    <cfRule type="expression" dxfId="30" priority="25">
      <formula>$C10="OUI"</formula>
    </cfRule>
  </conditionalFormatting>
  <conditionalFormatting sqref="B19">
    <cfRule type="expression" dxfId="29" priority="31">
      <formula>$C19="OUI"</formula>
    </cfRule>
  </conditionalFormatting>
  <conditionalFormatting sqref="A19">
    <cfRule type="expression" dxfId="28" priority="30">
      <formula>$C19="OUI"</formula>
    </cfRule>
  </conditionalFormatting>
  <conditionalFormatting sqref="B8">
    <cfRule type="expression" dxfId="27" priority="29">
      <formula>$C8="OUI"</formula>
    </cfRule>
  </conditionalFormatting>
  <conditionalFormatting sqref="B9">
    <cfRule type="expression" dxfId="26" priority="28">
      <formula>$C9="OUI"</formula>
    </cfRule>
  </conditionalFormatting>
  <conditionalFormatting sqref="A9">
    <cfRule type="expression" dxfId="25" priority="27">
      <formula>$C9="OUI"</formula>
    </cfRule>
  </conditionalFormatting>
  <conditionalFormatting sqref="B10">
    <cfRule type="expression" dxfId="24" priority="26">
      <formula>$C10="OUI"</formula>
    </cfRule>
  </conditionalFormatting>
  <conditionalFormatting sqref="B17">
    <cfRule type="expression" dxfId="23" priority="24">
      <formula>$C17="OUI"</formula>
    </cfRule>
  </conditionalFormatting>
  <conditionalFormatting sqref="A17">
    <cfRule type="expression" dxfId="22" priority="23">
      <formula>$C17="OUI"</formula>
    </cfRule>
  </conditionalFormatting>
  <conditionalFormatting sqref="B20">
    <cfRule type="expression" dxfId="21" priority="22">
      <formula>$C20="OUI"</formula>
    </cfRule>
  </conditionalFormatting>
  <conditionalFormatting sqref="A20">
    <cfRule type="expression" dxfId="20" priority="21">
      <formula>$C20="OUI"</formula>
    </cfRule>
  </conditionalFormatting>
  <conditionalFormatting sqref="A4:C107">
    <cfRule type="expression" dxfId="15" priority="17">
      <formula>$C4="Variable"</formula>
    </cfRule>
    <cfRule type="expression" dxfId="14" priority="18">
      <formula>$C4="Comm"</formula>
    </cfRule>
    <cfRule type="expression" dxfId="13" priority="19">
      <formula>$C4="Achats"</formula>
    </cfRule>
    <cfRule type="expression" dxfId="12" priority="20">
      <formula>OR(MID($A4,1,3)="602",MID($A4,1,3)="601")</formula>
    </cfRule>
    <cfRule type="expression" dxfId="19" priority="52">
      <formula>$C4="Except"</formula>
    </cfRule>
    <cfRule type="expression" dxfId="17" priority="-1">
      <formula>$C4="Financier"</formula>
    </cfRule>
    <cfRule type="expression" dxfId="16" priority="-1">
      <formula>$C4="Loc/Bail"</formula>
    </cfRule>
    <cfRule type="expression" dxfId="18" priority="-1">
      <formula>$C4="Amort"</formula>
    </cfRule>
  </conditionalFormatting>
  <conditionalFormatting sqref="B6">
    <cfRule type="expression" dxfId="11" priority="16">
      <formula>$C6="OUI"</formula>
    </cfRule>
  </conditionalFormatting>
  <conditionalFormatting sqref="B7">
    <cfRule type="expression" dxfId="10" priority="15">
      <formula>$C7="OUI"</formula>
    </cfRule>
  </conditionalFormatting>
  <conditionalFormatting sqref="A7">
    <cfRule type="expression" dxfId="9" priority="14">
      <formula>$C7="OUI"</formula>
    </cfRule>
  </conditionalFormatting>
  <conditionalFormatting sqref="B8">
    <cfRule type="expression" dxfId="8" priority="13">
      <formula>$C8="OUI"</formula>
    </cfRule>
  </conditionalFormatting>
  <conditionalFormatting sqref="A8">
    <cfRule type="expression" dxfId="7" priority="12">
      <formula>$C8="OUI"</formula>
    </cfRule>
  </conditionalFormatting>
  <conditionalFormatting sqref="A11">
    <cfRule type="expression" dxfId="6" priority="53">
      <formula>$C11="OUI"</formula>
    </cfRule>
  </conditionalFormatting>
  <conditionalFormatting sqref="B9">
    <cfRule type="expression" dxfId="5" priority="54">
      <formula>$C9="OUI"</formula>
    </cfRule>
  </conditionalFormatting>
  <conditionalFormatting sqref="B10">
    <cfRule type="expression" dxfId="4" priority="55">
      <formula>$C10="OUI"</formula>
    </cfRule>
  </conditionalFormatting>
  <conditionalFormatting sqref="A10">
    <cfRule type="expression" dxfId="3" priority="56">
      <formula>$C10="OUI"</formula>
    </cfRule>
  </conditionalFormatting>
  <conditionalFormatting sqref="B11">
    <cfRule type="expression" dxfId="2" priority="57">
      <formula>$C11="OUI"</formula>
    </cfRule>
  </conditionalFormatting>
  <conditionalFormatting sqref="D4:D107">
    <cfRule type="expression" dxfId="1" priority="58">
      <formula>OR(C4="Variable",C4="Comm",C4="Loc/Bail",C4="Financier",C4="Amort",C4="Except")</formula>
    </cfRule>
  </conditionalFormatting>
  <conditionalFormatting sqref="A9:A14">
    <cfRule type="expression" dxfId="0" priority="59">
      <formula>$C9="OUI"</formula>
    </cfRule>
  </conditionalFormatting>
  <dataValidations count="2">
    <dataValidation type="list" allowBlank="1" showInputMessage="1" showErrorMessage="1" error="Veuilez sélectionner l'une des options dans la liste proposée" promptTitle="Critères de sélection" prompt="Pour plus de précisions voir le commentaire dans le titre de la colonne &quot;Type de Frais&quot;. Glissez votre souris sur la cellule._x000a_" sqref="C4:C107">
      <formula1>Type_Frais</formula1>
    </dataValidation>
    <dataValidation type="list" allowBlank="1" showInputMessage="1" showErrorMessage="1" sqref="E4:E107">
      <formula1>Unite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Extraction</vt:lpstr>
      <vt:lpstr>Contrôle</vt:lpstr>
      <vt:lpstr>Contrôle (2)</vt:lpstr>
      <vt:lpstr>Coef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Guy Blancher</cp:lastModifiedBy>
  <dcterms:created xsi:type="dcterms:W3CDTF">2020-02-04T16:21:04Z</dcterms:created>
  <dcterms:modified xsi:type="dcterms:W3CDTF">2020-02-06T10:57:15Z</dcterms:modified>
</cp:coreProperties>
</file>