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charts/chart3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3.xml" ContentType="application/vnd.openxmlformats-officedocument.spreadsheetml.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205" windowHeight="3360" tabRatio="823" activeTab="2"/>
  </bookViews>
  <sheets>
    <sheet name="Tableau de bord" sheetId="1" r:id="rId1"/>
    <sheet name="Dépenses et Revenus" sheetId="4" r:id="rId2"/>
    <sheet name="Dep Rev Mois" sheetId="9" r:id="rId3"/>
    <sheet name="Rapport de budget" sheetId="3" r:id="rId4"/>
    <sheet name="Listes de données" sheetId="2" r:id="rId5"/>
    <sheet name="TCD de catégorie" sheetId="6" state="hidden" r:id="rId6"/>
  </sheets>
  <definedNames>
    <definedName name="_xlnm._FilterDatabase" localSheetId="2" hidden="1">'Dep Rev Mois'!$G$8:$J$17</definedName>
    <definedName name="Catégorie" localSheetId="2">InfosCatégorie[#Headers]</definedName>
    <definedName name="Catégorie">InfosCatégorie[#Headers]</definedName>
    <definedName name="ChoixMois">'Tableau de bord'!$C$6</definedName>
    <definedName name="ChoixMois2" localSheetId="2">'Dep Rev Mois'!$E$6</definedName>
    <definedName name="ChoixMois2">'Dépenses et Revenus'!$E$6</definedName>
    <definedName name="ChronologieNative_DATE">#N/A</definedName>
    <definedName name="ColGauche" localSheetId="2">MATCH('Dep Rev Mois'!$H1,'Dep Rev Mois'!Catégorie,0)</definedName>
    <definedName name="ColGauche">MATCH(Dépenses[[#This Row],[CATÉGORIE]],Catégorie,0)</definedName>
    <definedName name="DtDébut">DATE(NombreAnnées,COLUMN('Tableau de bord'!XFC$1),1)</definedName>
    <definedName name="DtFin">DATE(NombreAnnées,COLUMN('Tableau de bord'!XFC$1)+1,1)-1</definedName>
    <definedName name="DtMilieu">DATE(NombreAnnées,COLUMN('Tableau de bord'!XFC$1),14)</definedName>
    <definedName name="_xlnm.Print_Titles" localSheetId="2">'Dep Rev Mois'!$6:$8</definedName>
    <definedName name="_xlnm.Print_Titles" localSheetId="1">'Dépenses et Revenus'!$6:$8</definedName>
    <definedName name="_xlnm.Print_Titles" localSheetId="4">'Listes de données'!$7:$7</definedName>
    <definedName name="JourMoisDébut">DATE(NombreAnnées,NombreMois,1)</definedName>
    <definedName name="JourMoisFin">DATE(NombreAnnées,NombreMois,JoursParMois)</definedName>
    <definedName name="JourMoisMilieu">DATE(NombreAnnées,NombreMois,14)</definedName>
    <definedName name="JoursParMois">DAY(DATE('Tableau de bord'!$K$6,'Tableau de bord'!$E$6+1,1)-1)</definedName>
    <definedName name="ListeRecherche" localSheetId="2">CHOOSE(MATCH('Dep Rev Mois'!$H1,InfosCatégorie[#Headers],0), OFFSET(InfosCatégorie[[#All],[Foyer]],1,0,COUNTA(InfosCatégorie[[#All],[Foyer]])-1,1),OFFSET(InfosCatégorie[[#All],[Divertissement]],1,0,COUNTA(InfosCatégorie[[#All],[Divertissement]])-1,1),OFFSET(InfosCatégorie[[#All],[Alimentation]],1,0,COUNTA(InfosCatégorie[[#All],[Alimentation]])-1,1),OFFSET(InfosCatégorie[[#All],[Dons]],1,0,COUNTA(InfosCatégorie[[#All],[Dons]])-1,1),OFFSET(InfosCatégorie[[#All],[Enfants]],1,0,COUNTA(InfosCatégorie[[#All],[Enfants]])-1,1),OFFSET(InfosCatégorie[[#All],[Comptes de placement]],1,0,COUNTA(InfosCatégorie[[#All],[Comptes de placement]])-1,1),OFFSET(InfosCatégorie[[#All],[Soins]],1,0,COUNTA(InfosCatégorie[[#All],[Soins]])-1,1),OFFSET(InfosCatégorie[[#All],[Autre]],1,0,COUNTA(InfosCatégorie[[#All],[Autre]])-1,1),OFFSET(InfosCatégorie[[#All],[Personnel]],1,0,COUNTA(InfosCatégorie[[#All],[Personnel]])-1,1),OFFSET(InfosCatégorie[[#All],[Animaux]],1,0,COUNTA(InfosCatégorie[[#All],[Animaux]])-1,1),OFFSET(InfosCatégorie[[#All],[Impôts/Juridique]],1,0,COUNTA(InfosCatégorie[[#All],[Impôts/Juridique]])-1,1),OFFSET(InfosCatégorie[[#All],[Transport]],1,0,COUNTA(InfosCatégorie[[#All],[Transport]])-1,1))</definedName>
    <definedName name="ListeRecherche">CHOOSE(MATCH(Dépenses[[#This Row],[CATÉGORIE]],InfosCatégorie[#Headers],0), OFFSET(InfosCatégorie[[#All],[Foyer]],1,0,COUNTA(InfosCatégorie[[#All],[Foyer]])-1,1),OFFSET(InfosCatégorie[[#All],[Divertissement]],1,0,COUNTA(InfosCatégorie[[#All],[Divertissement]])-1,1),OFFSET(InfosCatégorie[[#All],[Alimentation]],1,0,COUNTA(InfosCatégorie[[#All],[Alimentation]])-1,1),OFFSET(InfosCatégorie[[#All],[Dons]],1,0,COUNTA(InfosCatégorie[[#All],[Dons]])-1,1),OFFSET(InfosCatégorie[[#All],[Enfants]],1,0,COUNTA(InfosCatégorie[[#All],[Enfants]])-1,1),OFFSET(InfosCatégorie[[#All],[Comptes de placement]],1,0,COUNTA(InfosCatégorie[[#All],[Comptes de placement]])-1,1),OFFSET(InfosCatégorie[[#All],[Soins]],1,0,COUNTA(InfosCatégorie[[#All],[Soins]])-1,1),OFFSET(InfosCatégorie[[#All],[Autre]],1,0,COUNTA(InfosCatégorie[[#All],[Autre]])-1,1),OFFSET(InfosCatégorie[[#All],[Personnel]],1,0,COUNTA(InfosCatégorie[[#All],[Personnel]])-1,1),OFFSET(InfosCatégorie[[#All],[Animaux]],1,0,COUNTA(InfosCatégorie[[#All],[Animaux]])-1,1),OFFSET(InfosCatégorie[[#All],[Impôts/Juridique]],1,0,COUNTA(InfosCatégorie[[#All],[Impôts/Juridique]])-1,1),OFFSET(InfosCatégorie[[#All],[Transport]],1,0,COUNTA(InfosCatégorie[[#All],[Transport]])-1,1))</definedName>
    <definedName name="NombreAnnées">'Tableau de bord'!$K$6</definedName>
    <definedName name="NombreMois">'Tableau de bord'!$E$6</definedName>
    <definedName name="NombreMois2" localSheetId="2">'Dep Rev Mois'!$E$6</definedName>
    <definedName name="NombreMois2">'Dépenses et Revenus'!$E$6</definedName>
    <definedName name="Segment_CATÉGORIE">#N/A</definedName>
    <definedName name="Segment_Description">#N/A</definedName>
  </definedNames>
  <calcPr calcId="152511"/>
  <pivotCaches>
    <pivotCache cacheId="29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10"/>
      </x15:timelineCacheRefs>
    </ext>
  </extLst>
</workbook>
</file>

<file path=xl/calcChain.xml><?xml version="1.0" encoding="utf-8"?>
<calcChain xmlns="http://schemas.openxmlformats.org/spreadsheetml/2006/main">
  <c r="G13" i="9" l="1"/>
  <c r="G12" i="9"/>
  <c r="G11" i="9"/>
  <c r="G10" i="9"/>
  <c r="G9" i="9"/>
  <c r="C11" i="9"/>
  <c r="C10" i="9"/>
  <c r="C9" i="9"/>
  <c r="D6" i="9" l="1"/>
  <c r="C6" i="1"/>
  <c r="G40" i="4" l="1"/>
  <c r="G39" i="4"/>
  <c r="G38" i="4"/>
  <c r="G37" i="4"/>
  <c r="G36" i="4"/>
  <c r="G35" i="4"/>
  <c r="G34" i="4"/>
  <c r="G33" i="4"/>
  <c r="G32" i="4"/>
  <c r="G31" i="4"/>
  <c r="G30" i="4"/>
  <c r="G29" i="4"/>
  <c r="G28" i="4"/>
  <c r="G27" i="4"/>
  <c r="G26" i="4"/>
  <c r="G25" i="4"/>
  <c r="G24" i="4"/>
  <c r="G23" i="4"/>
  <c r="G22" i="4"/>
  <c r="G21" i="4"/>
  <c r="G20" i="4"/>
  <c r="G19" i="4"/>
  <c r="G18" i="4"/>
  <c r="G10" i="4"/>
  <c r="G11" i="4"/>
  <c r="G12" i="4"/>
  <c r="G13" i="4"/>
  <c r="G14" i="4"/>
  <c r="G15" i="4"/>
  <c r="G16" i="4"/>
  <c r="G17" i="4"/>
  <c r="G9" i="4"/>
  <c r="C17" i="4"/>
  <c r="C15" i="4"/>
  <c r="C16" i="4"/>
  <c r="C13" i="4"/>
  <c r="C14" i="4"/>
  <c r="C11" i="4"/>
  <c r="C12" i="4"/>
  <c r="C10" i="4"/>
  <c r="C9" i="4"/>
  <c r="E11" i="1" l="1"/>
  <c r="M11" i="1"/>
  <c r="E10" i="1"/>
  <c r="G20" i="1"/>
  <c r="O18" i="1" l="1"/>
  <c r="N18" i="1"/>
  <c r="M18" i="1"/>
  <c r="L18" i="1"/>
  <c r="K18" i="1"/>
  <c r="J18" i="1"/>
  <c r="I18" i="1"/>
  <c r="H18" i="1"/>
  <c r="G18" i="1"/>
  <c r="F18" i="1"/>
  <c r="E18" i="1"/>
  <c r="D18" i="1"/>
  <c r="O19" i="1"/>
  <c r="N19" i="1"/>
  <c r="M19" i="1"/>
  <c r="L19" i="1"/>
  <c r="K19" i="1"/>
  <c r="J19" i="1"/>
  <c r="I19" i="1"/>
  <c r="H19" i="1"/>
  <c r="G19" i="1"/>
  <c r="F19" i="1"/>
  <c r="E19" i="1"/>
  <c r="D19" i="1"/>
  <c r="O21" i="1"/>
  <c r="N21" i="1"/>
  <c r="M21" i="1"/>
  <c r="L21" i="1"/>
  <c r="K21" i="1"/>
  <c r="J21" i="1"/>
  <c r="I21" i="1"/>
  <c r="H21" i="1"/>
  <c r="E21" i="1"/>
  <c r="F21" i="1"/>
  <c r="G21" i="1"/>
  <c r="D21" i="1"/>
  <c r="D20" i="1"/>
  <c r="O20" i="1"/>
  <c r="N20" i="1"/>
  <c r="M20" i="1"/>
  <c r="L20" i="1"/>
  <c r="K20" i="1"/>
  <c r="J20" i="1"/>
  <c r="I20" i="1"/>
  <c r="H20" i="1"/>
  <c r="F20" i="1"/>
  <c r="E20" i="1"/>
  <c r="M10" i="1" l="1" a="1"/>
  <c r="M10" i="1" s="1"/>
</calcChain>
</file>

<file path=xl/sharedStrings.xml><?xml version="1.0" encoding="utf-8"?>
<sst xmlns="http://schemas.openxmlformats.org/spreadsheetml/2006/main" count="244" uniqueCount="117">
  <si>
    <t>Emprunt-logement</t>
  </si>
  <si>
    <t>Électricité</t>
  </si>
  <si>
    <t>Eau/canalisations</t>
  </si>
  <si>
    <t>Poubelles</t>
  </si>
  <si>
    <t>Téléphone portable</t>
  </si>
  <si>
    <t>Téléphone fixe</t>
  </si>
  <si>
    <t>Internet</t>
  </si>
  <si>
    <t>Télévision</t>
  </si>
  <si>
    <t>DÉPENSES</t>
  </si>
  <si>
    <t>REVENU</t>
  </si>
  <si>
    <t>Courses</t>
  </si>
  <si>
    <t xml:space="preserve">Paiement voiture 1 </t>
  </si>
  <si>
    <t xml:space="preserve">Paiement voiture 2 </t>
  </si>
  <si>
    <t>Assurance auto</t>
  </si>
  <si>
    <t>Soins</t>
  </si>
  <si>
    <t>Câble/Internet/Téléphone</t>
  </si>
  <si>
    <t>Autre</t>
  </si>
  <si>
    <t>Vêtements</t>
  </si>
  <si>
    <t>Films</t>
  </si>
  <si>
    <t>Compte d’épargne retraite</t>
  </si>
  <si>
    <t>Épargne</t>
  </si>
  <si>
    <t>Lessive</t>
  </si>
  <si>
    <t>Alimentation</t>
  </si>
  <si>
    <t>Régional</t>
  </si>
  <si>
    <t>National</t>
  </si>
  <si>
    <t>Local</t>
  </si>
  <si>
    <t>Compte de placement</t>
  </si>
  <si>
    <t>Université</t>
  </si>
  <si>
    <t>Œuvre de charité 1</t>
  </si>
  <si>
    <t>Œuvre de charité 2</t>
  </si>
  <si>
    <t>Œuvre de charité 3</t>
  </si>
  <si>
    <t>Avocat</t>
  </si>
  <si>
    <t>Pension alimentaire</t>
  </si>
  <si>
    <t xml:space="preserve">Carte bancaire 1 </t>
  </si>
  <si>
    <t xml:space="preserve">Carte bancaire 2 </t>
  </si>
  <si>
    <t>Carburant</t>
  </si>
  <si>
    <t>Autorisation/Déclaration</t>
  </si>
  <si>
    <t>Maintenance/Réparations</t>
  </si>
  <si>
    <t>Fournitures</t>
  </si>
  <si>
    <t>Transports en commun</t>
  </si>
  <si>
    <t>Vêtements</t>
  </si>
  <si>
    <t>Compte courant</t>
  </si>
  <si>
    <t>Retraite</t>
  </si>
  <si>
    <t>Assurance</t>
  </si>
  <si>
    <t>Cotisation d’association</t>
  </si>
  <si>
    <t>Don</t>
  </si>
  <si>
    <t>Pension alimentaire</t>
  </si>
  <si>
    <t>Événements sportifs</t>
  </si>
  <si>
    <t>Emprunts</t>
  </si>
  <si>
    <t>Prêts étudiants</t>
  </si>
  <si>
    <t>Vidéo/Films</t>
  </si>
  <si>
    <t>Musique</t>
  </si>
  <si>
    <t>Concerts/Théâtre</t>
  </si>
  <si>
    <t>Fournitures scolaires</t>
  </si>
  <si>
    <t>Argent du déjeuner</t>
  </si>
  <si>
    <t>Toilettage</t>
  </si>
  <si>
    <t>Pressing</t>
  </si>
  <si>
    <t>Jouets/jeux</t>
  </si>
  <si>
    <t>Cotisations/frais</t>
  </si>
  <si>
    <t>Coiffeur/manucure</t>
  </si>
  <si>
    <t>Club de fitness/bien-être</t>
  </si>
  <si>
    <t>Médecin/Clinique</t>
  </si>
  <si>
    <t>Totaux annuels</t>
  </si>
  <si>
    <t>Totaux mensuels</t>
  </si>
  <si>
    <t>Dépenses</t>
  </si>
  <si>
    <t>Revenus</t>
  </si>
  <si>
    <t>Repas à l’extérieur</t>
  </si>
  <si>
    <t>Shopping</t>
  </si>
  <si>
    <t>Dépenses 1-15</t>
  </si>
  <si>
    <t>Revenus 1-15</t>
  </si>
  <si>
    <t>Revenus 16-31</t>
  </si>
  <si>
    <t>Dépenses 16-31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</si>
  <si>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</si>
  <si>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</si>
  <si>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</si>
  <si>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</si>
  <si>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</si>
  <si>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</si>
  <si>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</si>
  <si>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</si>
  <si>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</si>
  <si>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</si>
  <si>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</si>
  <si>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</si>
  <si>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TABLEAU DE BORD</t>
  </si>
  <si>
    <t>Budget familial à la moitié du mois</t>
  </si>
  <si>
    <t>TOTAUX MENSUELS</t>
  </si>
  <si>
    <t>TOTAUX ANNUELS</t>
  </si>
  <si>
    <t>DESCRIPTION</t>
  </si>
  <si>
    <t>DATE</t>
  </si>
  <si>
    <t>MONTANT</t>
  </si>
  <si>
    <t>CATÉGORIE</t>
  </si>
  <si>
    <t>TOTAL</t>
  </si>
  <si>
    <t>LISTES DE DONNÉES</t>
  </si>
  <si>
    <t>Eau/canalisations</t>
  </si>
  <si>
    <t>Maintenance/Réparations</t>
  </si>
  <si>
    <t>Paye David</t>
  </si>
  <si>
    <t>Paye Pat</t>
  </si>
  <si>
    <t>Foyer</t>
  </si>
  <si>
    <t>Divertissement</t>
  </si>
  <si>
    <t>Dons</t>
  </si>
  <si>
    <t>Enfants</t>
  </si>
  <si>
    <t>Comptes de placement</t>
  </si>
  <si>
    <t>Personnel</t>
  </si>
  <si>
    <t>Animaux</t>
  </si>
  <si>
    <t>Impôts/Juridique</t>
  </si>
  <si>
    <t>Transport</t>
  </si>
  <si>
    <r>
      <t xml:space="preserve">INSTALLATION     </t>
    </r>
    <r>
      <rPr>
        <b/>
        <sz val="8"/>
        <color theme="1" tint="0.34998626667073579"/>
        <rFont val="Verdana"/>
        <family val="2"/>
        <scheme val="minor"/>
      </rPr>
      <t xml:space="preserve">    </t>
    </r>
    <r>
      <rPr>
        <sz val="8"/>
        <color theme="1" tint="0.34998626667073579"/>
        <rFont val="Verdana"/>
        <family val="2"/>
        <scheme val="minor"/>
      </rPr>
      <t>Les données Catégorie suivantes alimentent les listes déroulantes du tableau Dépenses de la feuille Dépenses et Revenu. Modifiez les noms de catégories ou les descriptions sous chacune d’elles pour mettre à jour les listes.</t>
    </r>
  </si>
  <si>
    <t>Étiquettes de lignes</t>
  </si>
  <si>
    <t>TOTAUX CATÉGORIES</t>
  </si>
  <si>
    <t>TABLEAU CROISÉ DYNAMIQUE CATÉGORIE</t>
  </si>
  <si>
    <t xml:space="preserve">Ce tableau croisé dynamique est la source de données du graphique croisé dynamique Totaux catégories du Rapport du budget. </t>
  </si>
  <si>
    <t>REVENU ET DÉPENSES</t>
  </si>
  <si>
    <t>RAPPORT DU BUDGET</t>
  </si>
  <si>
    <t xml:space="preserve">MONTANT </t>
  </si>
  <si>
    <t>Total général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</si>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</sst>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$&quot;#,##0.00_);\(&quot;$&quot;#,##0.00\)"/>
    <numFmt numFmtId="165" formatCode="&quot;$&quot;#,##0.00"/>
    <numFmt numFmtId="166" formatCode="&quot;$&quot;#,##0"/>
    <numFmt numFmtId="167" formatCode="#,##0.00\ &quot;€&quot;"/>
    <numFmt numFmtId="168" formatCode="#,##0\ &quot;€&quot;"/>
  </numFmts>
  <fonts count="20" x14ac:knownFonts="1">
    <font>
      <sz val="10"/>
      <color theme="1" tint="0.34998626667073579"/>
      <name val="Verdana"/>
      <family val="2"/>
      <scheme val="minor"/>
    </font>
    <font>
      <b/>
      <sz val="18"/>
      <color theme="3"/>
      <name val="Verdana"/>
      <family val="2"/>
      <scheme val="minor"/>
    </font>
    <font>
      <sz val="11"/>
      <color theme="0"/>
      <name val="Verdana"/>
      <family val="2"/>
      <scheme val="minor"/>
    </font>
    <font>
      <b/>
      <sz val="11"/>
      <color theme="3"/>
      <name val="Verdana"/>
      <family val="2"/>
      <scheme val="minor"/>
    </font>
    <font>
      <sz val="11"/>
      <color rgb="FF3F3F76"/>
      <name val="Verdana"/>
      <family val="2"/>
      <scheme val="minor"/>
    </font>
    <font>
      <b/>
      <sz val="10"/>
      <color theme="1" tint="0.34998626667073579"/>
      <name val="Verdana"/>
      <family val="2"/>
      <scheme val="minor"/>
    </font>
    <font>
      <b/>
      <sz val="8"/>
      <color theme="0"/>
      <name val="Verdana"/>
      <family val="2"/>
      <scheme val="minor"/>
    </font>
    <font>
      <sz val="20"/>
      <color theme="0"/>
      <name val="Plantagenet Cherokee"/>
      <family val="1"/>
      <scheme val="major"/>
    </font>
    <font>
      <sz val="16"/>
      <color theme="4"/>
      <name val="Verdana"/>
      <family val="2"/>
      <scheme val="minor"/>
    </font>
    <font>
      <b/>
      <sz val="9"/>
      <color theme="1" tint="0.34998626667073579"/>
      <name val="Verdana"/>
      <family val="2"/>
      <scheme val="minor"/>
    </font>
    <font>
      <sz val="8"/>
      <name val="Verdana"/>
      <family val="2"/>
      <scheme val="minor"/>
    </font>
    <font>
      <sz val="7"/>
      <color theme="1" tint="0.34998626667073579"/>
      <name val="Verdana"/>
      <family val="2"/>
      <scheme val="minor"/>
    </font>
    <font>
      <sz val="20"/>
      <color theme="0"/>
      <name val="Plantagenet Cherokee"/>
      <family val="2"/>
      <scheme val="major"/>
    </font>
    <font>
      <sz val="10"/>
      <color theme="3"/>
      <name val="Verdana"/>
      <family val="2"/>
      <scheme val="minor"/>
    </font>
    <font>
      <sz val="10"/>
      <color theme="0"/>
      <name val="Verdana"/>
      <family val="2"/>
      <scheme val="minor"/>
    </font>
    <font>
      <sz val="16"/>
      <color theme="5"/>
      <name val="Verdana"/>
      <family val="2"/>
      <scheme val="minor"/>
    </font>
    <font>
      <b/>
      <sz val="8"/>
      <color theme="1" tint="0.34998626667073579"/>
      <name val="Verdana"/>
      <family val="2"/>
      <scheme val="minor"/>
    </font>
    <font>
      <sz val="8"/>
      <color theme="1" tint="0.34998626667073579"/>
      <name val="Verdana"/>
      <family val="2"/>
      <scheme val="minor"/>
    </font>
    <font>
      <b/>
      <sz val="9"/>
      <color theme="0"/>
      <name val="Verdana"/>
      <family val="2"/>
      <scheme val="minor"/>
    </font>
    <font>
      <sz val="16"/>
      <color rgb="FF1E80B5"/>
      <name val="Verdana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5" tint="0.79998168889431442"/>
        <bgColor auto="1"/>
      </patternFill>
    </fill>
    <fill>
      <patternFill patternType="solid">
        <fgColor theme="5"/>
        <bgColor auto="1"/>
      </patternFill>
    </fill>
  </fills>
  <borders count="15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n">
        <color theme="1" tint="0.34998626667073579"/>
      </bottom>
      <diagonal/>
    </border>
    <border>
      <left/>
      <right style="thin">
        <color theme="4"/>
      </right>
      <top/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/>
      <right/>
      <top style="medium">
        <color theme="0"/>
      </top>
      <bottom/>
      <diagonal/>
    </border>
    <border>
      <left/>
      <right/>
      <top style="medium">
        <color theme="0" tint="-0.34998626667073579"/>
      </top>
      <bottom style="medium">
        <color theme="0"/>
      </bottom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/>
      <top style="medium">
        <color theme="0" tint="-0.34998626667073579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</borders>
  <cellStyleXfs count="6">
    <xf numFmtId="0" fontId="0" fillId="0" borderId="0">
      <alignment vertical="center"/>
    </xf>
    <xf numFmtId="0" fontId="5" fillId="0" borderId="3" applyNumberFormat="0" applyFill="0" applyAlignment="0" applyProtection="0"/>
    <xf numFmtId="0" fontId="13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2" borderId="2" applyNumberFormat="0" applyAlignment="0" applyProtection="0"/>
    <xf numFmtId="0" fontId="12" fillId="3" borderId="0" applyNumberFormat="0" applyBorder="0" applyProtection="0">
      <alignment vertical="center"/>
    </xf>
  </cellStyleXfs>
  <cellXfs count="93">
    <xf numFmtId="0" fontId="0" fillId="0" borderId="0" xfId="0">
      <alignment vertical="center"/>
    </xf>
    <xf numFmtId="14" fontId="0" fillId="0" borderId="0" xfId="0" applyNumberFormat="1">
      <alignment vertical="center"/>
    </xf>
    <xf numFmtId="165" fontId="0" fillId="0" borderId="0" xfId="0" applyNumberFormat="1">
      <alignment vertical="center"/>
    </xf>
    <xf numFmtId="0" fontId="0" fillId="0" borderId="0" xfId="0" applyProtection="1">
      <alignment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Protection="1">
      <alignment vertical="center"/>
    </xf>
    <xf numFmtId="0" fontId="0" fillId="4" borderId="0" xfId="0" applyFill="1" applyProtection="1">
      <alignment vertical="center"/>
      <protection locked="0"/>
    </xf>
    <xf numFmtId="0" fontId="2" fillId="0" borderId="0" xfId="0" applyFont="1" applyProtection="1">
      <alignment vertical="center"/>
      <protection locked="0"/>
    </xf>
    <xf numFmtId="0" fontId="2" fillId="0" borderId="0" xfId="0" applyFont="1">
      <alignment vertical="center"/>
    </xf>
    <xf numFmtId="0" fontId="0" fillId="5" borderId="0" xfId="0" applyFill="1" applyProtection="1">
      <alignment vertical="center"/>
    </xf>
    <xf numFmtId="0" fontId="10" fillId="0" borderId="3" xfId="1" applyFont="1" applyAlignment="1" applyProtection="1">
      <alignment wrapText="1"/>
      <protection locked="0"/>
    </xf>
    <xf numFmtId="0" fontId="11" fillId="0" borderId="3" xfId="1" applyFont="1" applyAlignment="1" applyProtection="1">
      <alignment horizontal="right"/>
      <protection locked="0"/>
    </xf>
    <xf numFmtId="0" fontId="8" fillId="5" borderId="0" xfId="4" applyFont="1" applyFill="1" applyBorder="1" applyAlignment="1" applyProtection="1">
      <alignment vertical="center"/>
      <protection locked="0"/>
    </xf>
    <xf numFmtId="0" fontId="0" fillId="0" borderId="0" xfId="0" applyAlignment="1">
      <alignment vertical="center"/>
    </xf>
    <xf numFmtId="0" fontId="0" fillId="0" borderId="0" xfId="0" pivotButton="1">
      <alignment vertical="center"/>
    </xf>
    <xf numFmtId="0" fontId="5" fillId="0" borderId="3" xfId="1" applyProtection="1">
      <protection locked="0"/>
    </xf>
    <xf numFmtId="0" fontId="13" fillId="0" borderId="3" xfId="2" applyBorder="1"/>
    <xf numFmtId="0" fontId="1" fillId="3" borderId="0" xfId="1" applyFont="1" applyFill="1" applyBorder="1" applyProtection="1">
      <protection locked="0"/>
    </xf>
    <xf numFmtId="0" fontId="2" fillId="3" borderId="0" xfId="1" applyFont="1" applyFill="1" applyBorder="1" applyAlignment="1" applyProtection="1">
      <alignment horizontal="right" vertical="center"/>
      <protection locked="0"/>
    </xf>
    <xf numFmtId="0" fontId="2" fillId="3" borderId="0" xfId="1" applyFont="1" applyFill="1" applyBorder="1" applyAlignment="1" applyProtection="1">
      <alignment horizontal="right" vertical="center" indent="1"/>
      <protection locked="0"/>
    </xf>
    <xf numFmtId="0" fontId="7" fillId="3" borderId="0" xfId="1" applyFont="1" applyFill="1" applyBorder="1" applyAlignment="1" applyProtection="1">
      <alignment horizontal="left" vertical="center" indent="1"/>
      <protection locked="0"/>
    </xf>
    <xf numFmtId="0" fontId="11" fillId="0" borderId="3" xfId="1" applyFont="1" applyAlignment="1" applyProtection="1">
      <alignment horizontal="left"/>
      <protection locked="0"/>
    </xf>
    <xf numFmtId="0" fontId="10" fillId="0" borderId="3" xfId="1" applyFont="1" applyAlignment="1" applyProtection="1">
      <protection locked="0"/>
    </xf>
    <xf numFmtId="0" fontId="5" fillId="0" borderId="3" xfId="1" applyAlignment="1">
      <alignment vertical="center"/>
    </xf>
    <xf numFmtId="0" fontId="0" fillId="0" borderId="4" xfId="0" applyBorder="1" applyProtection="1">
      <alignment vertical="center"/>
      <protection locked="0"/>
    </xf>
    <xf numFmtId="0" fontId="0" fillId="3" borderId="0" xfId="0" applyFill="1" applyProtection="1">
      <alignment vertical="center"/>
      <protection locked="0"/>
    </xf>
    <xf numFmtId="0" fontId="2" fillId="0" borderId="0" xfId="0" applyFont="1" applyFill="1" applyProtection="1">
      <alignment vertical="center"/>
    </xf>
    <xf numFmtId="0" fontId="14" fillId="3" borderId="0" xfId="0" applyFont="1" applyFill="1" applyBorder="1" applyAlignment="1">
      <alignment horizontal="left" vertical="center" indent="1"/>
    </xf>
    <xf numFmtId="0" fontId="14" fillId="3" borderId="7" xfId="0" applyFont="1" applyFill="1" applyBorder="1" applyAlignment="1">
      <alignment horizontal="left" vertical="center" indent="1"/>
    </xf>
    <xf numFmtId="0" fontId="14" fillId="6" borderId="7" xfId="0" applyFont="1" applyFill="1" applyBorder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0" fillId="0" borderId="0" xfId="0" applyFont="1" applyFill="1" applyBorder="1" applyAlignment="1">
      <alignment horizontal="left" vertical="center" indent="1"/>
    </xf>
    <xf numFmtId="14" fontId="0" fillId="0" borderId="0" xfId="0" applyNumberFormat="1" applyFont="1" applyFill="1" applyBorder="1" applyAlignment="1">
      <alignment horizontal="right" vertical="center" indent="1"/>
    </xf>
    <xf numFmtId="14" fontId="0" fillId="0" borderId="0" xfId="0" applyNumberFormat="1" applyFont="1" applyFill="1" applyBorder="1" applyAlignment="1">
      <alignment horizontal="left" vertical="center" inden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6" fillId="0" borderId="0" xfId="3" applyFont="1" applyFill="1" applyBorder="1" applyAlignment="1" applyProtection="1">
      <alignment horizontal="center"/>
      <protection locked="0"/>
    </xf>
    <xf numFmtId="0" fontId="14" fillId="9" borderId="9" xfId="0" applyFont="1" applyFill="1" applyBorder="1" applyAlignment="1">
      <alignment horizontal="center" vertical="center"/>
    </xf>
    <xf numFmtId="0" fontId="14" fillId="9" borderId="10" xfId="0" applyFont="1" applyFill="1" applyBorder="1" applyAlignment="1">
      <alignment horizontal="center" vertical="center"/>
    </xf>
    <xf numFmtId="0" fontId="14" fillId="9" borderId="6" xfId="0" applyFont="1" applyFill="1" applyBorder="1" applyAlignment="1">
      <alignment horizontal="center" vertical="center"/>
    </xf>
    <xf numFmtId="0" fontId="14" fillId="6" borderId="8" xfId="0" applyFont="1" applyFill="1" applyBorder="1" applyAlignment="1">
      <alignment horizontal="left" vertical="center" indent="1"/>
    </xf>
    <xf numFmtId="0" fontId="15" fillId="5" borderId="0" xfId="4" applyFont="1" applyFill="1" applyBorder="1" applyAlignment="1" applyProtection="1">
      <alignment vertical="center"/>
    </xf>
    <xf numFmtId="0" fontId="0" fillId="10" borderId="12" xfId="0" applyFont="1" applyFill="1" applyBorder="1" applyAlignment="1">
      <alignment horizontal="left" vertical="center" indent="1"/>
    </xf>
    <xf numFmtId="0" fontId="0" fillId="11" borderId="12" xfId="0" applyFont="1" applyFill="1" applyBorder="1" applyAlignment="1">
      <alignment horizontal="left" vertical="center" indent="1"/>
    </xf>
    <xf numFmtId="0" fontId="0" fillId="0" borderId="0" xfId="0" applyFont="1" applyFill="1" applyBorder="1" applyAlignment="1" applyProtection="1">
      <alignment horizontal="left" vertical="center" indent="1"/>
      <protection locked="0"/>
    </xf>
    <xf numFmtId="0" fontId="17" fillId="0" borderId="3" xfId="1" applyFont="1" applyProtection="1">
      <protection locked="0"/>
    </xf>
    <xf numFmtId="0" fontId="5" fillId="0" borderId="3" xfId="1" applyAlignment="1">
      <alignment horizontal="left"/>
    </xf>
    <xf numFmtId="0" fontId="12" fillId="3" borderId="0" xfId="5" applyFill="1" applyBorder="1" applyAlignment="1" applyProtection="1">
      <alignment horizontal="left" vertical="center"/>
      <protection locked="0"/>
    </xf>
    <xf numFmtId="165" fontId="0" fillId="0" borderId="0" xfId="0" applyNumberFormat="1" applyFont="1" applyFill="1" applyBorder="1" applyAlignment="1">
      <alignment horizontal="left" vertical="center" indent="1"/>
    </xf>
    <xf numFmtId="0" fontId="0" fillId="3" borderId="0" xfId="0" applyFill="1" applyAlignment="1" applyProtection="1">
      <alignment vertical="center"/>
      <protection locked="0"/>
    </xf>
    <xf numFmtId="0" fontId="1" fillId="3" borderId="0" xfId="1" applyFont="1" applyFill="1" applyBorder="1" applyAlignment="1" applyProtection="1">
      <alignment vertical="center"/>
      <protection locked="0"/>
    </xf>
    <xf numFmtId="0" fontId="12" fillId="3" borderId="0" xfId="5" applyBorder="1" applyAlignment="1" applyProtection="1">
      <alignment vertical="center"/>
      <protection locked="0"/>
    </xf>
    <xf numFmtId="168" fontId="0" fillId="0" borderId="0" xfId="0" applyNumberFormat="1">
      <alignment vertical="center"/>
    </xf>
    <xf numFmtId="167" fontId="0" fillId="0" borderId="0" xfId="0" applyNumberFormat="1" applyFont="1" applyFill="1" applyBorder="1" applyAlignment="1">
      <alignment horizontal="right" vertical="center"/>
    </xf>
    <xf numFmtId="167" fontId="0" fillId="0" borderId="0" xfId="0" applyNumberFormat="1" applyFont="1" applyFill="1" applyBorder="1">
      <alignment vertical="center"/>
    </xf>
    <xf numFmtId="167" fontId="0" fillId="7" borderId="11" xfId="0" applyNumberFormat="1" applyFill="1" applyBorder="1">
      <alignment vertical="center"/>
    </xf>
    <xf numFmtId="167" fontId="0" fillId="7" borderId="5" xfId="0" applyNumberFormat="1" applyFill="1" applyBorder="1">
      <alignment vertical="center"/>
    </xf>
    <xf numFmtId="167" fontId="0" fillId="8" borderId="6" xfId="0" applyNumberFormat="1" applyFill="1" applyBorder="1">
      <alignment vertical="center"/>
    </xf>
    <xf numFmtId="167" fontId="0" fillId="8" borderId="5" xfId="0" applyNumberFormat="1" applyFill="1" applyBorder="1">
      <alignment vertical="center"/>
    </xf>
    <xf numFmtId="168" fontId="2" fillId="0" borderId="0" xfId="0" applyNumberFormat="1" applyFont="1" applyFill="1">
      <alignment vertical="center"/>
    </xf>
    <xf numFmtId="0" fontId="0" fillId="7" borderId="7" xfId="0" applyFill="1" applyBorder="1" applyAlignment="1">
      <alignment horizontal="left" vertical="center" indent="1"/>
    </xf>
    <xf numFmtId="167" fontId="0" fillId="0" borderId="0" xfId="0" applyNumberFormat="1" applyBorder="1">
      <alignment vertical="center"/>
    </xf>
    <xf numFmtId="14" fontId="0" fillId="0" borderId="0" xfId="0" applyNumberFormat="1" applyFill="1" applyBorder="1" applyAlignment="1">
      <alignment horizontal="right" vertical="center" indent="1"/>
    </xf>
    <xf numFmtId="0" fontId="18" fillId="0" borderId="0" xfId="2" applyFont="1" applyBorder="1" applyAlignment="1">
      <alignment horizontal="center" vertical="center"/>
    </xf>
    <xf numFmtId="0" fontId="9" fillId="0" borderId="0" xfId="2" applyFont="1" applyBorder="1"/>
    <xf numFmtId="0" fontId="15" fillId="5" borderId="0" xfId="4" applyFont="1" applyFill="1" applyBorder="1" applyAlignment="1" applyProtection="1">
      <alignment horizontal="center" vertical="center"/>
    </xf>
    <xf numFmtId="0" fontId="19" fillId="0" borderId="0" xfId="0" applyNumberFormat="1" applyFont="1" applyAlignment="1">
      <alignment horizontal="right"/>
    </xf>
    <xf numFmtId="167" fontId="0" fillId="0" borderId="13" xfId="0" applyNumberFormat="1" applyFont="1" applyFill="1" applyBorder="1" applyAlignment="1">
      <alignment horizontal="right" vertical="center"/>
    </xf>
    <xf numFmtId="0" fontId="14" fillId="3" borderId="5" xfId="0" applyFont="1" applyFill="1" applyBorder="1" applyAlignment="1">
      <alignment horizontal="left" vertical="center" indent="1"/>
    </xf>
    <xf numFmtId="165" fontId="14" fillId="3" borderId="5" xfId="0" applyNumberFormat="1" applyFont="1" applyFill="1" applyBorder="1" applyAlignment="1">
      <alignment horizontal="left" vertical="center" indent="1"/>
    </xf>
    <xf numFmtId="0" fontId="13" fillId="0" borderId="3" xfId="2" applyBorder="1" applyAlignment="1" applyProtection="1">
      <alignment horizontal="left"/>
      <protection locked="0"/>
    </xf>
    <xf numFmtId="0" fontId="5" fillId="0" borderId="3" xfId="1" applyAlignment="1" applyProtection="1">
      <alignment horizontal="left"/>
      <protection locked="0"/>
    </xf>
    <xf numFmtId="0" fontId="15" fillId="5" borderId="0" xfId="4" applyFont="1" applyFill="1" applyBorder="1" applyAlignment="1" applyProtection="1">
      <alignment horizontal="right" vertical="center" indent="2"/>
    </xf>
    <xf numFmtId="14" fontId="0" fillId="8" borderId="12" xfId="0" applyNumberFormat="1" applyFont="1" applyFill="1" applyBorder="1" applyAlignment="1">
      <alignment horizontal="right" vertical="center" indent="1"/>
    </xf>
    <xf numFmtId="0" fontId="0" fillId="8" borderId="13" xfId="0" applyFont="1" applyFill="1" applyBorder="1" applyAlignment="1">
      <alignment horizontal="left" vertical="center" indent="1"/>
    </xf>
    <xf numFmtId="167" fontId="0" fillId="8" borderId="14" xfId="0" applyNumberFormat="1" applyFont="1" applyFill="1" applyBorder="1" applyAlignment="1">
      <alignment horizontal="right" vertical="center"/>
    </xf>
    <xf numFmtId="14" fontId="0" fillId="0" borderId="12" xfId="0" applyNumberFormat="1" applyFont="1" applyFill="1" applyBorder="1" applyAlignment="1">
      <alignment horizontal="right" vertical="center" indent="1"/>
    </xf>
    <xf numFmtId="0" fontId="0" fillId="0" borderId="13" xfId="0" applyFont="1" applyFill="1" applyBorder="1" applyAlignment="1">
      <alignment horizontal="left" vertical="center" indent="1"/>
    </xf>
    <xf numFmtId="0" fontId="0" fillId="0" borderId="0" xfId="0" applyFill="1">
      <alignment vertical="center"/>
    </xf>
    <xf numFmtId="167" fontId="0" fillId="0" borderId="14" xfId="0" applyNumberFormat="1" applyFont="1" applyFill="1" applyBorder="1" applyAlignment="1">
      <alignment horizontal="right" vertical="center"/>
    </xf>
    <xf numFmtId="14" fontId="0" fillId="0" borderId="0" xfId="0" applyNumberFormat="1" applyFill="1">
      <alignment vertical="center"/>
    </xf>
    <xf numFmtId="0" fontId="0" fillId="8" borderId="0" xfId="0" applyFont="1" applyFill="1" applyBorder="1" applyAlignment="1">
      <alignment horizontal="left" vertical="center" indent="1"/>
    </xf>
    <xf numFmtId="0" fontId="0" fillId="0" borderId="0" xfId="0" applyAlignment="1" applyProtection="1">
      <alignment horizontal="center" vertical="center"/>
      <protection locked="0"/>
    </xf>
    <xf numFmtId="0" fontId="1" fillId="3" borderId="0" xfId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4" borderId="0" xfId="0" applyFill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4" fillId="12" borderId="5" xfId="0" applyFont="1" applyFill="1" applyBorder="1" applyAlignment="1">
      <alignment horizontal="center" vertical="center"/>
    </xf>
    <xf numFmtId="0" fontId="14" fillId="12" borderId="7" xfId="0" applyFont="1" applyFill="1" applyBorder="1" applyAlignment="1">
      <alignment horizontal="center" vertical="center"/>
    </xf>
    <xf numFmtId="14" fontId="14" fillId="3" borderId="7" xfId="0" applyNumberFormat="1" applyFont="1" applyFill="1" applyBorder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65" fontId="0" fillId="0" borderId="0" xfId="0" applyNumberFormat="1" applyFill="1">
      <alignment vertical="center"/>
    </xf>
  </cellXfs>
  <cellStyles count="6">
    <cellStyle name="Entrée" xfId="4" builtinId="20"/>
    <cellStyle name="Normal" xfId="0" builtinId="0" customBuiltin="1"/>
    <cellStyle name="Titre" xfId="5" builtinId="15" customBuiltin="1"/>
    <cellStyle name="Titre 1" xfId="1" builtinId="16" customBuiltin="1"/>
    <cellStyle name="Titre 2" xfId="2" builtinId="17" customBuiltin="1"/>
    <cellStyle name="Titre 3" xfId="3" builtinId="18"/>
  </cellStyles>
  <dxfs count="63">
    <dxf>
      <numFmt numFmtId="168" formatCode="#,##0\ &quot;€&quot;"/>
    </dxf>
    <dxf>
      <protection locked="0" hidden="0"/>
    </dxf>
    <dxf>
      <alignment horizontal="left" vertical="center" textRotation="0" wrapText="0" indent="1" justifyLastLine="0" shrinkToFit="0" readingOrder="0"/>
    </dxf>
    <dxf>
      <protection locked="0" hidden="0"/>
    </dxf>
    <dxf>
      <alignment horizontal="left" vertical="center" textRotation="0" wrapText="0" indent="1" justifyLastLine="0" shrinkToFit="0" readingOrder="0"/>
    </dxf>
    <dxf>
      <protection locked="0" hidden="0"/>
    </dxf>
    <dxf>
      <alignment horizontal="left" vertical="center" textRotation="0" wrapText="0" indent="1" justifyLastLine="0" shrinkToFit="0" readingOrder="0"/>
    </dxf>
    <dxf>
      <protection locked="0" hidden="0"/>
    </dxf>
    <dxf>
      <alignment horizontal="left" vertical="center" textRotation="0" wrapText="0" indent="1" justifyLastLine="0" shrinkToFit="0" readingOrder="0"/>
    </dxf>
    <dxf>
      <protection locked="0" hidden="0"/>
    </dxf>
    <dxf>
      <alignment horizontal="left" vertical="center" textRotation="0" wrapText="0" indent="1" justifyLastLine="0" shrinkToFit="0" readingOrder="0"/>
    </dxf>
    <dxf>
      <protection locked="0" hidden="0"/>
    </dxf>
    <dxf>
      <alignment horizontal="left" vertical="center" textRotation="0" wrapText="0" indent="1" justifyLastLine="0" shrinkToFit="0" readingOrder="0"/>
    </dxf>
    <dxf>
      <protection locked="0" hidden="0"/>
    </dxf>
    <dxf>
      <alignment horizontal="left" vertical="center" textRotation="0" wrapText="0" indent="1" justifyLastLine="0" shrinkToFit="0" readingOrder="0"/>
    </dxf>
    <dxf>
      <protection locked="0" hidden="0"/>
    </dxf>
    <dxf>
      <alignment horizontal="left" vertical="center" textRotation="0" wrapText="0" indent="1" justifyLastLine="0" shrinkToFit="0" readingOrder="0"/>
    </dxf>
    <dxf>
      <protection locked="0" hidden="0"/>
    </dxf>
    <dxf>
      <alignment horizontal="left" vertical="center" textRotation="0" wrapText="0" indent="1" justifyLastLine="0" shrinkToFit="0" readingOrder="0"/>
    </dxf>
    <dxf>
      <protection locked="0" hidden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protection locked="0" hidden="0"/>
    </dxf>
    <dxf>
      <alignment horizontal="left" vertical="center" textRotation="0" wrapText="0" indent="1" justifyLastLine="0" shrinkToFit="0" readingOrder="0"/>
    </dxf>
    <dxf>
      <numFmt numFmtId="168" formatCode="#,##0\ &quot;€&quot;"/>
    </dxf>
    <dxf>
      <numFmt numFmtId="168" formatCode="#,##0\ &quot;€&quot;"/>
    </dxf>
    <dxf>
      <numFmt numFmtId="166" formatCode="&quot;$&quot;#,##0"/>
    </dxf>
    <dxf>
      <alignment horizontal="right" readingOrder="0"/>
    </dxf>
    <dxf>
      <numFmt numFmtId="165" formatCode="&quot;$&quot;#,##0.00"/>
    </dxf>
    <dxf>
      <numFmt numFmtId="167" formatCode="#,##0.00\ &quot;€&quot;"/>
    </dxf>
    <dxf>
      <fill>
        <patternFill patternType="solid">
          <fgColor indexed="64"/>
          <bgColor theme="5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numFmt numFmtId="169" formatCode="m/d/yyyy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alignment horizontal="left" vertical="center" textRotation="0" wrapText="0" relativeIndent="1" justifyLastLine="0" shrinkToFit="0" readingOrder="0"/>
    </dxf>
    <dxf>
      <numFmt numFmtId="167" formatCode="#,##0.00\ &quot;€&quot;"/>
      <alignment horizontal="right" vertical="center" textRotation="0" wrapText="0" relativeIndent="-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69" formatCode="m/d/yyyy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i val="0"/>
        <sz val="11"/>
        <color theme="1" tint="0.34998626667073579"/>
        <name val="Verdana"/>
        <scheme val="minor"/>
      </font>
      <border>
        <vertical/>
        <horizontal/>
      </border>
    </dxf>
    <dxf>
      <font>
        <color theme="1" tint="0.34998626667073579"/>
      </font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color theme="1" tint="0.34998626667073579"/>
      </font>
      <border>
        <left/>
        <right/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color theme="1" tint="0.34998626667073579"/>
      </font>
      <fill>
        <patternFill patternType="none">
          <bgColor auto="1"/>
        </patternFill>
      </fill>
      <border>
        <left/>
        <right/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b val="0"/>
        <i val="0"/>
        <color theme="1" tint="0.34998626667073579"/>
      </font>
      <fill>
        <patternFill patternType="solid">
          <fgColor theme="4" tint="0.79995117038483843"/>
          <bgColor theme="5" tint="0.79998168889431442"/>
        </patternFill>
      </fill>
      <border>
        <left/>
        <right/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b val="0"/>
        <i val="0"/>
        <color theme="1" tint="0.34998626667073579"/>
      </font>
      <fill>
        <patternFill patternType="solid">
          <fgColor theme="4" tint="0.39991454817346722"/>
          <bgColor theme="4" tint="0.39994506668294322"/>
        </patternFill>
      </fill>
      <border>
        <left/>
        <right/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b val="0"/>
        <i val="0"/>
        <color theme="1" tint="0.34998626667073579"/>
      </font>
      <border>
        <left/>
        <right/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b val="0"/>
        <i val="0"/>
        <color theme="1" tint="0.34998626667073579"/>
      </font>
      <fill>
        <patternFill patternType="solid">
          <fgColor theme="0" tint="-0.14999847407452621"/>
          <bgColor theme="0" tint="-0.14999847407452621"/>
        </patternFill>
      </fill>
      <border>
        <left/>
        <right/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b val="0"/>
        <i val="0"/>
        <color theme="1" tint="0.34998626667073579"/>
      </font>
      <fill>
        <patternFill patternType="solid">
          <fgColor theme="4" tint="0.39988402966399123"/>
          <bgColor theme="4" tint="0.79998168889431442"/>
        </patternFill>
      </fill>
      <border>
        <left/>
        <right/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b/>
        <color theme="0"/>
      </font>
    </dxf>
    <dxf>
      <fill>
        <patternFill>
          <bgColor theme="4" tint="0.79998168889431442"/>
        </patternFill>
      </fill>
      <border>
        <left/>
        <right/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b/>
        <i val="0"/>
        <color theme="0"/>
      </font>
      <fill>
        <patternFill>
          <bgColor theme="4"/>
        </patternFill>
      </fill>
      <border>
        <left/>
        <right/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b val="0"/>
        <i val="0"/>
        <color theme="0"/>
      </font>
      <fill>
        <patternFill patternType="solid">
          <fgColor auto="1"/>
          <bgColor theme="4"/>
        </patternFill>
      </fill>
      <border>
        <bottom style="thick">
          <color theme="0" tint="-0.34998626667073579"/>
        </bottom>
        <horizontal style="thin">
          <color theme="4" tint="-0.249977111117893"/>
        </horizontal>
      </border>
    </dxf>
    <dxf>
      <font>
        <b val="0"/>
        <i val="0"/>
        <strike val="0"/>
        <color theme="1" tint="0.34998626667073579"/>
      </font>
      <fill>
        <patternFill patternType="none">
          <bgColor auto="1"/>
        </patternFill>
      </fill>
      <border>
        <left/>
        <right/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b val="0"/>
        <i val="0"/>
        <color theme="1" tint="0.34998626667073579"/>
      </font>
      <fill>
        <patternFill>
          <bgColor theme="0"/>
        </patternFill>
      </fill>
      <border>
        <left/>
        <right/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b val="0"/>
        <i val="0"/>
        <color theme="0"/>
      </font>
      <fill>
        <patternFill>
          <bgColor theme="5"/>
        </patternFill>
      </fill>
      <border>
        <left/>
        <right/>
        <top style="medium">
          <color theme="0"/>
        </top>
        <bottom style="thick">
          <color theme="0" tint="-0.24994659260841701"/>
        </bottom>
        <vertical style="medium">
          <color theme="0"/>
        </vertical>
        <horizontal style="medium">
          <color theme="0"/>
        </horizontal>
      </border>
    </dxf>
    <dxf>
      <font>
        <b val="0"/>
        <i val="0"/>
        <color theme="1" tint="0.34998626667073579"/>
      </font>
      <fill>
        <patternFill patternType="solid">
          <fgColor auto="1"/>
          <bgColor theme="5" tint="0.79998168889431442"/>
        </patternFill>
      </fill>
      <border>
        <left/>
        <right/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b val="0"/>
        <i val="0"/>
        <color theme="1" tint="0.34998626667073579"/>
      </font>
      <fill>
        <patternFill>
          <bgColor theme="0"/>
        </patternFill>
      </fill>
      <border>
        <left/>
        <right/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b val="0"/>
        <i val="0"/>
        <color theme="0"/>
      </font>
      <fill>
        <patternFill>
          <bgColor theme="6"/>
        </patternFill>
      </fill>
      <border>
        <left/>
        <right/>
        <top style="medium">
          <color theme="0"/>
        </top>
        <bottom style="thick">
          <color theme="0" tint="-0.24994659260841701"/>
        </bottom>
        <vertical style="medium">
          <color theme="0"/>
        </vertical>
        <horizontal style="medium">
          <color theme="0"/>
        </horizontal>
      </border>
    </dxf>
    <dxf>
      <font>
        <b val="0"/>
        <i val="0"/>
        <color theme="1" tint="0.34998626667073579"/>
      </font>
      <fill>
        <patternFill patternType="solid">
          <fgColor auto="1"/>
          <bgColor theme="6" tint="0.79998168889431442"/>
        </patternFill>
      </fill>
      <border>
        <left/>
        <right style="medium">
          <color theme="0"/>
        </right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b/>
        <i val="0"/>
        <sz val="11"/>
        <color theme="1" tint="0.34998626667073579"/>
      </font>
      <fill>
        <patternFill>
          <bgColor theme="0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sz val="8"/>
        <color theme="1" tint="0.34998626667073579"/>
        <name val="Verdana"/>
        <scheme val="minor"/>
      </font>
      <fill>
        <patternFill>
          <bgColor theme="0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 val="0"/>
        <i val="0"/>
        <color theme="1" tint="0.34998626667073579"/>
      </font>
      <fill>
        <patternFill>
          <bgColor theme="4" tint="0.79998168889431442"/>
        </patternFill>
      </fill>
      <border>
        <left/>
        <right/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b val="0"/>
        <i val="0"/>
        <color theme="0"/>
      </font>
      <fill>
        <patternFill>
          <bgColor theme="4"/>
        </patternFill>
      </fill>
      <border>
        <left/>
        <right/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b val="0"/>
        <i val="0"/>
        <color theme="1" tint="0.34998626667073579"/>
      </font>
      <fill>
        <patternFill patternType="none">
          <fgColor auto="1"/>
          <bgColor auto="1"/>
        </patternFill>
      </fill>
      <border>
        <left/>
        <right style="medium">
          <color theme="0"/>
        </right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</dxfs>
  <tableStyles count="6" defaultTableStyle="Revenus" defaultPivotStyle="Semi Budget PivotTable">
    <tableStyle name="Dépenses" pivot="0" count="3">
      <tableStyleElement type="wholeTable" dxfId="62"/>
      <tableStyleElement type="headerRow" dxfId="61"/>
      <tableStyleElement type="firstRowStripe" dxfId="60"/>
    </tableStyle>
    <tableStyle name="Home Budget Slicers" pivot="0" table="0" count="10">
      <tableStyleElement type="wholeTable" dxfId="59"/>
      <tableStyleElement type="headerRow" dxfId="58"/>
    </tableStyle>
    <tableStyle name="Listes de données" pivot="0" count="3">
      <tableStyleElement type="wholeTable" dxfId="57"/>
      <tableStyleElement type="headerRow" dxfId="56"/>
      <tableStyleElement type="firstRowStripe" dxfId="55"/>
    </tableStyle>
    <tableStyle name="Revenus" pivot="0" count="3">
      <tableStyleElement type="wholeTable" dxfId="54"/>
      <tableStyleElement type="headerRow" dxfId="53"/>
      <tableStyleElement type="firstRowStripe" dxfId="52"/>
    </tableStyle>
    <tableStyle name="Semi Budget PivotTable" table="0" count="12">
      <tableStyleElement type="wholeTable" dxfId="51"/>
      <tableStyleElement type="headerRow" dxfId="50"/>
      <tableStyleElement type="totalRow" dxfId="49"/>
      <tableStyleElement type="firstRowStripe" dxfId="48"/>
      <tableStyleElement type="firstHeaderCell" dxfId="47"/>
      <tableStyleElement type="firstSubtotalRow" dxfId="46"/>
      <tableStyleElement type="secondSubtotalRow" dxfId="45"/>
      <tableStyleElement type="firstColumnSubheading" dxfId="44"/>
      <tableStyleElement type="firstRowSubheading" dxfId="43"/>
      <tableStyleElement type="secondRowSubheading" dxfId="42"/>
      <tableStyleElement type="pageFieldLabels" dxfId="41"/>
      <tableStyleElement type="pageFieldValues" dxfId="40"/>
    </tableStyle>
    <tableStyle name="Semi Monthly Budget Timeline" pivot="0" table="0" count="9">
      <tableStyleElement type="wholeTable" dxfId="39"/>
      <tableStyleElement type="headerRow" dxfId="38"/>
    </tableStyle>
  </tableStyles>
  <colors>
    <mruColors>
      <color rgb="FF1E80B5"/>
      <color rgb="FFF2F2F2"/>
    </mruColors>
  </colors>
  <extLst>
    <ext xmlns:x14="http://schemas.microsoft.com/office/spreadsheetml/2009/9/main" uri="{46F421CA-312F-682f-3DD2-61675219B42D}">
      <x14:dxfs count="8">
        <dxf>
          <font>
            <b/>
            <i val="0"/>
            <sz val="8"/>
            <color theme="0" tint="-0.24994659260841701"/>
            <name val="Verdana"/>
            <scheme val="minor"/>
          </font>
          <fill>
            <patternFill patternType="solid">
              <fgColor auto="1"/>
              <bgColor theme="0" tint="-0.14996795556505021"/>
            </patternFill>
          </fill>
          <border>
            <left style="thin">
              <color theme="5"/>
            </left>
            <right style="thin">
              <color theme="5"/>
            </right>
            <top style="thin">
              <color theme="5"/>
            </top>
            <bottom style="thin">
              <color theme="5"/>
            </bottom>
            <vertical/>
            <horizontal/>
          </border>
        </dxf>
        <dxf>
          <font>
            <color theme="0" tint="-0.24994659260841701"/>
          </font>
          <fill>
            <patternFill>
              <bgColor theme="0" tint="-0.14996795556505021"/>
            </patternFill>
          </fill>
        </dxf>
        <dxf>
          <font>
            <b/>
            <i val="0"/>
            <sz val="8"/>
            <color theme="1" tint="0.499984740745262"/>
            <name val="Verdana"/>
            <scheme val="minor"/>
          </font>
          <fill>
            <patternFill patternType="solid">
              <fgColor auto="1"/>
              <bgColor theme="4" tint="0.79998168889431442"/>
            </patternFill>
          </fill>
          <border>
            <left style="thin">
              <color theme="5"/>
            </left>
            <right style="thin">
              <color theme="5"/>
            </right>
            <top style="thin">
              <color theme="5"/>
            </top>
            <bottom style="thin">
              <color theme="5"/>
            </bottom>
            <vertical/>
            <horizontal/>
          </border>
        </dxf>
        <dxf>
          <font>
            <color theme="1" tint="0.499984740745262"/>
          </font>
          <fill>
            <patternFill>
              <bgColor theme="4" tint="0.79998168889431442"/>
            </patternFill>
          </fill>
        </dxf>
        <dxf>
          <font>
            <b/>
            <i val="0"/>
            <sz val="8"/>
            <color theme="0" tint="-0.24994659260841701"/>
            <name val="Verdana"/>
            <scheme val="minor"/>
          </font>
          <fill>
            <patternFill patternType="solid">
              <fgColor theme="4" tint="0.79989013336588644"/>
              <bgColor theme="0" tint="-0.14996795556505021"/>
            </patternFill>
          </fill>
          <border>
            <left style="thin">
              <color theme="0"/>
            </left>
            <right style="thin">
              <color theme="0"/>
            </right>
            <top style="thin">
              <color theme="0"/>
            </top>
            <bottom style="thin">
              <color theme="0"/>
            </bottom>
            <vertical/>
            <horizontal/>
          </border>
        </dxf>
        <dxf>
          <font>
            <b/>
            <i val="0"/>
            <sz val="8"/>
            <color theme="0"/>
            <name val="Verdana"/>
            <scheme val="minor"/>
          </font>
          <fill>
            <patternFill patternType="solid">
              <fgColor auto="1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theme="0" tint="-0.24994659260841701"/>
          </font>
          <fill>
            <patternFill patternType="solid">
              <fgColor rgb="FFFFFFFF"/>
              <bgColor theme="0" tint="-0.14996795556505021"/>
            </patternFill>
          </fill>
          <border>
            <left style="thin">
              <color theme="6"/>
            </left>
            <right style="thin">
              <color theme="6"/>
            </right>
            <top style="thin">
              <color theme="6"/>
            </top>
            <bottom style="thin">
              <color theme="6"/>
            </bottom>
            <vertical/>
            <horizontal/>
          </border>
        </dxf>
        <dxf>
          <font>
            <b/>
            <i val="0"/>
            <sz val="8"/>
            <color theme="1" tint="0.34998626667073579"/>
            <name val="Verdana"/>
            <scheme val="minor"/>
          </font>
          <fill>
            <patternFill patternType="solid">
              <fgColor rgb="FFFFFFFF"/>
              <bgColor theme="0" tint="-0.14996795556505021"/>
            </patternFill>
          </fill>
          <border>
            <left style="thin">
              <color theme="6"/>
            </left>
            <right style="thin">
              <color theme="6"/>
            </right>
            <top style="thin">
              <color theme="6"/>
            </top>
            <bottom style="thin">
              <color theme="6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Home Budget Slicers">
        <x14:slicerStyle name="Home Budget Slicers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A0A4C193-F2C1-4fcb-8827-314CF55A85BB}">
      <x15:dxfs count="7">
        <dxf>
          <fill>
            <patternFill patternType="solid">
              <fgColor theme="4" tint="0.39997558519241921"/>
              <bgColor theme="4" tint="0.39997558519241921"/>
            </patternFill>
          </fill>
          <border>
            <vertical/>
            <horizontal/>
          </border>
        </dxf>
        <dxf>
          <fill>
            <gradientFill degree="90">
              <stop position="0">
                <color theme="0" tint="-0.14999847407452621"/>
              </stop>
              <stop position="1">
                <color theme="0" tint="-0.14999847407452621"/>
              </stop>
            </gradientFill>
          </fill>
          <border>
            <vertical/>
            <horizontal/>
          </border>
        </dxf>
        <dxf>
          <fill>
            <gradientFill degree="90">
              <stop position="0">
                <color theme="4" tint="0.59999389629810485"/>
              </stop>
              <stop position="1">
                <color theme="4"/>
              </stop>
            </gradientFill>
          </fill>
          <border>
            <vertical/>
            <horizontal/>
          </border>
        </dxf>
        <dxf>
          <font>
            <sz val="9"/>
            <color theme="1" tint="0.34998626667073579"/>
          </font>
          <border>
            <left/>
            <right/>
            <top/>
            <bottom/>
            <vertical/>
            <horizontal/>
          </border>
        </dxf>
        <dxf>
          <font>
            <sz val="9"/>
            <color theme="1" tint="0.34998626667073579"/>
          </font>
          <border>
            <left/>
            <right/>
            <top/>
            <bottom/>
            <vertical/>
            <horizontal/>
          </border>
        </dxf>
        <dxf>
          <font>
            <b val="0"/>
            <i val="0"/>
            <sz val="9"/>
            <color theme="1" tint="0.34998626667073579"/>
          </font>
          <border>
            <left/>
            <right/>
            <top/>
            <bottom/>
            <vertical/>
            <horizontal/>
          </border>
        </dxf>
        <dxf>
          <font>
            <b val="0"/>
            <i val="0"/>
            <sz val="10"/>
            <color theme="1" tint="0.34998626667073579"/>
          </font>
          <border>
            <left/>
            <right/>
            <top/>
            <bottom/>
            <vertical/>
            <horizontal/>
          </border>
        </dxf>
      </x15:dxfs>
    </ext>
    <ext xmlns:x15="http://schemas.microsoft.com/office/spreadsheetml/2010/11/main" uri="{9260A510-F301-46a8-8635-F512D64BE5F5}">
      <x15:timelineStyles defaultTimelineStyle="Semi Monthly Budget Timeline">
        <x15:timelineStyle name="Semi Monthly Budget Timeline">
          <x15:timelineStyleElements>
            <x15:timelineStyleElement type="selectionLabel" dxfId="6"/>
            <x15:timelineStyleElement type="timeLevel" dxfId="5"/>
            <x15:timelineStyleElement type="periodLabel1" dxfId="4"/>
            <x15:timelineStyleElement type="periodLabel2" dxfId="3"/>
            <x15:timelineStyleElement type="selectedTimeBlock" dxfId="2"/>
            <x15:timelineStyleElement type="unselectedTimeBlock" dxfId="1"/>
            <x15:timelineStyleElement type="selectedTimeBlockSpace" dxfId="0"/>
          </x15:timelineStyleElements>
        </x15:timelineStyle>
      </x15:timelineStyles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microsoft.com/office/2011/relationships/timelineCache" Target="timelineCaches/timelineCach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calcChain" Target="calcChain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1"/>
    <c:plotArea>
      <c:layout>
        <c:manualLayout>
          <c:layoutTarget val="inner"/>
          <c:xMode val="edge"/>
          <c:yMode val="edge"/>
          <c:x val="3.1101190476190477E-2"/>
          <c:y val="0"/>
          <c:w val="0.91307886006634953"/>
          <c:h val="0.80235001801069061"/>
        </c:manualLayout>
      </c:layout>
      <c:barChart>
        <c:barDir val="bar"/>
        <c:grouping val="stacked"/>
        <c:varyColors val="0"/>
        <c:ser>
          <c:idx val="0"/>
          <c:order val="0"/>
          <c:tx>
            <c:v>Totaux mensuels</c:v>
          </c:tx>
          <c:spPr>
            <a:solidFill>
              <a:schemeClr val="accent2"/>
            </a:solidFill>
            <a:ln>
              <a:noFill/>
            </a:ln>
          </c:spPr>
          <c:invertIfNegative val="0"/>
          <c:dPt>
            <c:idx val="0"/>
            <c:invertIfNegative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  <a:scene3d>
                <a:camera prst="orthographicFront"/>
                <a:lightRig rig="threePt" dir="t">
                  <a:rot lat="0" lon="0" rev="1200000"/>
                </a:lightRig>
              </a:scene3d>
              <a:sp3d/>
            </c:spPr>
          </c:dPt>
          <c:dPt>
            <c:idx val="1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  <a:scene3d>
                <a:camera prst="orthographicFront"/>
                <a:lightRig rig="threePt" dir="t">
                  <a:rot lat="0" lon="0" rev="1200000"/>
                </a:lightRig>
              </a:scene3d>
              <a:sp3d/>
            </c:spPr>
          </c:dPt>
          <c:dLbls>
            <c:dLbl>
              <c:idx val="0"/>
              <c:layout/>
              <c:tx>
                <c:strRef>
                  <c:f>'Tableau de bord'!$E$10</c:f>
                  <c:strCache>
                    <c:ptCount val="1"/>
                    <c:pt idx="0">
                      <c:v>6 025 €</c:v>
                    </c:pt>
                  </c:strCache>
                </c:strRef>
              </c:tx>
              <c:numFmt formatCode="&quot;$&quot;#,##0" sourceLinked="0"/>
              <c:spPr>
                <a:noFill/>
              </c:spPr>
              <c:txPr>
                <a:bodyPr/>
                <a:lstStyle/>
                <a:p>
                  <a:pPr>
                    <a:defRPr sz="1200">
                      <a:solidFill>
                        <a:schemeClr val="bg1"/>
                      </a:solidFill>
                    </a:defRPr>
                  </a:pPr>
                  <a:endParaRPr lang="fr-FR"/>
                </a:p>
              </c:txPr>
              <c:dLblPos val="inBase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>
                    <c15:dlblFTEntry>
                      <c15:txfldGUID>{E012D472-9F73-4CB8-8542-FF7920464F08}</c15:txfldGUID>
                      <c15:f>'Tableau de bord'!$E$10</c15:f>
                      <c15:dlblFieldTableCache>
                        <c:ptCount val="1"/>
                        <c:pt idx="0">
                          <c:v>6 025 €</c:v>
                        </c:pt>
                      </c15:dlblFieldTableCache>
                    </c15:dlblFTEntry>
                  </c15:dlblFieldTable>
                  <c15:showDataLabelsRange val="0"/>
                </c:ext>
              </c:extLst>
            </c:dLbl>
            <c:dLbl>
              <c:idx val="1"/>
              <c:layout/>
              <c:tx>
                <c:strRef>
                  <c:f>'Tableau de bord'!$E$11</c:f>
                  <c:strCache>
                    <c:ptCount val="1"/>
                    <c:pt idx="0">
                      <c:v>5 700 €</c:v>
                    </c:pt>
                  </c:strCache>
                </c:strRef>
              </c:tx>
              <c:numFmt formatCode="&quot;$&quot;#,##0" sourceLinked="0"/>
              <c:spPr>
                <a:noFill/>
              </c:spPr>
              <c:txPr>
                <a:bodyPr/>
                <a:lstStyle/>
                <a:p>
                  <a:pPr>
                    <a:defRPr sz="1200">
                      <a:solidFill>
                        <a:schemeClr val="bg1"/>
                      </a:solidFill>
                    </a:defRPr>
                  </a:pPr>
                  <a:endParaRPr lang="fr-FR"/>
                </a:p>
              </c:txPr>
              <c:dLblPos val="inBase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>
                    <c15:dlblFTEntry>
                      <c15:txfldGUID>{6FC4C72B-FF6B-4832-9AAA-6AB2B47E8566}</c15:txfldGUID>
                      <c15:f>'Tableau de bord'!$E$11</c15:f>
                      <c15:dlblFieldTableCache>
                        <c:ptCount val="1"/>
                        <c:pt idx="0">
                          <c:v>5 700 €</c:v>
                        </c:pt>
                      </c15:dlblFieldTableCache>
                    </c15:dlblFTEntry>
                  </c15:dlblFieldTable>
                  <c15:showDataLabelsRange val="0"/>
                </c:ext>
              </c:extLst>
            </c:dLbl>
            <c:numFmt formatCode="#,##0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bord'!$D$10:$D$11</c:f>
              <c:strCache>
                <c:ptCount val="2"/>
                <c:pt idx="0">
                  <c:v>Dépenses</c:v>
                </c:pt>
                <c:pt idx="1">
                  <c:v>Revenus</c:v>
                </c:pt>
              </c:strCache>
            </c:strRef>
          </c:cat>
          <c:val>
            <c:numRef>
              <c:f>'Tableau de bord'!$E$10:$E$11</c:f>
              <c:numCache>
                <c:formatCode>#\ ##0\ "€"</c:formatCode>
                <c:ptCount val="2"/>
                <c:pt idx="0">
                  <c:v>6025</c:v>
                </c:pt>
                <c:pt idx="1">
                  <c:v>5700</c:v>
                </c:pt>
              </c:numCache>
            </c:numRef>
          </c:val>
        </c:ser>
        <c:dLbls>
          <c:dLblPos val="inBase"/>
          <c:showLegendKey val="0"/>
          <c:showVal val="1"/>
          <c:showCatName val="0"/>
          <c:showSerName val="0"/>
          <c:showPercent val="0"/>
          <c:showBubbleSize val="0"/>
        </c:dLbls>
        <c:gapWidth val="0"/>
        <c:overlap val="100"/>
        <c:axId val="410215512"/>
        <c:axId val="410213552"/>
      </c:barChart>
      <c:catAx>
        <c:axId val="410215512"/>
        <c:scaling>
          <c:orientation val="minMax"/>
        </c:scaling>
        <c:delete val="1"/>
        <c:axPos val="l"/>
        <c:numFmt formatCode="General" sourceLinked="0"/>
        <c:majorTickMark val="out"/>
        <c:minorTickMark val="none"/>
        <c:tickLblPos val="nextTo"/>
        <c:crossAx val="410213552"/>
        <c:crosses val="autoZero"/>
        <c:auto val="1"/>
        <c:lblAlgn val="ctr"/>
        <c:lblOffset val="100"/>
        <c:noMultiLvlLbl val="0"/>
      </c:catAx>
      <c:valAx>
        <c:axId val="410213552"/>
        <c:scaling>
          <c:orientation val="minMax"/>
        </c:scaling>
        <c:delete val="0"/>
        <c:axPos val="b"/>
        <c:majorGridlines>
          <c:spPr>
            <a:ln>
              <a:noFill/>
            </a:ln>
          </c:spPr>
        </c:majorGridlines>
        <c:numFmt formatCode="#\ ##0\ &quot;€&quot;" sourceLinked="0"/>
        <c:majorTickMark val="out"/>
        <c:minorTickMark val="none"/>
        <c:tickLblPos val="low"/>
        <c:txPr>
          <a:bodyPr/>
          <a:lstStyle/>
          <a:p>
            <a:pPr>
              <a:defRPr sz="70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</a:defRPr>
            </a:pPr>
            <a:endParaRPr lang="fr-FR"/>
          </a:p>
        </c:txPr>
        <c:crossAx val="410215512"/>
        <c:crosses val="autoZero"/>
        <c:crossBetween val="between"/>
      </c:valAx>
      <c:spPr>
        <a:noFill/>
        <a:ln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1"/>
    <c:plotArea>
      <c:layout>
        <c:manualLayout>
          <c:layoutTarget val="inner"/>
          <c:xMode val="edge"/>
          <c:yMode val="edge"/>
          <c:x val="3.7398845650073752E-2"/>
          <c:y val="8.7619215119552687E-3"/>
          <c:w val="0.88491656019730536"/>
          <c:h val="0.86190046970431833"/>
        </c:manualLayout>
      </c:layout>
      <c:barChart>
        <c:barDir val="bar"/>
        <c:grouping val="stacked"/>
        <c:varyColors val="0"/>
        <c:ser>
          <c:idx val="0"/>
          <c:order val="0"/>
          <c:tx>
            <c:v>Annual Totals</c:v>
          </c:tx>
          <c:spPr>
            <a:effectLst/>
            <a:scene3d>
              <a:camera prst="orthographicFront"/>
              <a:lightRig rig="threePt" dir="t">
                <a:rot lat="0" lon="0" rev="1200000"/>
              </a:lightRig>
            </a:scene3d>
            <a:sp3d/>
          </c:spPr>
          <c:invertIfNegative val="0"/>
          <c:dPt>
            <c:idx val="0"/>
            <c:invertIfNegative val="0"/>
            <c:bubble3D val="0"/>
            <c:spPr>
              <a:solidFill>
                <a:schemeClr val="accent1"/>
              </a:solidFill>
              <a:effectLst/>
              <a:scene3d>
                <a:camera prst="orthographicFront"/>
                <a:lightRig rig="threePt" dir="t">
                  <a:rot lat="0" lon="0" rev="1200000"/>
                </a:lightRig>
              </a:scene3d>
              <a:sp3d/>
            </c:spPr>
          </c:dPt>
          <c:dPt>
            <c:idx val="1"/>
            <c:invertIfNegative val="0"/>
            <c:bubble3D val="0"/>
            <c:spPr>
              <a:solidFill>
                <a:schemeClr val="accent2"/>
              </a:solidFill>
              <a:effectLst/>
              <a:scene3d>
                <a:camera prst="orthographicFront"/>
                <a:lightRig rig="threePt" dir="t">
                  <a:rot lat="0" lon="0" rev="1200000"/>
                </a:lightRig>
              </a:scene3d>
              <a:sp3d/>
            </c:spPr>
          </c:dPt>
          <c:dLbls>
            <c:dLbl>
              <c:idx val="0"/>
              <c:layout/>
              <c:tx>
                <c:strRef>
                  <c:f>'Tableau de bord'!$M$10</c:f>
                  <c:strCache>
                    <c:ptCount val="1"/>
                    <c:pt idx="0">
                      <c:v>10 242 €</c:v>
                    </c:pt>
                  </c:strCache>
                </c:strRef>
              </c:tx>
              <c:dLblPos val="inBase"/>
              <c:showLegendKey val="0"/>
              <c:showVal val="1"/>
              <c:showCatName val="0"/>
              <c:showSerName val="0"/>
              <c:showPercent val="0"/>
              <c:showBubbleSize val="0"/>
              <c:separator>, </c:separator>
              <c:extLst>
                <c:ext xmlns:c15="http://schemas.microsoft.com/office/drawing/2012/chart" uri="{CE6537A1-D6FC-4f65-9D91-7224C49458BB}">
                  <c15:layout/>
                  <c15:dlblFieldTable>
                    <c15:dlblFTEntry>
                      <c15:txfldGUID>{3C190293-20A9-4B8A-AA9C-ECFF8C560A0C}</c15:txfldGUID>
                      <c15:f>'Tableau de bord'!$M$10</c15:f>
                      <c15:dlblFieldTableCache>
                        <c:ptCount val="1"/>
                        <c:pt idx="0">
                          <c:v>10 242 €</c:v>
                        </c:pt>
                      </c15:dlblFieldTableCache>
                    </c15:dlblFTEntry>
                  </c15:dlblFieldTable>
                  <c15:showDataLabelsRange val="0"/>
                </c:ext>
              </c:extLst>
            </c:dLbl>
            <c:dLbl>
              <c:idx val="1"/>
              <c:layout/>
              <c:tx>
                <c:strRef>
                  <c:f>'Tableau de bord'!$M$11</c:f>
                  <c:strCache>
                    <c:ptCount val="1"/>
                    <c:pt idx="0">
                      <c:v>13 600 €</c:v>
                    </c:pt>
                  </c:strCache>
                </c:strRef>
              </c:tx>
              <c:numFmt formatCode="&quot;$&quot;#,##0" sourceLinked="0"/>
              <c:spPr>
                <a:noFill/>
                <a:ln>
                  <a:noFill/>
                </a:ln>
              </c:spPr>
              <c:txPr>
                <a:bodyPr rot="0" anchor="ctr" anchorCtr="0"/>
                <a:lstStyle/>
                <a:p>
                  <a:pPr algn="ctr">
                    <a:defRPr sz="12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Base"/>
              <c:showLegendKey val="0"/>
              <c:showVal val="1"/>
              <c:showCatName val="0"/>
              <c:showSerName val="0"/>
              <c:showPercent val="0"/>
              <c:showBubbleSize val="0"/>
              <c:separator>, </c:separator>
              <c:extLst>
                <c:ext xmlns:c15="http://schemas.microsoft.com/office/drawing/2012/chart" uri="{CE6537A1-D6FC-4f65-9D91-7224C49458BB}">
                  <c15:layout/>
                  <c15:dlblFieldTable>
                    <c15:dlblFTEntry>
                      <c15:txfldGUID>{0554C0FE-2B0C-498C-8983-D5A30C2D94EC}</c15:txfldGUID>
                      <c15:f>'Tableau de bord'!$M$11</c15:f>
                      <c15:dlblFieldTableCache>
                        <c:ptCount val="1"/>
                        <c:pt idx="0">
                          <c:v>13 600 €</c:v>
                        </c:pt>
                      </c15:dlblFieldTableCache>
                    </c15:dlblFTEntry>
                  </c15:dlblFieldTable>
                  <c15:showDataLabelsRange val="0"/>
                </c:ext>
              </c:extLst>
            </c:dLbl>
            <c:numFmt formatCode="&quot;$&quot;#,##0" sourceLinked="0"/>
            <c:spPr>
              <a:noFill/>
              <a:ln>
                <a:noFill/>
              </a:ln>
              <a:effectLst/>
            </c:spPr>
            <c:txPr>
              <a:bodyPr anchor="ctr" anchorCtr="0"/>
              <a:lstStyle/>
              <a:p>
                <a:pPr algn="ctr">
                  <a:defRPr sz="12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eparator>, </c:separator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bord'!$D$10:$D$11</c:f>
              <c:strCache>
                <c:ptCount val="2"/>
                <c:pt idx="0">
                  <c:v>Dépenses</c:v>
                </c:pt>
                <c:pt idx="1">
                  <c:v>Revenus</c:v>
                </c:pt>
              </c:strCache>
            </c:strRef>
          </c:cat>
          <c:val>
            <c:numRef>
              <c:f>'Tableau de bord'!$M$10:$M$11</c:f>
              <c:numCache>
                <c:formatCode>#\ ##0\ "€"</c:formatCode>
                <c:ptCount val="2"/>
                <c:pt idx="0">
                  <c:v>10242</c:v>
                </c:pt>
                <c:pt idx="1">
                  <c:v>13600</c:v>
                </c:pt>
              </c:numCache>
            </c:numRef>
          </c:val>
        </c:ser>
        <c:dLbls>
          <c:dLblPos val="inBase"/>
          <c:showLegendKey val="0"/>
          <c:showVal val="1"/>
          <c:showCatName val="0"/>
          <c:showSerName val="0"/>
          <c:showPercent val="0"/>
          <c:showBubbleSize val="0"/>
        </c:dLbls>
        <c:gapWidth val="0"/>
        <c:overlap val="100"/>
        <c:axId val="410214728"/>
        <c:axId val="410215904"/>
      </c:barChart>
      <c:catAx>
        <c:axId val="410214728"/>
        <c:scaling>
          <c:orientation val="minMax"/>
        </c:scaling>
        <c:delete val="1"/>
        <c:axPos val="l"/>
        <c:numFmt formatCode="General" sourceLinked="0"/>
        <c:majorTickMark val="out"/>
        <c:minorTickMark val="none"/>
        <c:tickLblPos val="nextTo"/>
        <c:crossAx val="410215904"/>
        <c:crosses val="autoZero"/>
        <c:auto val="1"/>
        <c:lblAlgn val="ctr"/>
        <c:lblOffset val="100"/>
        <c:noMultiLvlLbl val="0"/>
      </c:catAx>
      <c:valAx>
        <c:axId val="410215904"/>
        <c:scaling>
          <c:orientation val="minMax"/>
        </c:scaling>
        <c:delete val="0"/>
        <c:axPos val="b"/>
        <c:majorGridlines>
          <c:spPr>
            <a:ln>
              <a:noFill/>
            </a:ln>
          </c:spPr>
        </c:majorGridlines>
        <c:numFmt formatCode="#\ ##0\ &quot;€&quot;" sourceLinked="0"/>
        <c:majorTickMark val="out"/>
        <c:minorTickMark val="none"/>
        <c:tickLblPos val="low"/>
        <c:spPr>
          <a:solidFill>
            <a:sysClr val="window" lastClr="FFFFFF"/>
          </a:solidFill>
        </c:spPr>
        <c:txPr>
          <a:bodyPr/>
          <a:lstStyle/>
          <a:p>
            <a:pPr>
              <a:defRPr sz="700">
                <a:solidFill>
                  <a:schemeClr val="tx1">
                    <a:lumMod val="65000"/>
                    <a:lumOff val="35000"/>
                  </a:schemeClr>
                </a:solidFill>
              </a:defRPr>
            </a:pPr>
            <a:endParaRPr lang="fr-FR"/>
          </a:p>
        </c:txPr>
        <c:crossAx val="410214728"/>
        <c:crosses val="autoZero"/>
        <c:crossBetween val="between"/>
      </c:valAx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pivotSource>
    <c:name>[Suivi des réponses v1.xlsm]TCD de catégorie!CategoryTotals</c:name>
    <c:fmtId val="2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solidFill>
              <a:srgbClr val="FFFFFF">
                <a:lumMod val="95000"/>
                <a:alpha val="57000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45720" tIns="45720" rIns="45720" bIns="4572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2"/>
        <c:spPr>
          <a:solidFill>
            <a:schemeClr val="accent1">
              <a:shade val="61000"/>
            </a:schemeClr>
          </a:solidFill>
          <a:ln>
            <a:noFill/>
          </a:ln>
          <a:effectLst/>
        </c:spPr>
        <c:dLbl>
          <c:idx val="0"/>
          <c:layout>
            <c:manualLayout>
              <c:x val="0.10199313156341189"/>
              <c:y val="-0.15701099299208388"/>
            </c:manualLayout>
          </c:layout>
          <c:spPr>
            <a:solidFill>
              <a:srgbClr val="FFFFFF">
                <a:lumMod val="95000"/>
                <a:alpha val="57000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45720" tIns="45720" rIns="45720" bIns="4572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3"/>
        <c:spPr>
          <a:solidFill>
            <a:schemeClr val="accent1">
              <a:tint val="46000"/>
            </a:schemeClr>
          </a:solidFill>
          <a:ln>
            <a:noFill/>
          </a:ln>
          <a:effectLst/>
        </c:spPr>
        <c:dLbl>
          <c:idx val="0"/>
          <c:layout>
            <c:manualLayout>
              <c:x val="-9.4295536728437337E-2"/>
              <c:y val="-0.14642598222857262"/>
            </c:manualLayout>
          </c:layout>
          <c:spPr>
            <a:solidFill>
              <a:srgbClr val="FFFFFF">
                <a:lumMod val="95000"/>
                <a:alpha val="57000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45720" tIns="45720" rIns="45720" bIns="4572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4"/>
        <c:spPr>
          <a:solidFill>
            <a:schemeClr val="accent1">
              <a:tint val="62000"/>
            </a:schemeClr>
          </a:solidFill>
          <a:ln>
            <a:noFill/>
          </a:ln>
          <a:effectLst/>
        </c:spPr>
        <c:dLbl>
          <c:idx val="0"/>
          <c:layout>
            <c:manualLayout>
              <c:x val="-0.1289347134858225"/>
              <c:y val="-0.13231263454389092"/>
            </c:manualLayout>
          </c:layout>
          <c:spPr>
            <a:solidFill>
              <a:srgbClr val="FFFFFF">
                <a:lumMod val="95000"/>
                <a:alpha val="57000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45720" tIns="45720" rIns="45720" bIns="4572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5"/>
        <c:spPr>
          <a:solidFill>
            <a:schemeClr val="accent1">
              <a:shade val="92000"/>
            </a:schemeClr>
          </a:solidFill>
          <a:ln>
            <a:noFill/>
          </a:ln>
          <a:effectLst/>
        </c:spPr>
        <c:dLbl>
          <c:idx val="0"/>
          <c:layout>
            <c:manualLayout>
              <c:x val="0.2720085229911825"/>
              <c:y val="9.9935381064485407E-2"/>
            </c:manualLayout>
          </c:layout>
          <c:spPr>
            <a:xfrm>
              <a:off x="5307112" y="6093738"/>
              <a:ext cx="809238" cy="382562"/>
            </a:xfrm>
            <a:solidFill>
              <a:srgbClr val="FFFFFF">
                <a:lumMod val="95000"/>
                <a:alpha val="57000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45720" tIns="45720" rIns="45720" bIns="45720" anchor="ctr" anchorCtr="1">
              <a:no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>
                    <a:gd name="adj1" fmla="val -227712"/>
                    <a:gd name="adj2" fmla="val -145726"/>
                  </a:avLst>
                </a:prstGeom>
                <a:noFill/>
                <a:ln>
                  <a:noFill/>
                </a:ln>
              </c15:spPr>
              <c15:layout>
                <c:manualLayout>
                  <c:w val="0.12262177655639912"/>
                  <c:h val="5.3142032647118108E-2"/>
                </c:manualLayout>
              </c15:layout>
            </c:ext>
          </c:extLst>
        </c:dLbl>
      </c:pivotFmt>
      <c:pivotFmt>
        <c:idx val="6"/>
        <c:spPr>
          <a:solidFill>
            <a:schemeClr val="accent1">
              <a:tint val="77000"/>
            </a:schemeClr>
          </a:solidFill>
          <a:ln>
            <a:noFill/>
          </a:ln>
          <a:effectLst/>
        </c:spPr>
        <c:dLbl>
          <c:idx val="0"/>
          <c:layout>
            <c:manualLayout>
              <c:x val="-0.20398626312682364"/>
              <c:y val="-0.10937844455628318"/>
            </c:manualLayout>
          </c:layout>
          <c:spPr>
            <a:solidFill>
              <a:srgbClr val="FFFFFF">
                <a:lumMod val="95000"/>
                <a:alpha val="57000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45720" tIns="45720" rIns="45720" bIns="4572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7"/>
        <c:spPr>
          <a:solidFill>
            <a:schemeClr val="accent1">
              <a:tint val="93000"/>
            </a:schemeClr>
          </a:solidFill>
          <a:ln>
            <a:noFill/>
          </a:ln>
          <a:effectLst/>
        </c:spPr>
        <c:dLbl>
          <c:idx val="0"/>
          <c:layout>
            <c:manualLayout>
              <c:x val="-0.138234256600233"/>
              <c:y val="-7.056673842340852E-2"/>
            </c:manualLayout>
          </c:layout>
          <c:spPr>
            <a:solidFill>
              <a:srgbClr val="FFFFFF">
                <a:lumMod val="95000"/>
                <a:alpha val="57000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45720" tIns="45720" rIns="45720" bIns="4572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8"/>
        <c:spPr>
          <a:solidFill>
            <a:schemeClr val="accent1">
              <a:shade val="45000"/>
            </a:schemeClr>
          </a:solidFill>
          <a:ln>
            <a:noFill/>
          </a:ln>
          <a:effectLst/>
        </c:spPr>
        <c:dLbl>
          <c:idx val="0"/>
          <c:layout>
            <c:manualLayout>
              <c:x val="-2.8865980631154288E-2"/>
              <c:y val="-0.15524682453149868"/>
            </c:manualLayout>
          </c:layout>
          <c:spPr>
            <a:solidFill>
              <a:srgbClr val="FFFFFF">
                <a:lumMod val="95000"/>
                <a:alpha val="57000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45720" tIns="45720" rIns="45720" bIns="4572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9"/>
        <c:spPr>
          <a:solidFill>
            <a:schemeClr val="accent1">
              <a:shade val="76000"/>
            </a:schemeClr>
          </a:solidFill>
          <a:ln>
            <a:noFill/>
          </a:ln>
          <a:effectLst/>
        </c:spPr>
        <c:dLbl>
          <c:idx val="0"/>
          <c:layout>
            <c:manualLayout>
              <c:x val="0.19821306700059277"/>
              <c:y val="-8.4680086108090163E-2"/>
            </c:manualLayout>
          </c:layout>
          <c:spPr>
            <a:solidFill>
              <a:srgbClr val="FFFFFF">
                <a:lumMod val="95000"/>
                <a:alpha val="57000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45720" tIns="45720" rIns="45720" bIns="4572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0"/>
        <c:spPr>
          <a:solidFill>
            <a:schemeClr val="accent1">
              <a:shade val="45000"/>
            </a:schemeClr>
          </a:solidFill>
          <a:ln>
            <a:noFill/>
          </a:ln>
          <a:effectLst/>
        </c:spPr>
        <c:dLbl>
          <c:idx val="0"/>
          <c:layout>
            <c:manualLayout>
              <c:x val="-2.8865980631154288E-2"/>
              <c:y val="-0.15524682453149868"/>
            </c:manualLayout>
          </c:layout>
          <c:spPr>
            <a:solidFill>
              <a:srgbClr val="FFFFFF">
                <a:lumMod val="95000"/>
                <a:alpha val="57000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45720" tIns="45720" rIns="45720" bIns="4572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1"/>
        <c:spPr>
          <a:solidFill>
            <a:schemeClr val="accent1">
              <a:shade val="61000"/>
            </a:schemeClr>
          </a:solidFill>
          <a:ln>
            <a:noFill/>
          </a:ln>
          <a:effectLst/>
        </c:spPr>
        <c:dLbl>
          <c:idx val="0"/>
          <c:layout>
            <c:manualLayout>
              <c:x val="0.10199313156341189"/>
              <c:y val="-0.15701099299208388"/>
            </c:manualLayout>
          </c:layout>
          <c:spPr>
            <a:solidFill>
              <a:srgbClr val="FFFFFF">
                <a:lumMod val="95000"/>
                <a:alpha val="57000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45720" tIns="45720" rIns="45720" bIns="4572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2"/>
        <c:spPr>
          <a:solidFill>
            <a:schemeClr val="accent1">
              <a:shade val="76000"/>
            </a:schemeClr>
          </a:solidFill>
          <a:ln>
            <a:noFill/>
          </a:ln>
          <a:effectLst/>
        </c:spPr>
        <c:dLbl>
          <c:idx val="0"/>
          <c:layout>
            <c:manualLayout>
              <c:x val="0.19821306700059277"/>
              <c:y val="-8.4680086108090163E-2"/>
            </c:manualLayout>
          </c:layout>
          <c:spPr>
            <a:solidFill>
              <a:srgbClr val="FFFFFF">
                <a:lumMod val="95000"/>
                <a:alpha val="57000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45720" tIns="45720" rIns="45720" bIns="4572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3"/>
        <c:spPr>
          <a:solidFill>
            <a:schemeClr val="accent1">
              <a:shade val="92000"/>
            </a:schemeClr>
          </a:solidFill>
          <a:ln>
            <a:noFill/>
          </a:ln>
          <a:effectLst/>
        </c:spPr>
        <c:dLbl>
          <c:idx val="0"/>
          <c:layout>
            <c:manualLayout>
              <c:x val="0.2720085229911825"/>
              <c:y val="9.9935381064485407E-2"/>
            </c:manualLayout>
          </c:layout>
          <c:spPr>
            <a:xfrm>
              <a:off x="5307112" y="6093738"/>
              <a:ext cx="809238" cy="382562"/>
            </a:xfrm>
            <a:solidFill>
              <a:srgbClr val="FFFFFF">
                <a:lumMod val="95000"/>
                <a:alpha val="57000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45720" tIns="45720" rIns="45720" bIns="45720" anchor="ctr" anchorCtr="1">
              <a:no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>
                    <a:gd name="adj1" fmla="val -227712"/>
                    <a:gd name="adj2" fmla="val -145726"/>
                  </a:avLst>
                </a:prstGeom>
                <a:noFill/>
                <a:ln>
                  <a:noFill/>
                </a:ln>
              </c15:spPr>
              <c15:layout>
                <c:manualLayout>
                  <c:w val="0.12262177655639912"/>
                  <c:h val="5.3142032647118108E-2"/>
                </c:manualLayout>
              </c15:layout>
            </c:ext>
          </c:extLst>
        </c:dLbl>
      </c:pivotFmt>
      <c:pivotFmt>
        <c:idx val="14"/>
        <c:spPr>
          <a:solidFill>
            <a:schemeClr val="accent1">
              <a:tint val="93000"/>
            </a:schemeClr>
          </a:solidFill>
          <a:ln>
            <a:noFill/>
          </a:ln>
          <a:effectLst/>
        </c:spPr>
        <c:dLbl>
          <c:idx val="0"/>
          <c:layout>
            <c:manualLayout>
              <c:x val="-0.138234256600233"/>
              <c:y val="-7.056673842340852E-2"/>
            </c:manualLayout>
          </c:layout>
          <c:spPr>
            <a:solidFill>
              <a:srgbClr val="FFFFFF">
                <a:lumMod val="95000"/>
                <a:alpha val="57000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45720" tIns="45720" rIns="45720" bIns="4572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5"/>
        <c:spPr>
          <a:solidFill>
            <a:schemeClr val="accent1">
              <a:tint val="77000"/>
            </a:schemeClr>
          </a:solidFill>
          <a:ln>
            <a:noFill/>
          </a:ln>
          <a:effectLst/>
        </c:spPr>
        <c:dLbl>
          <c:idx val="0"/>
          <c:layout>
            <c:manualLayout>
              <c:x val="-0.20398626312682364"/>
              <c:y val="-0.10937844455628318"/>
            </c:manualLayout>
          </c:layout>
          <c:spPr>
            <a:solidFill>
              <a:srgbClr val="FFFFFF">
                <a:lumMod val="95000"/>
                <a:alpha val="57000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45720" tIns="45720" rIns="45720" bIns="4572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6"/>
        <c:spPr>
          <a:solidFill>
            <a:schemeClr val="accent1">
              <a:tint val="62000"/>
            </a:schemeClr>
          </a:solidFill>
          <a:ln>
            <a:noFill/>
          </a:ln>
          <a:effectLst/>
        </c:spPr>
        <c:dLbl>
          <c:idx val="0"/>
          <c:layout>
            <c:manualLayout>
              <c:x val="-0.1289347134858225"/>
              <c:y val="-0.13231263454389092"/>
            </c:manualLayout>
          </c:layout>
          <c:spPr>
            <a:solidFill>
              <a:srgbClr val="FFFFFF">
                <a:lumMod val="95000"/>
                <a:alpha val="57000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45720" tIns="45720" rIns="45720" bIns="4572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7"/>
        <c:spPr>
          <a:solidFill>
            <a:schemeClr val="accent1">
              <a:tint val="46000"/>
            </a:schemeClr>
          </a:solidFill>
          <a:ln>
            <a:noFill/>
          </a:ln>
          <a:effectLst/>
        </c:spPr>
        <c:dLbl>
          <c:idx val="0"/>
          <c:layout>
            <c:manualLayout>
              <c:x val="-9.4295536728437337E-2"/>
              <c:y val="-0.14642598222857262"/>
            </c:manualLayout>
          </c:layout>
          <c:spPr>
            <a:solidFill>
              <a:srgbClr val="FFFFFF">
                <a:lumMod val="95000"/>
                <a:alpha val="57000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45720" tIns="45720" rIns="45720" bIns="4572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solidFill>
              <a:srgbClr val="F2F2F2">
                <a:alpha val="56863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46800" tIns="46800" rIns="46800" bIns="4680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9"/>
        <c:spPr>
          <a:solidFill>
            <a:schemeClr val="accent1">
              <a:tint val="62000"/>
            </a:schemeClr>
          </a:solidFill>
          <a:ln>
            <a:noFill/>
          </a:ln>
          <a:effectLst/>
        </c:spPr>
        <c:dLbl>
          <c:idx val="0"/>
          <c:layout>
            <c:manualLayout>
              <c:x val="-0.16704128195108428"/>
              <c:y val="-4.8074853767062296E-2"/>
            </c:manualLayout>
          </c:layout>
          <c:spPr>
            <a:solidFill>
              <a:srgbClr val="F2F2F2">
                <a:alpha val="56863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46800" tIns="46800" rIns="46800" bIns="4680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  <c15:layout/>
            </c:ext>
          </c:extLst>
        </c:dLbl>
      </c:pivotFmt>
      <c:pivotFmt>
        <c:idx val="20"/>
        <c:spPr>
          <a:solidFill>
            <a:schemeClr val="accent1">
              <a:tint val="46000"/>
            </a:schemeClr>
          </a:solidFill>
          <a:ln>
            <a:noFill/>
          </a:ln>
          <a:effectLst/>
        </c:spPr>
        <c:dLbl>
          <c:idx val="0"/>
          <c:layout>
            <c:manualLayout>
              <c:x val="-0.12528096146331325"/>
              <c:y val="-9.6149707534124523E-2"/>
            </c:manualLayout>
          </c:layout>
          <c:spPr>
            <a:solidFill>
              <a:srgbClr val="F2F2F2">
                <a:alpha val="56863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46800" tIns="46800" rIns="46800" bIns="4680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  <c15:layout/>
            </c:ext>
          </c:extLst>
        </c:dLbl>
      </c:pivotFmt>
      <c:pivotFmt>
        <c:idx val="21"/>
        <c:spPr>
          <a:solidFill>
            <a:schemeClr val="accent1">
              <a:shade val="45000"/>
            </a:schemeClr>
          </a:solidFill>
          <a:ln>
            <a:noFill/>
          </a:ln>
          <a:effectLst/>
        </c:spPr>
        <c:dLbl>
          <c:idx val="0"/>
          <c:layout>
            <c:manualLayout>
              <c:x val="-6.8486925599944543E-2"/>
              <c:y val="-0.11395520892933278"/>
            </c:manualLayout>
          </c:layout>
          <c:spPr>
            <a:solidFill>
              <a:srgbClr val="F2F2F2">
                <a:alpha val="56863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46800" tIns="46800" rIns="46800" bIns="4680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  <c15:layout/>
            </c:ext>
          </c:extLst>
        </c:dLbl>
      </c:pivotFmt>
      <c:pivotFmt>
        <c:idx val="22"/>
        <c:spPr>
          <a:solidFill>
            <a:schemeClr val="accent1">
              <a:shade val="61000"/>
            </a:schemeClr>
          </a:solidFill>
          <a:ln>
            <a:noFill/>
          </a:ln>
          <a:effectLst/>
        </c:spPr>
        <c:dLbl>
          <c:idx val="0"/>
          <c:layout>
            <c:manualLayout>
              <c:x val="4.5101146126792752E-2"/>
              <c:y val="-0.11039410865029116"/>
            </c:manualLayout>
          </c:layout>
          <c:spPr>
            <a:solidFill>
              <a:srgbClr val="F2F2F2">
                <a:alpha val="56863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46800" tIns="46800" rIns="46800" bIns="4680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  <c15:layout/>
            </c:ext>
          </c:extLst>
        </c:dLbl>
      </c:pivotFmt>
      <c:pivotFmt>
        <c:idx val="23"/>
        <c:spPr>
          <a:solidFill>
            <a:schemeClr val="accent1">
              <a:shade val="76000"/>
            </a:schemeClr>
          </a:solidFill>
          <a:ln>
            <a:noFill/>
          </a:ln>
          <a:effectLst/>
        </c:spPr>
        <c:dLbl>
          <c:idx val="0"/>
          <c:layout>
            <c:manualLayout>
              <c:x val="0.12695137428282405"/>
              <c:y val="-8.7246956836520423E-2"/>
            </c:manualLayout>
          </c:layout>
          <c:spPr>
            <a:solidFill>
              <a:srgbClr val="F2F2F2">
                <a:alpha val="56863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46800" tIns="46800" rIns="46800" bIns="4680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  <c15:layout/>
            </c:ext>
          </c:extLst>
        </c:dLbl>
      </c:pivotFmt>
      <c:pivotFmt>
        <c:idx val="24"/>
        <c:spPr>
          <a:solidFill>
            <a:schemeClr val="accent1">
              <a:shade val="92000"/>
            </a:schemeClr>
          </a:solidFill>
          <a:ln>
            <a:noFill/>
          </a:ln>
          <a:effectLst/>
        </c:spPr>
        <c:dLbl>
          <c:idx val="0"/>
          <c:layout>
            <c:manualLayout>
              <c:x val="0.17706375886814932"/>
              <c:y val="-4.9855403906583121E-2"/>
            </c:manualLayout>
          </c:layout>
          <c:spPr>
            <a:solidFill>
              <a:srgbClr val="F2F2F2">
                <a:alpha val="56863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46800" tIns="46800" rIns="46800" bIns="4680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  <c15:layout/>
            </c:ext>
          </c:extLst>
        </c:dLbl>
      </c:pivotFmt>
      <c:pivotFmt>
        <c:idx val="25"/>
        <c:spPr>
          <a:solidFill>
            <a:schemeClr val="accent1">
              <a:tint val="93000"/>
            </a:schemeClr>
          </a:solidFill>
          <a:ln>
            <a:noFill/>
          </a:ln>
          <a:effectLst/>
        </c:spPr>
        <c:dLbl>
          <c:idx val="0"/>
          <c:layout>
            <c:manualLayout>
              <c:x val="0.17372293322912752"/>
              <c:y val="-8.902750697604123E-3"/>
            </c:manualLayout>
          </c:layout>
          <c:spPr>
            <a:solidFill>
              <a:srgbClr val="F2F2F2">
                <a:alpha val="56863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46800" tIns="46800" rIns="46800" bIns="4680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  <c15:layout/>
            </c:ext>
          </c:extLst>
        </c:dLbl>
      </c:pivotFmt>
      <c:pivotFmt>
        <c:idx val="26"/>
        <c:spPr>
          <a:solidFill>
            <a:schemeClr val="accent1">
              <a:tint val="77000"/>
            </a:schemeClr>
          </a:solidFill>
          <a:ln>
            <a:noFill/>
          </a:ln>
          <a:effectLst/>
        </c:spPr>
        <c:dLbl>
          <c:idx val="0"/>
          <c:layout>
            <c:manualLayout>
              <c:x val="0.18207499732668184"/>
              <c:y val="8.9027506976041351E-2"/>
            </c:manualLayout>
          </c:layout>
          <c:spPr>
            <a:solidFill>
              <a:srgbClr val="F2F2F2">
                <a:alpha val="56863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46800" tIns="46800" rIns="46800" bIns="4680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  <c15:layout/>
            </c:ext>
          </c:extLst>
        </c:dLbl>
      </c:pivotFmt>
    </c:pivotFmts>
    <c:plotArea>
      <c:layout/>
      <c:doughnutChart>
        <c:varyColors val="1"/>
        <c:ser>
          <c:idx val="0"/>
          <c:order val="0"/>
          <c:tx>
            <c:strRef>
              <c:f>'TCD de catégorie'!$D$7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shade val="92000"/>
                </a:schemeClr>
              </a:solidFill>
              <a:ln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1">
                  <a:tint val="77000"/>
                </a:schemeClr>
              </a:solidFill>
              <a:ln>
                <a:noFill/>
              </a:ln>
              <a:effectLst/>
            </c:spPr>
          </c:dPt>
          <c:dPt>
            <c:idx val="2"/>
            <c:bubble3D val="0"/>
            <c:spPr>
              <a:solidFill>
                <a:schemeClr val="accent1">
                  <a:tint val="30000"/>
                </a:schemeClr>
              </a:solidFill>
              <a:ln>
                <a:noFill/>
              </a:ln>
              <a:effectLst/>
            </c:spPr>
          </c:dPt>
          <c:dPt>
            <c:idx val="3"/>
            <c:bubble3D val="0"/>
            <c:spPr>
              <a:solidFill>
                <a:schemeClr val="accent1">
                  <a:tint val="84000"/>
                </a:schemeClr>
              </a:solidFill>
              <a:ln>
                <a:noFill/>
              </a:ln>
              <a:effectLst/>
            </c:spPr>
          </c:dPt>
          <c:dPt>
            <c:idx val="4"/>
            <c:bubble3D val="0"/>
            <c:spPr>
              <a:solidFill>
                <a:schemeClr val="accent1">
                  <a:tint val="37000"/>
                </a:schemeClr>
              </a:solidFill>
              <a:ln>
                <a:noFill/>
              </a:ln>
              <a:effectLst/>
            </c:spPr>
          </c:dPt>
          <c:dPt>
            <c:idx val="5"/>
            <c:bubble3D val="0"/>
            <c:spPr>
              <a:solidFill>
                <a:schemeClr val="accent1">
                  <a:tint val="90000"/>
                </a:schemeClr>
              </a:solidFill>
              <a:ln>
                <a:noFill/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tint val="44000"/>
                </a:schemeClr>
              </a:solidFill>
              <a:ln>
                <a:noFill/>
              </a:ln>
              <a:effectLst/>
            </c:spPr>
          </c:dPt>
          <c:dPt>
            <c:idx val="7"/>
            <c:bubble3D val="0"/>
            <c:spPr>
              <a:solidFill>
                <a:schemeClr val="accent1">
                  <a:tint val="97000"/>
                </a:schemeClr>
              </a:solidFill>
              <a:ln>
                <a:noFill/>
              </a:ln>
              <a:effectLst/>
            </c:spPr>
          </c:dPt>
          <c:dLbls>
            <c:dLbl>
              <c:idx val="0"/>
              <c:layout>
                <c:manualLayout>
                  <c:x val="0.17706375886814932"/>
                  <c:y val="-4.9855403906583121E-2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0.18207499732668184"/>
                  <c:y val="8.9027506976041351E-2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rgbClr val="F2F2F2">
                  <a:alpha val="56863"/>
                </a:srgbClr>
              </a:solidFill>
              <a:ln>
                <a:noFill/>
              </a:ln>
              <a:effectLst/>
            </c:spPr>
            <c:txPr>
              <a:bodyPr rot="0" spcFirstLastPara="1" vertOverflow="clip" horzOverflow="clip" vert="horz" wrap="square" lIns="46800" tIns="46800" rIns="46800" bIns="4680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leaderLines>
              <c:spPr>
                <a:ln w="9525" cap="flat" cmpd="sng" algn="ctr">
                  <a:noFill/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'TCD de catégorie'!$C$8:$C$10</c:f>
              <c:strCache>
                <c:ptCount val="2"/>
                <c:pt idx="0">
                  <c:v>Divertissement</c:v>
                </c:pt>
                <c:pt idx="1">
                  <c:v>Foyer</c:v>
                </c:pt>
              </c:strCache>
            </c:strRef>
          </c:cat>
          <c:val>
            <c:numRef>
              <c:f>'TCD de catégorie'!$D$8:$D$10</c:f>
              <c:numCache>
                <c:formatCode>#\ ##0\ "€"</c:formatCode>
                <c:ptCount val="2"/>
                <c:pt idx="0">
                  <c:v>75</c:v>
                </c:pt>
                <c:pt idx="1">
                  <c:v>1350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  <c:holeSize val="67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 algn="ctr">
        <a:defRPr sz="900" b="0" i="0" u="none" strike="noStrike" kern="1200" baseline="0">
          <a:solidFill>
            <a:schemeClr val="tx1">
              <a:lumMod val="65000"/>
              <a:lumOff val="35000"/>
            </a:schemeClr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withinLinear" id="14">
  <a:schemeClr val="accent1"/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Spin" dx="16" fmlaLink="$E$6" max="12" min="1" page="10" val="10"/>
</file>

<file path=xl/ctrlProps/ctrlProp2.xml><?xml version="1.0" encoding="utf-8"?>
<formControlPr xmlns="http://schemas.microsoft.com/office/spreadsheetml/2009/9/main" objectType="Spin" dx="16" fmlaLink="$K$6" max="3000" min="1904" page="10" val="2014"/>
</file>

<file path=xl/ctrlProps/ctrlProp3.xml><?xml version="1.0" encoding="utf-8"?>
<formControlPr xmlns="http://schemas.microsoft.com/office/spreadsheetml/2009/9/main" objectType="Spin" dx="16" fmlaLink="$E$6" max="12" min="1" page="10" val="9"/>
</file>

<file path=xl/ctrlProps/ctrlProp4.xml><?xml version="1.0" encoding="utf-8"?>
<formControlPr xmlns="http://schemas.microsoft.com/office/spreadsheetml/2009/9/main" objectType="Spin" dx="16" fmlaLink="$I$6" max="3000" min="1904" page="10" val="2014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1574986</xdr:colOff>
      <xdr:row>8</xdr:row>
      <xdr:rowOff>368114</xdr:rowOff>
    </xdr:from>
    <xdr:to>
      <xdr:col>8</xdr:col>
      <xdr:colOff>98610</xdr:colOff>
      <xdr:row>11</xdr:row>
      <xdr:rowOff>177613</xdr:rowOff>
    </xdr:to>
    <xdr:graphicFrame macro="">
      <xdr:nvGraphicFramePr>
        <xdr:cNvPr id="2" name="Graphique 1" descr="Graphique en barres comparant le total des Revenus au total des Dépenses par mois." title="Totaux mensuel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683560</xdr:colOff>
      <xdr:row>8</xdr:row>
      <xdr:rowOff>371513</xdr:rowOff>
    </xdr:from>
    <xdr:to>
      <xdr:col>15</xdr:col>
      <xdr:colOff>661147</xdr:colOff>
      <xdr:row>11</xdr:row>
      <xdr:rowOff>177613</xdr:rowOff>
    </xdr:to>
    <xdr:graphicFrame macro="">
      <xdr:nvGraphicFramePr>
        <xdr:cNvPr id="3" name="Graphique 2" descr="Graphique en barres comparant le total des Revenus au total des Dépenses par an." title="Totaux annuels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85725</xdr:colOff>
          <xdr:row>5</xdr:row>
          <xdr:rowOff>9525</xdr:rowOff>
        </xdr:from>
        <xdr:to>
          <xdr:col>4</xdr:col>
          <xdr:colOff>219075</xdr:colOff>
          <xdr:row>6</xdr:row>
          <xdr:rowOff>9525</xdr:rowOff>
        </xdr:to>
        <xdr:sp macro="" textlink="">
          <xdr:nvSpPr>
            <xdr:cNvPr id="1031" name="Compteur 7" descr="Compteur pour l’Mois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295275</xdr:colOff>
          <xdr:row>5</xdr:row>
          <xdr:rowOff>9525</xdr:rowOff>
        </xdr:from>
        <xdr:to>
          <xdr:col>11</xdr:col>
          <xdr:colOff>428625</xdr:colOff>
          <xdr:row>6</xdr:row>
          <xdr:rowOff>0</xdr:rowOff>
        </xdr:to>
        <xdr:sp macro="" textlink="">
          <xdr:nvSpPr>
            <xdr:cNvPr id="1033" name="Compteur 9" descr="Compteur pour l’Année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0</xdr:colOff>
      <xdr:row>4</xdr:row>
      <xdr:rowOff>142873</xdr:rowOff>
    </xdr:from>
    <xdr:to>
      <xdr:col>4</xdr:col>
      <xdr:colOff>285748</xdr:colOff>
      <xdr:row>6</xdr:row>
      <xdr:rowOff>57151</xdr:rowOff>
    </xdr:to>
    <xdr:grpSp>
      <xdr:nvGrpSpPr>
        <xdr:cNvPr id="6" name="Groupe 5" descr="&quot;&quot;" title="Sélecteur de mois"/>
        <xdr:cNvGrpSpPr/>
      </xdr:nvGrpSpPr>
      <xdr:grpSpPr>
        <a:xfrm>
          <a:off x="285750" y="962023"/>
          <a:ext cx="2867023" cy="390528"/>
          <a:chOff x="400048" y="828674"/>
          <a:chExt cx="3105150" cy="476254"/>
        </a:xfrm>
      </xdr:grpSpPr>
      <xdr:sp macro="" textlink="">
        <xdr:nvSpPr>
          <xdr:cNvPr id="7" name="Rectangle à coins arrondis du même côté 6"/>
          <xdr:cNvSpPr/>
        </xdr:nvSpPr>
        <xdr:spPr>
          <a:xfrm rot="16200000">
            <a:off x="1714496" y="-485774"/>
            <a:ext cx="476254" cy="3105150"/>
          </a:xfrm>
          <a:prstGeom prst="round2SameRect">
            <a:avLst>
              <a:gd name="adj1" fmla="val 50000"/>
              <a:gd name="adj2" fmla="val 0"/>
            </a:avLst>
          </a:prstGeom>
          <a:noFill/>
          <a:ln w="6350">
            <a:solidFill>
              <a:schemeClr val="bg1">
                <a:lumMod val="65000"/>
              </a:schemeClr>
            </a:solidFill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vert="vert" rtlCol="0" anchor="b" anchorCtr="0"/>
          <a:lstStyle/>
          <a:p>
            <a:pPr algn="r"/>
            <a:endParaRPr lang="en-US" sz="1100"/>
          </a:p>
        </xdr:txBody>
      </xdr:sp>
      <xdr:sp macro="" textlink="">
        <xdr:nvSpPr>
          <xdr:cNvPr id="8" name="Rectangle à coins arrondis du même côté 7" descr="&quot;&quot;" title="Mois"/>
          <xdr:cNvSpPr/>
        </xdr:nvSpPr>
        <xdr:spPr>
          <a:xfrm rot="16200000">
            <a:off x="686085" y="666463"/>
            <a:ext cx="375171" cy="813885"/>
          </a:xfrm>
          <a:prstGeom prst="round2SameRect">
            <a:avLst>
              <a:gd name="adj1" fmla="val 50000"/>
              <a:gd name="adj2" fmla="val 50000"/>
            </a:avLst>
          </a:prstGeom>
          <a:solidFill>
            <a:schemeClr val="accent2"/>
          </a:solidFill>
          <a:ln w="6350"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vert="vert" rtlCol="0" anchor="ctr" anchorCtr="0"/>
          <a:lstStyle/>
          <a:p>
            <a:pPr algn="ctr"/>
            <a:r>
              <a:rPr lang="en-US" sz="900" b="1">
                <a:solidFill>
                  <a:schemeClr val="bg1"/>
                </a:solidFill>
              </a:rPr>
              <a:t>MOIS</a:t>
            </a:r>
          </a:p>
        </xdr:txBody>
      </xdr:sp>
    </xdr:grpSp>
    <xdr:clientData/>
  </xdr:twoCellAnchor>
  <xdr:twoCellAnchor>
    <xdr:from>
      <xdr:col>9</xdr:col>
      <xdr:colOff>9525</xdr:colOff>
      <xdr:row>4</xdr:row>
      <xdr:rowOff>142875</xdr:rowOff>
    </xdr:from>
    <xdr:to>
      <xdr:col>11</xdr:col>
      <xdr:colOff>504825</xdr:colOff>
      <xdr:row>6</xdr:row>
      <xdr:rowOff>57153</xdr:rowOff>
    </xdr:to>
    <xdr:grpSp>
      <xdr:nvGrpSpPr>
        <xdr:cNvPr id="11" name="Groupe 10" descr="&quot;&quot;" title="Sélecteur d’année"/>
        <xdr:cNvGrpSpPr/>
      </xdr:nvGrpSpPr>
      <xdr:grpSpPr>
        <a:xfrm>
          <a:off x="7305675" y="962025"/>
          <a:ext cx="2266950" cy="390528"/>
          <a:chOff x="400048" y="828674"/>
          <a:chExt cx="3105150" cy="476254"/>
        </a:xfrm>
      </xdr:grpSpPr>
      <xdr:sp macro="" textlink="">
        <xdr:nvSpPr>
          <xdr:cNvPr id="12" name="Rectangle à coins arrondis du même côté 11"/>
          <xdr:cNvSpPr/>
        </xdr:nvSpPr>
        <xdr:spPr>
          <a:xfrm rot="16200000">
            <a:off x="1714496" y="-485774"/>
            <a:ext cx="476254" cy="3105150"/>
          </a:xfrm>
          <a:prstGeom prst="round2SameRect">
            <a:avLst>
              <a:gd name="adj1" fmla="val 50000"/>
              <a:gd name="adj2" fmla="val 0"/>
            </a:avLst>
          </a:prstGeom>
          <a:noFill/>
          <a:ln w="6350">
            <a:solidFill>
              <a:schemeClr val="bg1">
                <a:lumMod val="65000"/>
              </a:schemeClr>
            </a:solidFill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vert="vert" rtlCol="0" anchor="b" anchorCtr="0"/>
          <a:lstStyle/>
          <a:p>
            <a:pPr algn="r"/>
            <a:endParaRPr lang="en-US" sz="1100"/>
          </a:p>
        </xdr:txBody>
      </xdr:sp>
      <xdr:sp macro="" textlink="">
        <xdr:nvSpPr>
          <xdr:cNvPr id="13" name="Rectangle à coins arrondis du même côté 12" descr="&quot;&quot;" title="Années"/>
          <xdr:cNvSpPr/>
        </xdr:nvSpPr>
        <xdr:spPr>
          <a:xfrm rot="16200000">
            <a:off x="707104" y="641474"/>
            <a:ext cx="379142" cy="859888"/>
          </a:xfrm>
          <a:prstGeom prst="round2SameRect">
            <a:avLst>
              <a:gd name="adj1" fmla="val 50000"/>
              <a:gd name="adj2" fmla="val 49999"/>
            </a:avLst>
          </a:prstGeom>
          <a:solidFill>
            <a:schemeClr val="accent2"/>
          </a:solidFill>
          <a:ln w="6350"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vert="vert" rtlCol="0" anchor="ctr" anchorCtr="0"/>
          <a:lstStyle/>
          <a:p>
            <a:pPr marL="0" indent="0" algn="ctr"/>
            <a:r>
              <a:rPr lang="fr-FR" altLang="zh-CN" sz="900" b="1" smtClean="0">
                <a:solidFill>
                  <a:schemeClr val="bg1"/>
                </a:solidFill>
                <a:latin typeface="+mn-lt"/>
                <a:ea typeface="+mn-ea"/>
                <a:cs typeface="+mn-cs"/>
              </a:rPr>
              <a:t>ANNÉE</a:t>
            </a:r>
            <a:endParaRPr lang="en-US" sz="900" b="1">
              <a:solidFill>
                <a:schemeClr val="bg1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4</xdr:row>
          <xdr:rowOff>47625</xdr:rowOff>
        </xdr:from>
        <xdr:to>
          <xdr:col>4</xdr:col>
          <xdr:colOff>552450</xdr:colOff>
          <xdr:row>6</xdr:row>
          <xdr:rowOff>133350</xdr:rowOff>
        </xdr:to>
        <xdr:sp macro="" textlink="">
          <xdr:nvSpPr>
            <xdr:cNvPr id="7169" name="Compteur 7" descr="Compteur pour l’Mois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1485900</xdr:colOff>
          <xdr:row>4</xdr:row>
          <xdr:rowOff>47625</xdr:rowOff>
        </xdr:from>
        <xdr:to>
          <xdr:col>8</xdr:col>
          <xdr:colOff>1752600</xdr:colOff>
          <xdr:row>6</xdr:row>
          <xdr:rowOff>190500</xdr:rowOff>
        </xdr:to>
        <xdr:sp macro="" textlink="">
          <xdr:nvSpPr>
            <xdr:cNvPr id="7170" name="Compteur 9" descr="Compteur pour l’Année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1037989</xdr:colOff>
      <xdr:row>4</xdr:row>
      <xdr:rowOff>30866</xdr:rowOff>
    </xdr:from>
    <xdr:to>
      <xdr:col>4</xdr:col>
      <xdr:colOff>581028</xdr:colOff>
      <xdr:row>6</xdr:row>
      <xdr:rowOff>152404</xdr:rowOff>
    </xdr:to>
    <xdr:sp macro="" textlink="">
      <xdr:nvSpPr>
        <xdr:cNvPr id="4" name="Rectangle à coins arrondis du même côté 6"/>
        <xdr:cNvSpPr/>
      </xdr:nvSpPr>
      <xdr:spPr>
        <a:xfrm rot="16200000">
          <a:off x="2320364" y="-146609"/>
          <a:ext cx="531113" cy="2524364"/>
        </a:xfrm>
        <a:prstGeom prst="round2SameRect">
          <a:avLst>
            <a:gd name="adj1" fmla="val 50000"/>
            <a:gd name="adj2" fmla="val 0"/>
          </a:avLst>
        </a:prstGeom>
        <a:noFill/>
        <a:ln w="6350">
          <a:solidFill>
            <a:schemeClr val="bg1">
              <a:lumMod val="65000"/>
            </a:schemeClr>
          </a:solidFill>
        </a:ln>
        <a:effectLst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" rtlCol="0" anchor="b" anchorCtr="0"/>
        <a:lstStyle/>
        <a:p>
          <a:pPr algn="r"/>
          <a:endParaRPr lang="en-US" sz="1100"/>
        </a:p>
      </xdr:txBody>
    </xdr:sp>
    <xdr:clientData/>
  </xdr:twoCellAnchor>
  <xdr:twoCellAnchor>
    <xdr:from>
      <xdr:col>2</xdr:col>
      <xdr:colOff>1109317</xdr:colOff>
      <xdr:row>4</xdr:row>
      <xdr:rowOff>85725</xdr:rowOff>
    </xdr:from>
    <xdr:to>
      <xdr:col>3</xdr:col>
      <xdr:colOff>663847</xdr:colOff>
      <xdr:row>6</xdr:row>
      <xdr:rowOff>94536</xdr:rowOff>
    </xdr:to>
    <xdr:sp macro="" textlink="">
      <xdr:nvSpPr>
        <xdr:cNvPr id="5" name="Rectangle à coins arrondis du même côté 7" descr="&quot;&quot;" title="Mois"/>
        <xdr:cNvSpPr/>
      </xdr:nvSpPr>
      <xdr:spPr>
        <a:xfrm rot="16200000">
          <a:off x="1544164" y="755778"/>
          <a:ext cx="418386" cy="716580"/>
        </a:xfrm>
        <a:prstGeom prst="round2SameRect">
          <a:avLst>
            <a:gd name="adj1" fmla="val 50000"/>
            <a:gd name="adj2" fmla="val 50000"/>
          </a:avLst>
        </a:prstGeom>
        <a:solidFill>
          <a:schemeClr val="accent2"/>
        </a:solidFill>
        <a:ln w="6350">
          <a:noFill/>
        </a:ln>
        <a:effectLst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" rtlCol="0" anchor="ctr" anchorCtr="0"/>
        <a:lstStyle/>
        <a:p>
          <a:pPr algn="ctr"/>
          <a:r>
            <a:rPr lang="en-US" sz="900" b="1">
              <a:solidFill>
                <a:schemeClr val="bg1"/>
              </a:solidFill>
            </a:rPr>
            <a:t>MOIS</a:t>
          </a:r>
        </a:p>
      </xdr:txBody>
    </xdr:sp>
    <xdr:clientData/>
  </xdr:twoCellAnchor>
  <xdr:twoCellAnchor>
    <xdr:from>
      <xdr:col>7</xdr:col>
      <xdr:colOff>1400179</xdr:colOff>
      <xdr:row>4</xdr:row>
      <xdr:rowOff>38102</xdr:rowOff>
    </xdr:from>
    <xdr:to>
      <xdr:col>8</xdr:col>
      <xdr:colOff>1781179</xdr:colOff>
      <xdr:row>6</xdr:row>
      <xdr:rowOff>219075</xdr:rowOff>
    </xdr:to>
    <xdr:sp macro="" textlink="">
      <xdr:nvSpPr>
        <xdr:cNvPr id="6" name="Rectangle à coins arrondis du même côté 11"/>
        <xdr:cNvSpPr/>
      </xdr:nvSpPr>
      <xdr:spPr>
        <a:xfrm rot="16200000">
          <a:off x="7862893" y="33338"/>
          <a:ext cx="590548" cy="2238375"/>
        </a:xfrm>
        <a:prstGeom prst="round2SameRect">
          <a:avLst>
            <a:gd name="adj1" fmla="val 50000"/>
            <a:gd name="adj2" fmla="val 0"/>
          </a:avLst>
        </a:prstGeom>
        <a:noFill/>
        <a:ln w="6350">
          <a:solidFill>
            <a:schemeClr val="bg1">
              <a:lumMod val="65000"/>
            </a:schemeClr>
          </a:solidFill>
        </a:ln>
        <a:effectLst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" rtlCol="0" anchor="b" anchorCtr="0"/>
        <a:lstStyle/>
        <a:p>
          <a:pPr algn="r"/>
          <a:endParaRPr lang="en-US" sz="1100"/>
        </a:p>
      </xdr:txBody>
    </xdr:sp>
    <xdr:clientData/>
  </xdr:twoCellAnchor>
  <xdr:twoCellAnchor>
    <xdr:from>
      <xdr:col>7</xdr:col>
      <xdr:colOff>1485410</xdr:colOff>
      <xdr:row>4</xdr:row>
      <xdr:rowOff>113560</xdr:rowOff>
    </xdr:from>
    <xdr:to>
      <xdr:col>8</xdr:col>
      <xdr:colOff>358676</xdr:colOff>
      <xdr:row>6</xdr:row>
      <xdr:rowOff>174116</xdr:rowOff>
    </xdr:to>
    <xdr:sp macro="" textlink="">
      <xdr:nvSpPr>
        <xdr:cNvPr id="7" name="Rectangle à coins arrondis du même côté 12" descr="&quot;&quot;" title="Années"/>
        <xdr:cNvSpPr/>
      </xdr:nvSpPr>
      <xdr:spPr>
        <a:xfrm rot="16200000">
          <a:off x="7254465" y="802455"/>
          <a:ext cx="470131" cy="730641"/>
        </a:xfrm>
        <a:prstGeom prst="round2SameRect">
          <a:avLst>
            <a:gd name="adj1" fmla="val 50000"/>
            <a:gd name="adj2" fmla="val 49999"/>
          </a:avLst>
        </a:prstGeom>
        <a:solidFill>
          <a:schemeClr val="accent2"/>
        </a:solidFill>
        <a:ln w="6350">
          <a:noFill/>
        </a:ln>
        <a:effectLst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vert" rtlCol="0" anchor="ctr" anchorCtr="0"/>
        <a:lstStyle/>
        <a:p>
          <a:pPr marL="0" indent="0" algn="ctr"/>
          <a:r>
            <a:rPr lang="fr-FR" altLang="zh-CN" sz="900" b="1" smtClean="0">
              <a:solidFill>
                <a:schemeClr val="bg1"/>
              </a:solidFill>
              <a:latin typeface="+mn-lt"/>
              <a:ea typeface="+mn-ea"/>
              <a:cs typeface="+mn-cs"/>
            </a:rPr>
            <a:t>ANNÉE</a:t>
          </a:r>
          <a:endParaRPr lang="en-US" sz="9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371475</xdr:colOff>
      <xdr:row>4</xdr:row>
      <xdr:rowOff>19051</xdr:rowOff>
    </xdr:from>
    <xdr:to>
      <xdr:col>7</xdr:col>
      <xdr:colOff>1030605</xdr:colOff>
      <xdr:row>11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Description" descr="Sélectionnez une Description spécifique pour filtrer les dépenses selon cette sélection." title="Segment Descrip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crip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42183" y="836763"/>
              <a:ext cx="3988566" cy="187175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0</xdr:colOff>
      <xdr:row>4</xdr:row>
      <xdr:rowOff>123826</xdr:rowOff>
    </xdr:from>
    <xdr:to>
      <xdr:col>4</xdr:col>
      <xdr:colOff>219075</xdr:colOff>
      <xdr:row>9</xdr:row>
      <xdr:rowOff>219076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3" name="DATE" descr="Faites glisser sur la chronologie pour filtrer les Dépenses selon la période sélectionnée." title="Chronologie de dat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2875" y="942976"/>
              <a:ext cx="3333750" cy="1381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  <xdr:twoCellAnchor>
    <xdr:from>
      <xdr:col>2</xdr:col>
      <xdr:colOff>28575</xdr:colOff>
      <xdr:row>10</xdr:row>
      <xdr:rowOff>123824</xdr:rowOff>
    </xdr:from>
    <xdr:to>
      <xdr:col>4</xdr:col>
      <xdr:colOff>672231</xdr:colOff>
      <xdr:row>12</xdr:row>
      <xdr:rowOff>34645</xdr:rowOff>
    </xdr:to>
    <xdr:sp macro="" textlink="">
      <xdr:nvSpPr>
        <xdr:cNvPr id="4" name="ZoneTexte 3" descr="Cliquez avec le bouton droit sur le tableau croisé dynamique Dépenses ci-dessous, puis cliquez sur Actualiser pour mettre à jour les données de cette feuille.&#10;" title="Conseil de Rapport de budget"/>
        <xdr:cNvSpPr txBox="1"/>
      </xdr:nvSpPr>
      <xdr:spPr>
        <a:xfrm>
          <a:off x="334094" y="2505074"/>
          <a:ext cx="3600000" cy="4320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/>
        <a:lstStyle/>
        <a:p>
          <a:pPr marL="0" indent="0" algn="l">
            <a:lnSpc>
              <a:spcPct val="114000"/>
            </a:lnSpc>
          </a:pPr>
          <a:r>
            <a:rPr lang="fr-FR" altLang="zh-CN" sz="800" smtClean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rPr>
            <a:t>Cliquez avec le bouton droit sur le tableau croisé</a:t>
          </a:r>
          <a:r>
            <a:rPr lang="zh-CN" altLang="fr-FR" sz="800" smtClean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rPr>
            <a:t> </a:t>
          </a:r>
          <a:r>
            <a:rPr lang="fr-FR" altLang="zh-CN" sz="800" smtClean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rPr>
            <a:t>dynamique Dépenses ci-dessous, puis cliquez sur </a:t>
          </a:r>
          <a:r>
            <a:rPr lang="fr-FR" altLang="zh-CN" sz="800" b="1" smtClean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rPr>
            <a:t>Actualiser</a:t>
          </a:r>
          <a:r>
            <a:rPr lang="fr-FR" altLang="zh-CN" sz="800" smtClean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rPr>
            <a:t> pour mettre à</a:t>
          </a:r>
          <a:r>
            <a:rPr lang="zh-CN" altLang="fr-FR" sz="800" smtClean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rPr>
            <a:t> </a:t>
          </a:r>
          <a:r>
            <a:rPr lang="fr-FR" altLang="zh-CN" sz="800" smtClean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rPr>
            <a:t>jour les données de cette feuille.</a:t>
          </a:r>
          <a:endParaRPr lang="en-US" sz="800">
            <a:solidFill>
              <a:schemeClr val="tx1">
                <a:lumMod val="65000"/>
                <a:lumOff val="35000"/>
              </a:schemeClr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0</xdr:colOff>
      <xdr:row>13</xdr:row>
      <xdr:rowOff>109537</xdr:rowOff>
    </xdr:from>
    <xdr:to>
      <xdr:col>8</xdr:col>
      <xdr:colOff>27214</xdr:colOff>
      <xdr:row>41</xdr:row>
      <xdr:rowOff>231321</xdr:rowOff>
    </xdr:to>
    <xdr:graphicFrame macro="">
      <xdr:nvGraphicFramePr>
        <xdr:cNvPr id="7" name="Totaux de Catégorie" descr="Graphique en barres comparant les totaux de chaque catégorie." title="Totaux de Catégori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4</xdr:col>
      <xdr:colOff>695325</xdr:colOff>
      <xdr:row>4</xdr:row>
      <xdr:rowOff>28575</xdr:rowOff>
    </xdr:from>
    <xdr:to>
      <xdr:col>6</xdr:col>
      <xdr:colOff>292576</xdr:colOff>
      <xdr:row>11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CATÉGORI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957188" y="846287"/>
              <a:ext cx="3506096" cy="185270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Guy Blancher" refreshedDate="41962.654251157408" createdVersion="5" refreshedVersion="5" minRefreshableVersion="3" recordCount="32">
  <cacheSource type="worksheet">
    <worksheetSource name="Dépenses"/>
  </cacheSource>
  <cacheFields count="4">
    <cacheField name="DATE" numFmtId="14">
      <sharedItems containsSemiMixedTypes="0" containsNonDate="0" containsDate="1" containsString="0" minDate="2014-09-02T15:42:07" maxDate="2014-11-12T15:42:07" count="21">
        <d v="2014-11-12T15:42:07"/>
        <d v="2014-11-11T15:42:07"/>
        <d v="2014-11-10T15:42:07"/>
        <d v="2014-11-09T15:42:07"/>
        <d v="2014-11-08T15:42:07"/>
        <d v="2014-11-07T15:42:07"/>
        <d v="2014-11-06T15:42:07"/>
        <d v="2014-11-05T15:42:07"/>
        <d v="2014-11-04T15:42:07"/>
        <d v="2014-11-03T15:42:07"/>
        <d v="2014-10-30T15:42:07"/>
        <d v="2014-10-25T15:42:07"/>
        <d v="2014-10-20T15:42:07"/>
        <d v="2014-10-19T15:42:07"/>
        <d v="2014-10-08T15:42:07"/>
        <d v="2014-10-05T15:42:07"/>
        <d v="2014-09-30T15:42:07"/>
        <d v="2014-09-15T15:42:07"/>
        <d v="2014-09-10T15:42:07"/>
        <d v="2014-09-05T15:42:07"/>
        <d v="2014-09-02T15:42:07"/>
      </sharedItems>
    </cacheField>
    <cacheField name="CATÉGORIE" numFmtId="0">
      <sharedItems count="8">
        <s v="Foyer"/>
        <s v="Divertissement"/>
        <s v="Alimentation"/>
        <s v="Enfants"/>
        <s v="Comptes de placement"/>
        <s v="Personnel"/>
        <s v="Animaux"/>
        <s v="Transport"/>
      </sharedItems>
    </cacheField>
    <cacheField name="DESCRIPTION" numFmtId="0">
      <sharedItems count="50">
        <s v="Emprunt-logement"/>
        <s v="Électricité"/>
        <s v="Eau/canalisations"/>
        <s v="Poubelles"/>
        <s v="Téléphone portable"/>
        <s v="Téléphone fixe"/>
        <s v="Internet"/>
        <s v="Télévision"/>
        <s v="Maintenance/Réparations"/>
        <s v="Carte bancaire 1 "/>
        <s v="Films"/>
        <s v="Courses"/>
        <s v="Repas à l’extérieur"/>
        <s v="Argent du déjeuner"/>
        <s v="Épargne"/>
        <s v="Compte de placement"/>
        <s v="Club de fitness/bien-être"/>
        <s v="Alimentation"/>
        <s v="Toilettage"/>
        <s v="Autre"/>
        <s v="Paiement voiture 1 "/>
        <s v="Paiement voiture 2 "/>
        <s v="Assurance auto"/>
        <s v="Carburant"/>
        <s v="Fournitures"/>
        <s v="Dining out" u="1"/>
        <s v="Groceries" u="1"/>
        <s v="Health/Fitness club" u="1"/>
        <s v="Concerts/Theater" u="1"/>
        <s v="Television" u="1"/>
        <s v="Electricity" u="1"/>
        <s v="Car Insurance" u="1"/>
        <s v="Food" u="1"/>
        <s v="Fuel" u="1"/>
        <s v="Credit Card 1 " u="1"/>
        <s v="Lunch money" u="1"/>
        <s v="Water/sewer" u="1"/>
        <s v="Car 2 Payment " u="1"/>
        <s v="Cell phone" u="1"/>
        <s v="Garbage" u="1"/>
        <s v="Maintenance/repairs" u="1"/>
        <s v="Home phone" u="1"/>
        <s v="Car 1 Payment " u="1"/>
        <s v="Supplies" u="1"/>
        <s v="Other" u="1"/>
        <s v="Movies" u="1"/>
        <s v="Grooming" u="1"/>
        <s v="Savings" u="1"/>
        <s v="Investment account" u="1"/>
        <s v="Mortgage" u="1"/>
      </sharedItems>
    </cacheField>
    <cacheField name="MONTANT" numFmtId="167">
      <sharedItems containsSemiMixedTypes="0" containsString="0" containsNumber="1" containsInteger="1" minValue="25" maxValue="5000"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">
  <r>
    <x v="0"/>
    <x v="0"/>
    <x v="0"/>
    <n v="1000"/>
  </r>
  <r>
    <x v="0"/>
    <x v="0"/>
    <x v="1"/>
    <n v="100"/>
  </r>
  <r>
    <x v="0"/>
    <x v="0"/>
    <x v="2"/>
    <n v="50"/>
  </r>
  <r>
    <x v="0"/>
    <x v="0"/>
    <x v="3"/>
    <n v="25"/>
  </r>
  <r>
    <x v="0"/>
    <x v="0"/>
    <x v="4"/>
    <n v="100"/>
  </r>
  <r>
    <x v="0"/>
    <x v="0"/>
    <x v="5"/>
    <n v="30"/>
  </r>
  <r>
    <x v="0"/>
    <x v="0"/>
    <x v="6"/>
    <n v="50"/>
  </r>
  <r>
    <x v="0"/>
    <x v="0"/>
    <x v="7"/>
    <n v="50"/>
  </r>
  <r>
    <x v="0"/>
    <x v="0"/>
    <x v="8"/>
    <n v="25"/>
  </r>
  <r>
    <x v="1"/>
    <x v="0"/>
    <x v="9"/>
    <n v="100"/>
  </r>
  <r>
    <x v="2"/>
    <x v="1"/>
    <x v="10"/>
    <n v="37"/>
  </r>
  <r>
    <x v="3"/>
    <x v="2"/>
    <x v="11"/>
    <n v="350"/>
  </r>
  <r>
    <x v="4"/>
    <x v="2"/>
    <x v="12"/>
    <n v="75"/>
  </r>
  <r>
    <x v="5"/>
    <x v="3"/>
    <x v="13"/>
    <n v="150"/>
  </r>
  <r>
    <x v="6"/>
    <x v="4"/>
    <x v="14"/>
    <n v="250"/>
  </r>
  <r>
    <x v="7"/>
    <x v="4"/>
    <x v="15"/>
    <n v="250"/>
  </r>
  <r>
    <x v="8"/>
    <x v="5"/>
    <x v="16"/>
    <n v="100"/>
  </r>
  <r>
    <x v="9"/>
    <x v="6"/>
    <x v="17"/>
    <n v="50"/>
  </r>
  <r>
    <x v="10"/>
    <x v="6"/>
    <x v="18"/>
    <n v="50"/>
  </r>
  <r>
    <x v="10"/>
    <x v="6"/>
    <x v="19"/>
    <n v="50"/>
  </r>
  <r>
    <x v="11"/>
    <x v="7"/>
    <x v="20"/>
    <n v="300"/>
  </r>
  <r>
    <x v="11"/>
    <x v="7"/>
    <x v="21"/>
    <n v="350"/>
  </r>
  <r>
    <x v="11"/>
    <x v="7"/>
    <x v="22"/>
    <n v="50"/>
  </r>
  <r>
    <x v="12"/>
    <x v="7"/>
    <x v="23"/>
    <n v="50"/>
  </r>
  <r>
    <x v="13"/>
    <x v="7"/>
    <x v="23"/>
    <n v="25"/>
  </r>
  <r>
    <x v="14"/>
    <x v="7"/>
    <x v="8"/>
    <n v="150"/>
  </r>
  <r>
    <x v="15"/>
    <x v="0"/>
    <x v="0"/>
    <n v="5000"/>
  </r>
  <r>
    <x v="16"/>
    <x v="0"/>
    <x v="24"/>
    <n v="200"/>
  </r>
  <r>
    <x v="17"/>
    <x v="0"/>
    <x v="5"/>
    <n v="100"/>
  </r>
  <r>
    <x v="18"/>
    <x v="0"/>
    <x v="3"/>
    <n v="50"/>
  </r>
  <r>
    <x v="19"/>
    <x v="0"/>
    <x v="0"/>
    <n v="1000"/>
  </r>
  <r>
    <x v="20"/>
    <x v="1"/>
    <x v="10"/>
    <n v="7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ExpendituresSummary" cacheId="29" applyNumberFormats="0" applyBorderFormats="0" applyFontFormats="0" applyPatternFormats="0" applyAlignmentFormats="0" applyWidthHeightFormats="1" dataCaption="Values" grandTotalCaption="TOTAL" updatedVersion="5" minRefreshableVersion="5" showDrill="0" itemPrintTitles="1" createdVersion="4" indent="0" compact="0" compactData="0" multipleFieldFilters="0" chartFormat="8">
  <location ref="C15:D21" firstHeaderRow="1" firstDataRow="1" firstDataCol="1"/>
  <pivotFields count="4">
    <pivotField compact="0" outline="0" showAll="0">
      <items count="22"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compact="0" outline="0" showAll="0" defaultSubtotal="0">
      <items count="8">
        <item x="2"/>
        <item x="6"/>
        <item x="4"/>
        <item x="1"/>
        <item x="3"/>
        <item x="0"/>
        <item x="5"/>
        <item x="7"/>
      </items>
    </pivotField>
    <pivotField name="DESCRIPTION" axis="axisRow" compact="0" outline="0" showAll="0">
      <items count="51">
        <item m="1" x="42"/>
        <item m="1" x="37"/>
        <item m="1" x="31"/>
        <item m="1" x="38"/>
        <item m="1" x="34"/>
        <item m="1" x="25"/>
        <item m="1" x="30"/>
        <item m="1" x="32"/>
        <item m="1" x="33"/>
        <item m="1" x="39"/>
        <item m="1" x="26"/>
        <item m="1" x="46"/>
        <item m="1" x="27"/>
        <item m="1" x="41"/>
        <item x="6"/>
        <item m="1" x="48"/>
        <item m="1" x="35"/>
        <item m="1" x="40"/>
        <item m="1" x="49"/>
        <item m="1" x="45"/>
        <item m="1" x="44"/>
        <item m="1" x="47"/>
        <item m="1" x="29"/>
        <item m="1" x="36"/>
        <item m="1" x="43"/>
        <item m="1" x="28"/>
        <item x="0"/>
        <item x="1"/>
        <item x="2"/>
        <item x="3"/>
        <item x="4"/>
        <item x="5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t="default"/>
      </items>
    </pivotField>
    <pivotField dataField="1" compact="0" numFmtId="164" outline="0" showAll="0" defaultSubtotal="0"/>
  </pivotFields>
  <rowFields count="1">
    <field x="2"/>
  </rowFields>
  <rowItems count="6">
    <i>
      <x v="26"/>
    </i>
    <i>
      <x v="29"/>
    </i>
    <i>
      <x v="31"/>
    </i>
    <i>
      <x v="35"/>
    </i>
    <i>
      <x v="49"/>
    </i>
    <i t="grand">
      <x/>
    </i>
  </rowItems>
  <colItems count="1">
    <i/>
  </colItems>
  <dataFields count="1">
    <dataField name="MONTANT " fld="3" baseField="2" baseItem="14" numFmtId="166"/>
  </dataFields>
  <formats count="4">
    <format dxfId="27">
      <pivotArea dataOnly="0" labelOnly="1" outline="0" axis="axisValues" fieldPosition="0"/>
    </format>
    <format dxfId="26">
      <pivotArea outline="0" fieldPosition="0">
        <references count="1">
          <reference field="4294967294" count="1">
            <x v="0"/>
          </reference>
        </references>
      </pivotArea>
    </format>
    <format dxfId="25">
      <pivotArea outline="0" collapsedLevelsAreSubtotals="1" fieldPosition="0">
        <references count="1">
          <reference field="2" count="0" selected="0"/>
        </references>
      </pivotArea>
    </format>
    <format dxfId="24">
      <pivotArea grandRow="1" outline="0" collapsedLevelsAreSubtotals="1" fieldPosition="0"/>
    </format>
  </formats>
  <pivotTableStyleInfo name="Semi Budget PivotTable" showRowHeaders="1" showColHeaders="1" showRowStripes="1" showColStripes="0" showLastColumn="1"/>
  <filters count="1">
    <filter fld="0" type="dateBetween" evalOrder="-1" id="12" name="DATE">
      <autoFilter ref="A1">
        <filterColumn colId="0">
          <customFilters and="1">
            <customFilter operator="greaterThanOrEqual" val="41883"/>
            <customFilter operator="lessThanOrEqual" val="41912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altText="Expenditures PivotTable" altTextSummary="Expenditure totals grouped by description. " hideValuesRow="1"/>
    </ext>
  </extLst>
</pivotTableDefinition>
</file>

<file path=xl/pivotTables/pivotTable2.xml><?xml version="1.0" encoding="utf-8"?>
<pivotTableDefinition xmlns="http://schemas.openxmlformats.org/spreadsheetml/2006/main" name="CategoryTotals" cacheId="29" applyNumberFormats="0" applyBorderFormats="0" applyFontFormats="0" applyPatternFormats="0" applyAlignmentFormats="0" applyWidthHeightFormats="1" dataCaption="Values" updatedVersion="5" minRefreshableVersion="5" useAutoFormatting="1" itemPrintTitles="1" createdVersion="5" indent="0" outline="1" outlineData="1" multipleFieldFilters="0" chartFormat="14" rowHeaderCaption="Étiquettes de lignes">
  <location ref="C7:D10" firstHeaderRow="1" firstDataRow="1" firstDataCol="1"/>
  <pivotFields count="4">
    <pivotField numFmtId="14" showAll="0">
      <items count="22"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axis="axisRow" showAll="0">
      <items count="9">
        <item x="2"/>
        <item x="6"/>
        <item x="4"/>
        <item x="1"/>
        <item x="3"/>
        <item x="0"/>
        <item x="5"/>
        <item x="7"/>
        <item t="default"/>
      </items>
    </pivotField>
    <pivotField showAll="0"/>
    <pivotField dataField="1" numFmtId="164" showAll="0" defaultSubtotal="0"/>
  </pivotFields>
  <rowFields count="1">
    <field x="1"/>
  </rowFields>
  <rowItems count="3">
    <i>
      <x v="3"/>
    </i>
    <i>
      <x v="5"/>
    </i>
    <i t="grand">
      <x/>
    </i>
  </rowItems>
  <colItems count="1">
    <i/>
  </colItems>
  <dataFields count="1">
    <dataField name="MONTANT " fld="3" baseField="1" baseItem="1" numFmtId="168"/>
  </dataFields>
  <formats count="1">
    <format dxfId="0">
      <pivotArea outline="0" collapsedLevelsAreSubtotals="1" fieldPosition="0"/>
    </format>
  </formats>
  <chartFormats count="9">
    <chartFormat chart="2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9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2" format="20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2" format="2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22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" format="23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2" format="24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2" format="25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2" format="26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</chartFormats>
  <pivotTableStyleInfo name="Semi Budget PivotTable" showRowHeaders="1" showColHeaders="1" showRowStripes="0" showColStripes="0" showLastColumn="1"/>
  <filters count="1">
    <filter fld="0" type="dateBetween" evalOrder="-1" id="12" name="DATE">
      <autoFilter ref="A1">
        <filterColumn colId="0">
          <customFilters and="1">
            <customFilter operator="greaterThanOrEqual" val="41883"/>
            <customFilter operator="lessThanOrEqual" val="41912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escription" sourceName="Description">
  <pivotTables>
    <pivotTable tabId="3" name="ExpendituresSummary"/>
  </pivotTables>
  <data>
    <tabular pivotCacheId="2" showMissing="0">
      <items count="50">
        <i x="17" s="1"/>
        <i x="13" s="1"/>
        <i x="22" s="1"/>
        <i x="19" s="1"/>
        <i x="23" s="1"/>
        <i x="9" s="1"/>
        <i x="16" s="1"/>
        <i x="15" s="1"/>
        <i x="11" s="1"/>
        <i x="2" s="1"/>
        <i x="1" s="1"/>
        <i x="0" s="1"/>
        <i x="14" s="1"/>
        <i x="10" s="1"/>
        <i x="24" s="1"/>
        <i x="6" s="1"/>
        <i x="8" s="1"/>
        <i x="20" s="1"/>
        <i x="21" s="1"/>
        <i x="3" s="1"/>
        <i x="12" s="1"/>
        <i x="5" s="1"/>
        <i x="4" s="1"/>
        <i x="7" s="1"/>
        <i x="18" s="1"/>
        <i x="42" s="1" nd="1"/>
        <i x="37" s="1" nd="1"/>
        <i x="31" s="1" nd="1"/>
        <i x="38" s="1" nd="1"/>
        <i x="28" s="1" nd="1"/>
        <i x="34" s="1" nd="1"/>
        <i x="25" s="1" nd="1"/>
        <i x="30" s="1" nd="1"/>
        <i x="32" s="1" nd="1"/>
        <i x="33" s="1" nd="1"/>
        <i x="39" s="1" nd="1"/>
        <i x="26" s="1" nd="1"/>
        <i x="46" s="1" nd="1"/>
        <i x="27" s="1" nd="1"/>
        <i x="41" s="1" nd="1"/>
        <i x="48" s="1" nd="1"/>
        <i x="35" s="1" nd="1"/>
        <i x="40" s="1" nd="1"/>
        <i x="49" s="1" nd="1"/>
        <i x="45" s="1" nd="1"/>
        <i x="44" s="1" nd="1"/>
        <i x="47" s="1" nd="1"/>
        <i x="43" s="1" nd="1"/>
        <i x="29" s="1" nd="1"/>
        <i x="36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ATÉGORIE" sourceName="CATÉGORIE">
  <pivotTables>
    <pivotTable tabId="6" name="CategoryTotals"/>
    <pivotTable tabId="3" name="ExpendituresSummary"/>
  </pivotTables>
  <data>
    <tabular pivotCacheId="2">
      <items count="8">
        <i x="2" s="1"/>
        <i x="6" s="1"/>
        <i x="4" s="1"/>
        <i x="1" s="1"/>
        <i x="3" s="1"/>
        <i x="0" s="1"/>
        <i x="5" s="1"/>
        <i x="7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escription" cache="Segment_Description" caption="Description" columnCount="2" rowHeight="182880"/>
  <slicer name="CATÉGORIE" cache="Segment_CATÉGORIE" caption="CATÉGORIE" columnCount="2" rowHeight="193675"/>
</slicers>
</file>

<file path=xl/tables/table1.xml><?xml version="1.0" encoding="utf-8"?>
<table xmlns="http://schemas.openxmlformats.org/spreadsheetml/2006/main" id="2" name="Dépenses" displayName="Dépenses" ref="G8:J40" totalsRowShown="0" headerRowDxfId="37">
  <autoFilter ref="G8:J40"/>
  <tableColumns count="4">
    <tableColumn id="3" name="DATE" dataDxfId="36"/>
    <tableColumn id="1" name="CATÉGORIE" dataDxfId="35"/>
    <tableColumn id="4" name="DESCRIPTION" dataDxfId="34"/>
    <tableColumn id="2" name="MONTANT" dataDxfId="33"/>
  </tableColumns>
  <tableStyleInfo name="Dépenses" showFirstColumn="0" showLastColumn="0" showRowStripes="1" showColumnStripes="0"/>
  <extLst>
    <ext xmlns:x14="http://schemas.microsoft.com/office/spreadsheetml/2009/9/main" uri="{504A1905-F514-4f6f-8877-14C23A59335A}">
      <x14:table altText="Table des dépenses" altTextSummary="&quot;&quot;"/>
    </ext>
  </extLst>
</table>
</file>

<file path=xl/tables/table2.xml><?xml version="1.0" encoding="utf-8"?>
<table xmlns="http://schemas.openxmlformats.org/spreadsheetml/2006/main" id="3" name="Revenus" displayName="Revenus" ref="C8:E18" headerRowDxfId="32">
  <autoFilter ref="C8:E18"/>
  <tableColumns count="3">
    <tableColumn id="1" name="DATE" totalsRowLabel="Total" dataDxfId="31"/>
    <tableColumn id="3" name="DESCRIPTION" dataDxfId="30"/>
    <tableColumn id="2" name="MONTANT" totalsRowFunction="sum" dataDxfId="29" totalsRowDxfId="28"/>
  </tableColumns>
  <tableStyleInfo name="Revenus" showFirstColumn="0" showLastColumn="0" showRowStripes="1" showColumnStripes="0"/>
  <extLst>
    <ext xmlns:x14="http://schemas.microsoft.com/office/spreadsheetml/2009/9/main" uri="{504A1905-F514-4f6f-8877-14C23A59335A}">
      <x14:table altText="Table de revenu" altTextSummary="&quot;&quot;"/>
    </ext>
  </extLst>
</table>
</file>

<file path=xl/tables/table3.xml><?xml version="1.0" encoding="utf-8"?>
<table xmlns="http://schemas.openxmlformats.org/spreadsheetml/2006/main" id="9" name="InfosCatégorie" displayName="InfosCatégorie" ref="C7:N20">
  <autoFilter ref="C7:N20"/>
  <tableColumns count="12">
    <tableColumn id="1" name="Foyer" dataDxfId="23" totalsRowDxfId="22"/>
    <tableColumn id="2" name="Divertissement" dataDxfId="21"/>
    <tableColumn id="3" name="Alimentation" dataDxfId="20" totalsRowDxfId="19"/>
    <tableColumn id="4" name="Dons" dataDxfId="18" totalsRowDxfId="17"/>
    <tableColumn id="5" name="Enfants" dataDxfId="16" totalsRowDxfId="15"/>
    <tableColumn id="6" name="Comptes de placement" dataDxfId="14" totalsRowDxfId="13"/>
    <tableColumn id="7" name="Soins" dataDxfId="12" totalsRowDxfId="11"/>
    <tableColumn id="8" name="Autre" dataDxfId="10" totalsRowDxfId="9"/>
    <tableColumn id="9" name="Personnel" dataDxfId="8" totalsRowDxfId="7"/>
    <tableColumn id="10" name="Animaux" dataDxfId="6" totalsRowDxfId="5"/>
    <tableColumn id="11" name="Impôts/Juridique" dataDxfId="4" totalsRowDxfId="3"/>
    <tableColumn id="12" name="Transport" dataDxfId="2" totalsRowDxfId="1"/>
  </tableColumns>
  <tableStyleInfo name="Listes de données" showFirstColumn="0" showLastColumn="0" showRowStripes="1" showColumnStripes="0"/>
  <extLst>
    <ext xmlns:x14="http://schemas.microsoft.com/office/spreadsheetml/2009/9/main" uri="{504A1905-F514-4f6f-8877-14C23A59335A}">
      <x14:table altText="Table Listes de données" altTextSummary="&quot;&quot;"/>
    </ext>
  </extLst>
</table>
</file>

<file path=xl/theme/theme1.xml><?xml version="1.0" encoding="utf-8"?>
<a:theme xmlns:a="http://schemas.openxmlformats.org/drawingml/2006/main" name="Office Theme">
  <a:themeElements>
    <a:clrScheme name="Semi Monthly Budget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FF763A"/>
      </a:accent1>
      <a:accent2>
        <a:srgbClr val="1E80B5"/>
      </a:accent2>
      <a:accent3>
        <a:srgbClr val="7BCD42"/>
      </a:accent3>
      <a:accent4>
        <a:srgbClr val="F0EA00"/>
      </a:accent4>
      <a:accent5>
        <a:srgbClr val="A3589E"/>
      </a:accent5>
      <a:accent6>
        <a:srgbClr val="E35886"/>
      </a:accent6>
      <a:hlink>
        <a:srgbClr val="1CBEC3"/>
      </a:hlink>
      <a:folHlink>
        <a:srgbClr val="A3589E"/>
      </a:folHlink>
    </a:clrScheme>
    <a:fontScheme name="Semi Monthly Budget">
      <a:majorFont>
        <a:latin typeface="Plantagenet Cherokee"/>
        <a:ea typeface=""/>
        <a:cs typeface=""/>
      </a:majorFont>
      <a:minorFont>
        <a:latin typeface="Verdan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3" name="ExpendituresSummary"/>
    <pivotTable tabId="6" name="CategoryTotals"/>
  </pivotTables>
  <state minimalRefreshVersion="6" lastRefreshVersion="6" pivotCacheId="2" filterType="dateBetween">
    <selection startDate="2014-09-01T00:00:00" endDate="2014-09-30T00:00:00"/>
    <bounds startDate="2014-01-01T15:42:07" endDate="2015-01-01T15:42:07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Native_DATE" caption="Date " level="2" selectionLevel="2" scrollPosition="2014-05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Relationship Id="rId5" Type="http://schemas.microsoft.com/office/2011/relationships/timeline" Target="../timelines/timeline1.xml"/><Relationship Id="rId4" Type="http://schemas.microsoft.com/office/2007/relationships/slicer" Target="../slicers/slicer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theme="1" tint="0.499984740745262"/>
    <pageSetUpPr autoPageBreaks="0" fitToPage="1"/>
  </sheetPr>
  <dimension ref="B1:P21"/>
  <sheetViews>
    <sheetView showGridLines="0" zoomScaleNormal="100" workbookViewId="0">
      <selection activeCell="D19" sqref="D19"/>
    </sheetView>
  </sheetViews>
  <sheetFormatPr baseColWidth="10" defaultColWidth="9" defaultRowHeight="12.75" x14ac:dyDescent="0.2"/>
  <cols>
    <col min="1" max="2" width="1.875" style="3" customWidth="1"/>
    <col min="3" max="3" width="22.25" style="3" customWidth="1"/>
    <col min="4" max="12" width="11.625" style="3" customWidth="1"/>
    <col min="13" max="13" width="12.375" style="3" customWidth="1"/>
    <col min="14" max="15" width="11.625" style="3" customWidth="1"/>
    <col min="16" max="16" width="9" style="3" customWidth="1"/>
    <col min="17" max="17" width="3" style="3" customWidth="1"/>
    <col min="18" max="16384" width="9" style="3"/>
  </cols>
  <sheetData>
    <row r="1" spans="2:16" ht="10.5" customHeight="1" x14ac:dyDescent="0.2"/>
    <row r="2" spans="2:16" ht="40.5" customHeight="1" x14ac:dyDescent="0.2">
      <c r="B2" s="49"/>
      <c r="C2" s="51" t="s">
        <v>85</v>
      </c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19" t="s">
        <v>84</v>
      </c>
    </row>
    <row r="3" spans="2:16" ht="3" customHeight="1" x14ac:dyDescent="0.2">
      <c r="C3"/>
      <c r="D3"/>
      <c r="E3"/>
      <c r="F3"/>
      <c r="G3"/>
      <c r="H3"/>
      <c r="I3"/>
      <c r="J3"/>
      <c r="K3"/>
      <c r="L3"/>
      <c r="M3"/>
      <c r="N3"/>
      <c r="O3"/>
      <c r="P3"/>
    </row>
    <row r="4" spans="2:16" ht="10.5" customHeight="1" x14ac:dyDescent="0.2"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</row>
    <row r="5" spans="2:16" ht="15" customHeight="1" x14ac:dyDescent="0.2">
      <c r="E5" s="4"/>
      <c r="F5"/>
      <c r="G5"/>
      <c r="H5"/>
      <c r="I5"/>
      <c r="J5"/>
      <c r="K5"/>
    </row>
    <row r="6" spans="2:16" ht="22.5" customHeight="1" x14ac:dyDescent="0.2">
      <c r="C6" s="72" t="str">
        <f>CHOOSE(NombreMois,"Janvier","Février","Mars","Avril","Mai","Juin","Juillet","Août","Septembre","Octobre","Novembre","Décembre")</f>
        <v>Octobre</v>
      </c>
      <c r="D6" s="72"/>
      <c r="E6" s="26">
        <v>10</v>
      </c>
      <c r="F6"/>
      <c r="G6"/>
      <c r="H6"/>
      <c r="I6"/>
      <c r="J6"/>
      <c r="K6" s="41">
        <v>2014</v>
      </c>
      <c r="M6" s="12"/>
    </row>
    <row r="7" spans="2:16" ht="15" customHeight="1" x14ac:dyDescent="0.2">
      <c r="F7"/>
      <c r="G7" s="1"/>
      <c r="H7"/>
      <c r="I7"/>
      <c r="J7"/>
      <c r="K7"/>
    </row>
    <row r="8" spans="2:16" ht="15" customHeight="1" x14ac:dyDescent="0.2">
      <c r="F8"/>
      <c r="G8"/>
      <c r="H8"/>
      <c r="I8"/>
      <c r="J8"/>
      <c r="K8"/>
    </row>
    <row r="9" spans="2:16" s="7" customFormat="1" ht="30" customHeight="1" x14ac:dyDescent="0.2">
      <c r="C9" s="15" t="s">
        <v>86</v>
      </c>
      <c r="D9" s="8" t="s">
        <v>63</v>
      </c>
      <c r="E9" s="8"/>
      <c r="F9" s="8"/>
      <c r="G9" s="8"/>
      <c r="H9" s="8"/>
      <c r="J9" s="71" t="s">
        <v>87</v>
      </c>
      <c r="K9" s="71"/>
      <c r="L9" s="8" t="s">
        <v>62</v>
      </c>
      <c r="M9" s="8"/>
      <c r="N9" s="8"/>
      <c r="O9" s="8"/>
      <c r="P9" s="8"/>
    </row>
    <row r="10" spans="2:16" s="7" customFormat="1" ht="30" customHeight="1" x14ac:dyDescent="0.2">
      <c r="C10" s="16" t="s">
        <v>9</v>
      </c>
      <c r="D10" s="8" t="s">
        <v>64</v>
      </c>
      <c r="E10" s="59">
        <f ca="1">SUMIF(Dépenses[DATE],"&lt;="&amp;JourMoisFin,Dépenses[MONTANT])-SUMIF(Dépenses[DATE],"&lt;"&amp;JourMoisDébut,Dépenses[MONTANT])</f>
        <v>6025</v>
      </c>
      <c r="F10" s="8"/>
      <c r="G10" s="8"/>
      <c r="H10" s="8"/>
      <c r="J10" s="70" t="s">
        <v>9</v>
      </c>
      <c r="K10" s="70"/>
      <c r="L10" s="8" t="s">
        <v>64</v>
      </c>
      <c r="M10" s="59">
        <f t="array" aca="1" ref="M10" ca="1">SUM(IF(YEAR(Dépenses[DATE])=K6,Dépenses[MONTANT]))</f>
        <v>10242</v>
      </c>
      <c r="N10" s="8"/>
      <c r="O10" s="8"/>
      <c r="P10" s="8"/>
    </row>
    <row r="11" spans="2:16" s="7" customFormat="1" ht="30" customHeight="1" x14ac:dyDescent="0.2">
      <c r="C11" s="16" t="s">
        <v>8</v>
      </c>
      <c r="D11" s="8" t="s">
        <v>65</v>
      </c>
      <c r="E11" s="59">
        <f ca="1">SUMIF(Revenus[DATE],"&lt;="&amp;JourMoisFin,Revenus[MONTANT])-SUMIF(Revenus[DATE],"&lt;"&amp;JourMoisDébut,Revenus[MONTANT])</f>
        <v>5700</v>
      </c>
      <c r="F11" s="8"/>
      <c r="G11" s="8"/>
      <c r="H11" s="8"/>
      <c r="J11" s="70" t="s">
        <v>8</v>
      </c>
      <c r="K11" s="70"/>
      <c r="L11" s="8" t="s">
        <v>65</v>
      </c>
      <c r="M11" s="59">
        <f ca="1">SUM(IF(YEAR(Revenus[DATE])=K6,Revenus[MONTANT]))</f>
        <v>13600</v>
      </c>
      <c r="N11" s="8"/>
      <c r="O11" s="8"/>
      <c r="P11" s="8"/>
    </row>
    <row r="12" spans="2:16" ht="30" customHeight="1" x14ac:dyDescent="0.2"/>
    <row r="14" spans="2:16" ht="6" customHeight="1" x14ac:dyDescent="0.2"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</row>
    <row r="15" spans="2:16" ht="13.5" customHeight="1" x14ac:dyDescent="0.2"/>
    <row r="16" spans="2:16" ht="13.5" customHeight="1" x14ac:dyDescent="0.2"/>
    <row r="17" spans="3:16" ht="34.5" customHeight="1" thickBot="1" x14ac:dyDescent="0.2">
      <c r="C17" s="36"/>
      <c r="D17" s="37" t="s">
        <v>72</v>
      </c>
      <c r="E17" s="38" t="s">
        <v>73</v>
      </c>
      <c r="F17" s="38" t="s">
        <v>74</v>
      </c>
      <c r="G17" s="38" t="s">
        <v>75</v>
      </c>
      <c r="H17" s="38" t="s">
        <v>76</v>
      </c>
      <c r="I17" s="38" t="s">
        <v>77</v>
      </c>
      <c r="J17" s="38" t="s">
        <v>78</v>
      </c>
      <c r="K17" s="38" t="s">
        <v>79</v>
      </c>
      <c r="L17" s="38" t="s">
        <v>80</v>
      </c>
      <c r="M17" s="38" t="s">
        <v>81</v>
      </c>
      <c r="N17" s="38" t="s">
        <v>82</v>
      </c>
      <c r="O17" s="39" t="s">
        <v>83</v>
      </c>
    </row>
    <row r="18" spans="3:16" ht="20.25" customHeight="1" thickBot="1" x14ac:dyDescent="0.25">
      <c r="C18" s="40" t="s">
        <v>69</v>
      </c>
      <c r="D18" s="55">
        <f>SUMIFS(Revenus[MONTANT],Revenus[DESCRIPTION],"&lt;="&amp;DtMilieu,Revenus[DESCRIPTION],"&gt;="&amp;DtDébut)</f>
        <v>0</v>
      </c>
      <c r="E18" s="55">
        <f>SUMIFS(Revenus[MONTANT],Revenus[DESCRIPTION],"&lt;="&amp;DtMilieu,Revenus[DESCRIPTION],"&gt;="&amp;DtDébut)</f>
        <v>0</v>
      </c>
      <c r="F18" s="55">
        <f>SUMIFS(Revenus[MONTANT],Revenus[DESCRIPTION],"&lt;="&amp;DtMilieu,Revenus[DESCRIPTION],"&gt;="&amp;DtDébut)</f>
        <v>0</v>
      </c>
      <c r="G18" s="55">
        <f>SUMIFS(Revenus[MONTANT],Revenus[DESCRIPTION],"&lt;="&amp;DtMilieu,Revenus[DESCRIPTION],"&gt;="&amp;DtDébut)</f>
        <v>0</v>
      </c>
      <c r="H18" s="55">
        <f>SUMIFS(Revenus[MONTANT],Revenus[DESCRIPTION],"&lt;="&amp;DtMilieu,Revenus[DESCRIPTION],"&gt;="&amp;DtDébut)</f>
        <v>0</v>
      </c>
      <c r="I18" s="55">
        <f>SUMIFS(Revenus[MONTANT],Revenus[DESCRIPTION],"&lt;="&amp;DtMilieu,Revenus[DESCRIPTION],"&gt;="&amp;DtDébut)</f>
        <v>0</v>
      </c>
      <c r="J18" s="55">
        <f>SUMIFS(Revenus[MONTANT],Revenus[DESCRIPTION],"&lt;="&amp;DtMilieu,Revenus[DESCRIPTION],"&gt;="&amp;DtDébut)</f>
        <v>0</v>
      </c>
      <c r="K18" s="55">
        <f>SUMIFS(Revenus[MONTANT],Revenus[DESCRIPTION],"&lt;="&amp;DtMilieu,Revenus[DESCRIPTION],"&gt;="&amp;DtDébut)</f>
        <v>0</v>
      </c>
      <c r="L18" s="55">
        <f>SUMIFS(Revenus[MONTANT],Revenus[DESCRIPTION],"&lt;="&amp;DtMilieu,Revenus[DESCRIPTION],"&gt;="&amp;DtDébut)</f>
        <v>0</v>
      </c>
      <c r="M18" s="55">
        <f>SUMIFS(Revenus[MONTANT],Revenus[DESCRIPTION],"&lt;="&amp;DtMilieu,Revenus[DESCRIPTION],"&gt;="&amp;DtDébut)</f>
        <v>0</v>
      </c>
      <c r="N18" s="55">
        <f>SUMIFS(Revenus[MONTANT],Revenus[DESCRIPTION],"&lt;="&amp;DtMilieu,Revenus[DESCRIPTION],"&gt;="&amp;DtDébut)</f>
        <v>0</v>
      </c>
      <c r="O18" s="55">
        <f>SUMIFS(Revenus[MONTANT],Revenus[DESCRIPTION],"&lt;="&amp;DtMilieu,Revenus[DESCRIPTION],"&gt;="&amp;DtDébut)</f>
        <v>0</v>
      </c>
      <c r="P18" s="9"/>
    </row>
    <row r="19" spans="3:16" ht="20.25" customHeight="1" x14ac:dyDescent="0.2">
      <c r="C19" s="29" t="s">
        <v>70</v>
      </c>
      <c r="D19" s="56">
        <f>SUMIFS(Revenus[MONTANT],Revenus[DESCRIPTION],"&lt;="&amp;DtFin,Revenus[DESCRIPTION],"&gt;="&amp;DtMilieu+1)</f>
        <v>0</v>
      </c>
      <c r="E19" s="56">
        <f>SUMIFS(Revenus[MONTANT],Revenus[DESCRIPTION],"&lt;="&amp;DtFin,Revenus[DESCRIPTION],"&gt;="&amp;DtMilieu+1)</f>
        <v>0</v>
      </c>
      <c r="F19" s="56">
        <f>SUMIFS(Revenus[MONTANT],Revenus[DESCRIPTION],"&lt;="&amp;DtFin,Revenus[DESCRIPTION],"&gt;="&amp;DtMilieu+1)</f>
        <v>0</v>
      </c>
      <c r="G19" s="56">
        <f>SUMIFS(Revenus[MONTANT],Revenus[DESCRIPTION],"&lt;="&amp;DtFin,Revenus[DESCRIPTION],"&gt;="&amp;DtMilieu+1)</f>
        <v>0</v>
      </c>
      <c r="H19" s="56">
        <f>SUMIFS(Revenus[MONTANT],Revenus[DESCRIPTION],"&lt;="&amp;DtFin,Revenus[DESCRIPTION],"&gt;="&amp;DtMilieu+1)</f>
        <v>0</v>
      </c>
      <c r="I19" s="56">
        <f>SUMIFS(Revenus[MONTANT],Revenus[DESCRIPTION],"&lt;="&amp;DtFin,Revenus[DESCRIPTION],"&gt;="&amp;DtMilieu+1)</f>
        <v>0</v>
      </c>
      <c r="J19" s="56">
        <f>SUMIFS(Revenus[MONTANT],Revenus[DESCRIPTION],"&lt;="&amp;DtFin,Revenus[DESCRIPTION],"&gt;="&amp;DtMilieu+1)</f>
        <v>0</v>
      </c>
      <c r="K19" s="56">
        <f>SUMIFS(Revenus[MONTANT],Revenus[DESCRIPTION],"&lt;="&amp;DtFin,Revenus[DESCRIPTION],"&gt;="&amp;DtMilieu+1)</f>
        <v>0</v>
      </c>
      <c r="L19" s="56">
        <f>SUMIFS(Revenus[MONTANT],Revenus[DESCRIPTION],"&lt;="&amp;DtFin,Revenus[DESCRIPTION],"&gt;="&amp;DtMilieu+1)</f>
        <v>0</v>
      </c>
      <c r="M19" s="56">
        <f>SUMIFS(Revenus[MONTANT],Revenus[DESCRIPTION],"&lt;="&amp;DtFin,Revenus[DESCRIPTION],"&gt;="&amp;DtMilieu+1)</f>
        <v>0</v>
      </c>
      <c r="N19" s="56">
        <f>SUMIFS(Revenus[MONTANT],Revenus[DESCRIPTION],"&lt;="&amp;DtFin,Revenus[DESCRIPTION],"&gt;="&amp;DtMilieu+1)</f>
        <v>0</v>
      </c>
      <c r="O19" s="56">
        <f>SUMIFS(Revenus[MONTANT],Revenus[DESCRIPTION],"&lt;="&amp;DtFin,Revenus[DESCRIPTION],"&gt;="&amp;DtMilieu+1)</f>
        <v>0</v>
      </c>
      <c r="P19" s="9"/>
    </row>
    <row r="20" spans="3:16" ht="20.25" customHeight="1" thickBot="1" x14ac:dyDescent="0.25">
      <c r="C20" s="27" t="s">
        <v>68</v>
      </c>
      <c r="D20" s="57">
        <f ca="1">SUMIFS(Dépenses[MONTANT],Dépenses[DATE],"&lt;="&amp;DtMilieu,Dépenses[DATE],"&gt;="&amp;DtDébut)</f>
        <v>0</v>
      </c>
      <c r="E20" s="57">
        <f ca="1">SUMIFS(Dépenses[MONTANT],Dépenses[DATE],"&lt;="&amp;DtFin,Dépenses[DATE],"&gt;="&amp;DtDébut)</f>
        <v>0</v>
      </c>
      <c r="F20" s="57">
        <f ca="1">SUMIFS(Dépenses[MONTANT],Dépenses[DATE],"&lt;="&amp;DtFin,Dépenses[DATE],"&gt;="&amp;DtDébut)</f>
        <v>0</v>
      </c>
      <c r="G20" s="57">
        <f ca="1">SUMIFS(Dépenses[MONTANT],Dépenses[DATE],"&lt;="&amp;DtFin,Dépenses[DATE],"&gt;="&amp;DtDébut)</f>
        <v>0</v>
      </c>
      <c r="H20" s="57">
        <f ca="1">SUMIFS(Dépenses[MONTANT],Dépenses[DATE],"&lt;="&amp;DtFin,Dépenses[DATE],"&gt;="&amp;DtDébut)</f>
        <v>0</v>
      </c>
      <c r="I20" s="57">
        <f ca="1">SUMIFS(Dépenses[MONTANT],Dépenses[DATE],"&lt;="&amp;DtFin,Dépenses[DATE],"&gt;="&amp;DtDébut)</f>
        <v>0</v>
      </c>
      <c r="J20" s="57">
        <f ca="1">SUMIFS(Dépenses[MONTANT],Dépenses[DATE],"&lt;="&amp;DtFin,Dépenses[DATE],"&gt;="&amp;DtDébut)</f>
        <v>0</v>
      </c>
      <c r="K20" s="57">
        <f ca="1">SUMIFS(Dépenses[MONTANT],Dépenses[DATE],"&lt;="&amp;DtFin,Dépenses[DATE],"&gt;="&amp;DtDébut)</f>
        <v>1225</v>
      </c>
      <c r="L20" s="57">
        <f ca="1">SUMIFS(Dépenses[MONTANT],Dépenses[DATE],"&lt;="&amp;DtFin,Dépenses[DATE],"&gt;="&amp;DtDébut)</f>
        <v>6025</v>
      </c>
      <c r="M20" s="57">
        <f ca="1">SUMIFS(Dépenses[MONTANT],Dépenses[DATE],"&lt;="&amp;DtFin,Dépenses[DATE],"&gt;="&amp;DtDébut)</f>
        <v>2792</v>
      </c>
      <c r="N20" s="57">
        <f ca="1">SUMIFS(Dépenses[MONTANT],Dépenses[DATE],"&lt;="&amp;DtFin,Dépenses[DATE],"&gt;="&amp;DtDébut)</f>
        <v>0</v>
      </c>
      <c r="O20" s="57">
        <f ca="1">SUMIFS(Dépenses[MONTANT],Dépenses[DATE],"&lt;="&amp;DtFin,Dépenses[DATE],"&gt;="&amp;DtDébut)</f>
        <v>0</v>
      </c>
      <c r="P20" s="5"/>
    </row>
    <row r="21" spans="3:16" ht="20.25" customHeight="1" x14ac:dyDescent="0.2">
      <c r="C21" s="28" t="s">
        <v>71</v>
      </c>
      <c r="D21" s="58">
        <f ca="1">SUMIFS(Dépenses[MONTANT],Dépenses[DATE],"&lt;="&amp;DtFin,Dépenses[DATE],"&gt;="&amp;DtMilieu+1)</f>
        <v>0</v>
      </c>
      <c r="E21" s="58">
        <f ca="1">SUMIFS(Dépenses[MONTANT],Dépenses[DATE],"&lt;="&amp;DtFin,Dépenses[DATE],"&gt;="&amp;DtMilieu+1)</f>
        <v>0</v>
      </c>
      <c r="F21" s="58">
        <f ca="1">SUMIFS(Dépenses[MONTANT],Dépenses[DATE],"&lt;="&amp;DtFin,Dépenses[DATE],"&gt;="&amp;DtMilieu+1)</f>
        <v>0</v>
      </c>
      <c r="G21" s="58">
        <f ca="1">SUMIFS(Dépenses[MONTANT],Dépenses[DATE],"&lt;="&amp;DtFin,Dépenses[DATE],"&gt;="&amp;DtMilieu+1)</f>
        <v>0</v>
      </c>
      <c r="H21" s="58">
        <f ca="1">SUMIFS(Dépenses[MONTANT],Dépenses[DATE],"&lt;="&amp;DtFin,Dépenses[DATE],"&gt;="&amp;DtMilieu+1)</f>
        <v>0</v>
      </c>
      <c r="I21" s="58">
        <f ca="1">SUMIFS(Dépenses[MONTANT],Dépenses[DATE],"&lt;="&amp;DtFin,Dépenses[DATE],"&gt;="&amp;DtMilieu+1)</f>
        <v>0</v>
      </c>
      <c r="J21" s="58">
        <f ca="1">SUMIFS(Dépenses[MONTANT],Dépenses[DATE],"&lt;="&amp;DtFin,Dépenses[DATE],"&gt;="&amp;DtMilieu+1)</f>
        <v>0</v>
      </c>
      <c r="K21" s="58">
        <f ca="1">SUMIFS(Dépenses[MONTANT],Dépenses[DATE],"&lt;="&amp;DtFin,Dépenses[DATE],"&gt;="&amp;DtMilieu+1)</f>
        <v>100</v>
      </c>
      <c r="L21" s="58">
        <f ca="1">SUMIFS(Dépenses[MONTANT],Dépenses[DATE],"&lt;="&amp;DtFin,Dépenses[DATE],"&gt;="&amp;DtMilieu+1)</f>
        <v>875</v>
      </c>
      <c r="M21" s="58">
        <f ca="1">SUMIFS(Dépenses[MONTANT],Dépenses[DATE],"&lt;="&amp;DtFin,Dépenses[DATE],"&gt;="&amp;DtMilieu+1)</f>
        <v>0</v>
      </c>
      <c r="N21" s="58">
        <f ca="1">SUMIFS(Dépenses[MONTANT],Dépenses[DATE],"&lt;="&amp;DtFin,Dépenses[DATE],"&gt;="&amp;DtMilieu+1)</f>
        <v>0</v>
      </c>
      <c r="O21" s="58">
        <f ca="1">SUMIFS(Dépenses[MONTANT],Dépenses[DATE],"&lt;="&amp;DtFin,Dépenses[DATE],"&gt;="&amp;DtMilieu+1)</f>
        <v>0</v>
      </c>
      <c r="P21" s="5"/>
    </row>
  </sheetData>
  <mergeCells count="4">
    <mergeCell ref="J11:K11"/>
    <mergeCell ref="J10:K10"/>
    <mergeCell ref="J9:K9"/>
    <mergeCell ref="C6:D6"/>
  </mergeCells>
  <printOptions horizontalCentered="1"/>
  <pageMargins left="0.25" right="0.25" top="0.75" bottom="0.75" header="0.3" footer="0.3"/>
  <pageSetup scale="68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Compteur 7">
              <controlPr defaultSize="0" autoPict="0" altText="Compteur pour l’Mois">
                <anchor moveWithCells="1" sizeWithCells="1">
                  <from>
                    <xdr:col>4</xdr:col>
                    <xdr:colOff>85725</xdr:colOff>
                    <xdr:row>5</xdr:row>
                    <xdr:rowOff>9525</xdr:rowOff>
                  </from>
                  <to>
                    <xdr:col>4</xdr:col>
                    <xdr:colOff>219075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Compteur 9">
              <controlPr defaultSize="0" autoPict="0" altText="Compteur pour l’Année">
                <anchor moveWithCells="1" sizeWithCells="1">
                  <from>
                    <xdr:col>11</xdr:col>
                    <xdr:colOff>295275</xdr:colOff>
                    <xdr:row>5</xdr:row>
                    <xdr:rowOff>9525</xdr:rowOff>
                  </from>
                  <to>
                    <xdr:col>11</xdr:col>
                    <xdr:colOff>428625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05C60535-1F16-4fd2-B633-F4F36F0B64E0}">
      <x14:sparklineGroups xmlns:xm="http://schemas.microsoft.com/office/excel/2006/main">
        <x14:sparklineGroup lineWeight="1.5" displayEmptyCellsAs="gap" markers="1" high="1" low="1" negative="1">
          <x14:colorSeries theme="4"/>
          <x14:colorNegative theme="5"/>
          <x14:colorAxis rgb="FF000000"/>
          <x14:colorMarkers theme="4"/>
          <x14:colorFirst theme="4"/>
          <x14:colorLast theme="4"/>
          <x14:colorHigh theme="4"/>
          <x14:colorLow theme="4"/>
          <x14:sparklines>
            <x14:sparkline>
              <xm:f>'Tableau de bord'!D20:O20</xm:f>
              <xm:sqref>P20</xm:sqref>
            </x14:sparkline>
            <x14:sparkline>
              <xm:f>'Tableau de bord'!D21:O21</xm:f>
              <xm:sqref>P21</xm:sqref>
            </x14:sparkline>
          </x14:sparklines>
        </x14:sparklineGroup>
        <x14:sparklineGroup lineWeight="1.5" displayEmptyCellsAs="gap" markers="1" high="1" low="1" negative="1">
          <x14:colorSeries theme="5"/>
          <x14:colorNegative theme="6"/>
          <x14:colorAxis rgb="FF000000"/>
          <x14:colorMarkers theme="5"/>
          <x14:colorFirst theme="5"/>
          <x14:colorLast theme="5"/>
          <x14:colorHigh theme="5"/>
          <x14:colorLow theme="5"/>
          <x14:sparklines>
            <x14:sparkline>
              <xm:f>'Tableau de bord'!D18:N18</xm:f>
              <xm:sqref>P18</xm:sqref>
            </x14:sparkline>
            <x14:sparkline>
              <xm:f>'Tableau de bord'!D19:N19</xm:f>
              <xm:sqref>P19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theme="5"/>
    <pageSetUpPr autoPageBreaks="0" fitToPage="1"/>
  </sheetPr>
  <dimension ref="B1:J40"/>
  <sheetViews>
    <sheetView showGridLines="0" topLeftCell="A4" zoomScaleNormal="100" workbookViewId="0">
      <selection activeCell="D6" sqref="D6"/>
    </sheetView>
  </sheetViews>
  <sheetFormatPr baseColWidth="10" defaultColWidth="9" defaultRowHeight="20.25" customHeight="1" x14ac:dyDescent="0.2"/>
  <cols>
    <col min="1" max="2" width="1.875" customWidth="1"/>
    <col min="3" max="3" width="15.25" style="1" customWidth="1"/>
    <col min="4" max="4" width="23.875" customWidth="1"/>
    <col min="5" max="5" width="14.5" style="1" customWidth="1"/>
    <col min="6" max="6" width="1.375" customWidth="1"/>
    <col min="7" max="7" width="15.25" style="1" customWidth="1"/>
    <col min="8" max="8" width="24.375" customWidth="1"/>
    <col min="9" max="9" width="23.875" style="1" customWidth="1"/>
    <col min="10" max="10" width="13.5" style="2" customWidth="1"/>
  </cols>
  <sheetData>
    <row r="1" spans="2:10" s="3" customFormat="1" ht="10.5" customHeight="1" x14ac:dyDescent="0.2"/>
    <row r="2" spans="2:10" s="3" customFormat="1" ht="40.5" customHeight="1" x14ac:dyDescent="0.2">
      <c r="B2" s="49"/>
      <c r="C2" s="47" t="s">
        <v>85</v>
      </c>
      <c r="D2" s="50"/>
      <c r="E2" s="50"/>
      <c r="F2" s="50"/>
      <c r="G2" s="50"/>
      <c r="H2" s="50"/>
      <c r="I2" s="18"/>
      <c r="J2" s="19" t="s">
        <v>112</v>
      </c>
    </row>
    <row r="3" spans="2:10" s="3" customFormat="1" ht="3" customHeight="1" x14ac:dyDescent="0.2">
      <c r="C3"/>
      <c r="D3"/>
      <c r="E3"/>
      <c r="F3"/>
      <c r="G3"/>
      <c r="H3"/>
      <c r="I3"/>
      <c r="J3"/>
    </row>
    <row r="4" spans="2:10" s="3" customFormat="1" ht="10.5" customHeight="1" x14ac:dyDescent="0.2">
      <c r="B4" s="6"/>
      <c r="C4" s="6"/>
      <c r="D4" s="6"/>
      <c r="E4" s="6"/>
      <c r="F4" s="6"/>
      <c r="G4" s="6"/>
      <c r="H4" s="6"/>
      <c r="I4" s="6"/>
      <c r="J4" s="6"/>
    </row>
    <row r="5" spans="2:10" ht="12" customHeight="1" x14ac:dyDescent="0.2">
      <c r="C5"/>
      <c r="G5"/>
    </row>
    <row r="6" spans="2:10" ht="20.25" customHeight="1" x14ac:dyDescent="0.25">
      <c r="C6" s="46" t="s">
        <v>9</v>
      </c>
      <c r="D6" s="66"/>
      <c r="E6" s="63">
        <v>1</v>
      </c>
      <c r="G6" s="46" t="s">
        <v>8</v>
      </c>
      <c r="H6" s="64"/>
      <c r="I6" s="65"/>
      <c r="J6" s="64"/>
    </row>
    <row r="7" spans="2:10" ht="19.5" customHeight="1" x14ac:dyDescent="0.2">
      <c r="C7"/>
      <c r="D7" s="1"/>
      <c r="E7" s="2"/>
      <c r="G7"/>
    </row>
    <row r="8" spans="2:10" s="13" customFormat="1" ht="20.25" customHeight="1" thickBot="1" x14ac:dyDescent="0.25">
      <c r="C8" s="30" t="s">
        <v>89</v>
      </c>
      <c r="D8" s="30" t="s">
        <v>88</v>
      </c>
      <c r="E8" s="30" t="s">
        <v>90</v>
      </c>
      <c r="G8" s="33" t="s">
        <v>89</v>
      </c>
      <c r="H8" s="31" t="s">
        <v>91</v>
      </c>
      <c r="I8" s="31" t="s">
        <v>88</v>
      </c>
      <c r="J8" s="48" t="s">
        <v>90</v>
      </c>
    </row>
    <row r="9" spans="2:10" ht="20.25" customHeight="1" thickBot="1" x14ac:dyDescent="0.25">
      <c r="C9" s="32">
        <f ca="1">NOW()-14</f>
        <v>41948.777528356484</v>
      </c>
      <c r="D9" s="42" t="s">
        <v>96</v>
      </c>
      <c r="E9" s="54">
        <v>1300</v>
      </c>
      <c r="G9" s="32">
        <f ca="1">NOW()-7</f>
        <v>41955.777528356484</v>
      </c>
      <c r="H9" s="81" t="s">
        <v>98</v>
      </c>
      <c r="I9" s="31" t="s">
        <v>0</v>
      </c>
      <c r="J9" s="53">
        <v>1000</v>
      </c>
    </row>
    <row r="10" spans="2:10" ht="20.25" customHeight="1" thickBot="1" x14ac:dyDescent="0.25">
      <c r="C10" s="32">
        <f ca="1">NOW()-14</f>
        <v>41948.777528356484</v>
      </c>
      <c r="D10" s="43" t="s">
        <v>97</v>
      </c>
      <c r="E10" s="54">
        <v>1200</v>
      </c>
      <c r="G10" s="32">
        <f t="shared" ref="G10:G17" ca="1" si="0">NOW()-7</f>
        <v>41955.777528356484</v>
      </c>
      <c r="H10" s="31" t="s">
        <v>98</v>
      </c>
      <c r="I10" s="31" t="s">
        <v>1</v>
      </c>
      <c r="J10" s="53">
        <v>100</v>
      </c>
    </row>
    <row r="11" spans="2:10" ht="20.25" customHeight="1" thickBot="1" x14ac:dyDescent="0.25">
      <c r="C11" s="32">
        <f t="shared" ref="C11:C12" ca="1" si="1">NOW()-28</f>
        <v>41934.777528356484</v>
      </c>
      <c r="D11" s="42" t="s">
        <v>96</v>
      </c>
      <c r="E11" s="54">
        <v>1500</v>
      </c>
      <c r="G11" s="32">
        <f t="shared" ca="1" si="0"/>
        <v>41955.777528356484</v>
      </c>
      <c r="H11" s="31" t="s">
        <v>98</v>
      </c>
      <c r="I11" s="31" t="s">
        <v>94</v>
      </c>
      <c r="J11" s="53">
        <v>50</v>
      </c>
    </row>
    <row r="12" spans="2:10" ht="20.25" customHeight="1" thickBot="1" x14ac:dyDescent="0.25">
      <c r="C12" s="32">
        <f t="shared" ca="1" si="1"/>
        <v>41934.777528356484</v>
      </c>
      <c r="D12" s="43" t="s">
        <v>97</v>
      </c>
      <c r="E12" s="54">
        <v>1600</v>
      </c>
      <c r="G12" s="32">
        <f t="shared" ca="1" si="0"/>
        <v>41955.777528356484</v>
      </c>
      <c r="H12" s="31" t="s">
        <v>98</v>
      </c>
      <c r="I12" s="31" t="s">
        <v>3</v>
      </c>
      <c r="J12" s="53">
        <v>25</v>
      </c>
    </row>
    <row r="13" spans="2:10" ht="20.25" customHeight="1" thickBot="1" x14ac:dyDescent="0.25">
      <c r="C13" s="32">
        <f t="shared" ref="C13:C14" ca="1" si="2">NOW()-42</f>
        <v>41920.777528356484</v>
      </c>
      <c r="D13" s="42" t="s">
        <v>96</v>
      </c>
      <c r="E13" s="54">
        <v>1300</v>
      </c>
      <c r="G13" s="32">
        <f t="shared" ca="1" si="0"/>
        <v>41955.777528356484</v>
      </c>
      <c r="H13" s="31" t="s">
        <v>98</v>
      </c>
      <c r="I13" s="31" t="s">
        <v>4</v>
      </c>
      <c r="J13" s="53">
        <v>100</v>
      </c>
    </row>
    <row r="14" spans="2:10" ht="20.25" customHeight="1" thickBot="1" x14ac:dyDescent="0.25">
      <c r="C14" s="32">
        <f t="shared" ca="1" si="2"/>
        <v>41920.777528356484</v>
      </c>
      <c r="D14" s="43" t="s">
        <v>97</v>
      </c>
      <c r="E14" s="54">
        <v>1300</v>
      </c>
      <c r="G14" s="32">
        <f t="shared" ca="1" si="0"/>
        <v>41955.777528356484</v>
      </c>
      <c r="H14" s="31" t="s">
        <v>98</v>
      </c>
      <c r="I14" s="31" t="s">
        <v>5</v>
      </c>
      <c r="J14" s="53">
        <v>30</v>
      </c>
    </row>
    <row r="15" spans="2:10" ht="20.25" customHeight="1" thickBot="1" x14ac:dyDescent="0.25">
      <c r="C15" s="32">
        <f t="shared" ref="C15:C16" ca="1" si="3">NOW()-56</f>
        <v>41906.777528356484</v>
      </c>
      <c r="D15" s="42" t="s">
        <v>96</v>
      </c>
      <c r="E15" s="54">
        <v>1500</v>
      </c>
      <c r="G15" s="32">
        <f t="shared" ca="1" si="0"/>
        <v>41955.777528356484</v>
      </c>
      <c r="H15" s="31" t="s">
        <v>98</v>
      </c>
      <c r="I15" s="31" t="s">
        <v>6</v>
      </c>
      <c r="J15" s="53">
        <v>50</v>
      </c>
    </row>
    <row r="16" spans="2:10" ht="20.25" customHeight="1" thickBot="1" x14ac:dyDescent="0.25">
      <c r="C16" s="32">
        <f t="shared" ca="1" si="3"/>
        <v>41906.777528356484</v>
      </c>
      <c r="D16" s="43" t="s">
        <v>97</v>
      </c>
      <c r="E16" s="54">
        <v>1600</v>
      </c>
      <c r="G16" s="32">
        <f t="shared" ca="1" si="0"/>
        <v>41955.777528356484</v>
      </c>
      <c r="H16" s="31" t="s">
        <v>98</v>
      </c>
      <c r="I16" s="31" t="s">
        <v>7</v>
      </c>
      <c r="J16" s="53">
        <v>50</v>
      </c>
    </row>
    <row r="17" spans="3:10" ht="20.25" customHeight="1" thickBot="1" x14ac:dyDescent="0.25">
      <c r="C17" s="32">
        <f t="shared" ref="C17" ca="1" si="4">NOW()-70</f>
        <v>41892.777528356484</v>
      </c>
      <c r="D17" s="42" t="s">
        <v>96</v>
      </c>
      <c r="E17" s="54">
        <v>1300</v>
      </c>
      <c r="G17" s="32">
        <f t="shared" ca="1" si="0"/>
        <v>41955.777528356484</v>
      </c>
      <c r="H17" s="31" t="s">
        <v>98</v>
      </c>
      <c r="I17" s="31" t="s">
        <v>95</v>
      </c>
      <c r="J17" s="53">
        <v>25</v>
      </c>
    </row>
    <row r="18" spans="3:10" ht="20.25" customHeight="1" x14ac:dyDescent="0.2">
      <c r="C18" s="62">
        <v>42014</v>
      </c>
      <c r="D18" s="60" t="s">
        <v>116</v>
      </c>
      <c r="E18" s="61">
        <v>1000</v>
      </c>
      <c r="G18" s="32">
        <f ca="1">NOW()-8</f>
        <v>41954.777528356484</v>
      </c>
      <c r="H18" s="31" t="s">
        <v>98</v>
      </c>
      <c r="I18" s="31" t="s">
        <v>33</v>
      </c>
      <c r="J18" s="53">
        <v>100</v>
      </c>
    </row>
    <row r="19" spans="3:10" ht="20.25" customHeight="1" x14ac:dyDescent="0.2">
      <c r="E19"/>
      <c r="G19" s="32">
        <f ca="1">NOW()-9</f>
        <v>41953.777528356484</v>
      </c>
      <c r="H19" s="31" t="s">
        <v>99</v>
      </c>
      <c r="I19" s="31" t="s">
        <v>18</v>
      </c>
      <c r="J19" s="53">
        <v>37</v>
      </c>
    </row>
    <row r="20" spans="3:10" ht="20.25" customHeight="1" x14ac:dyDescent="0.2">
      <c r="E20"/>
      <c r="G20" s="32">
        <f ca="1">NOW()-10</f>
        <v>41952.777528356484</v>
      </c>
      <c r="H20" s="31" t="s">
        <v>22</v>
      </c>
      <c r="I20" s="31" t="s">
        <v>10</v>
      </c>
      <c r="J20" s="53">
        <v>350</v>
      </c>
    </row>
    <row r="21" spans="3:10" ht="20.25" customHeight="1" x14ac:dyDescent="0.2">
      <c r="D21" s="1"/>
      <c r="E21"/>
      <c r="G21" s="32">
        <f ca="1">NOW()-11</f>
        <v>41951.777528356484</v>
      </c>
      <c r="H21" s="31" t="s">
        <v>22</v>
      </c>
      <c r="I21" s="31" t="s">
        <v>66</v>
      </c>
      <c r="J21" s="53">
        <v>75</v>
      </c>
    </row>
    <row r="22" spans="3:10" ht="20.25" customHeight="1" x14ac:dyDescent="0.2">
      <c r="E22"/>
      <c r="G22" s="32">
        <f ca="1">NOW()-12</f>
        <v>41950.777528356484</v>
      </c>
      <c r="H22" s="31" t="s">
        <v>101</v>
      </c>
      <c r="I22" s="31" t="s">
        <v>54</v>
      </c>
      <c r="J22" s="53">
        <v>150</v>
      </c>
    </row>
    <row r="23" spans="3:10" ht="20.25" customHeight="1" x14ac:dyDescent="0.2">
      <c r="E23"/>
      <c r="G23" s="32">
        <f ca="1">NOW()-13</f>
        <v>41949.777528356484</v>
      </c>
      <c r="H23" s="31" t="s">
        <v>102</v>
      </c>
      <c r="I23" s="31" t="s">
        <v>20</v>
      </c>
      <c r="J23" s="53">
        <v>250</v>
      </c>
    </row>
    <row r="24" spans="3:10" ht="20.25" customHeight="1" x14ac:dyDescent="0.2">
      <c r="E24"/>
      <c r="G24" s="32">
        <f ca="1">NOW()-14</f>
        <v>41948.777528356484</v>
      </c>
      <c r="H24" s="31" t="s">
        <v>102</v>
      </c>
      <c r="I24" s="31" t="s">
        <v>26</v>
      </c>
      <c r="J24" s="53">
        <v>250</v>
      </c>
    </row>
    <row r="25" spans="3:10" ht="20.25" customHeight="1" x14ac:dyDescent="0.2">
      <c r="E25"/>
      <c r="G25" s="32">
        <f ca="1">NOW()-15</f>
        <v>41947.777528356484</v>
      </c>
      <c r="H25" s="31" t="s">
        <v>103</v>
      </c>
      <c r="I25" s="31" t="s">
        <v>60</v>
      </c>
      <c r="J25" s="53">
        <v>100</v>
      </c>
    </row>
    <row r="26" spans="3:10" ht="20.25" customHeight="1" x14ac:dyDescent="0.2">
      <c r="E26"/>
      <c r="G26" s="32">
        <f ca="1">NOW()-16</f>
        <v>41946.777528356484</v>
      </c>
      <c r="H26" s="31" t="s">
        <v>104</v>
      </c>
      <c r="I26" s="31" t="s">
        <v>22</v>
      </c>
      <c r="J26" s="53">
        <v>50</v>
      </c>
    </row>
    <row r="27" spans="3:10" ht="20.25" customHeight="1" x14ac:dyDescent="0.2">
      <c r="E27"/>
      <c r="G27" s="32">
        <f ca="1">NOW()-20</f>
        <v>41942.777528356484</v>
      </c>
      <c r="H27" s="31" t="s">
        <v>104</v>
      </c>
      <c r="I27" s="31" t="s">
        <v>55</v>
      </c>
      <c r="J27" s="53">
        <v>50</v>
      </c>
    </row>
    <row r="28" spans="3:10" ht="20.25" customHeight="1" x14ac:dyDescent="0.2">
      <c r="G28" s="32">
        <f ca="1">NOW()-20</f>
        <v>41942.777528356484</v>
      </c>
      <c r="H28" s="31" t="s">
        <v>104</v>
      </c>
      <c r="I28" s="31" t="s">
        <v>16</v>
      </c>
      <c r="J28" s="53">
        <v>50</v>
      </c>
    </row>
    <row r="29" spans="3:10" ht="20.25" customHeight="1" x14ac:dyDescent="0.2">
      <c r="G29" s="32">
        <f ca="1">NOW()-25</f>
        <v>41937.777528356484</v>
      </c>
      <c r="H29" s="31" t="s">
        <v>106</v>
      </c>
      <c r="I29" s="31" t="s">
        <v>11</v>
      </c>
      <c r="J29" s="53">
        <v>300</v>
      </c>
    </row>
    <row r="30" spans="3:10" ht="20.25" customHeight="1" x14ac:dyDescent="0.2">
      <c r="G30" s="32">
        <f ca="1">NOW()-25</f>
        <v>41937.777528356484</v>
      </c>
      <c r="H30" s="31" t="s">
        <v>106</v>
      </c>
      <c r="I30" s="31" t="s">
        <v>12</v>
      </c>
      <c r="J30" s="53">
        <v>350</v>
      </c>
    </row>
    <row r="31" spans="3:10" ht="20.25" customHeight="1" x14ac:dyDescent="0.2">
      <c r="G31" s="32">
        <f ca="1">NOW()-25</f>
        <v>41937.777528356484</v>
      </c>
      <c r="H31" s="31" t="s">
        <v>106</v>
      </c>
      <c r="I31" s="31" t="s">
        <v>13</v>
      </c>
      <c r="J31" s="53">
        <v>50</v>
      </c>
    </row>
    <row r="32" spans="3:10" ht="20.25" customHeight="1" x14ac:dyDescent="0.2">
      <c r="G32" s="32">
        <f ca="1">NOW()-30</f>
        <v>41932.777528356484</v>
      </c>
      <c r="H32" s="31" t="s">
        <v>106</v>
      </c>
      <c r="I32" s="31" t="s">
        <v>35</v>
      </c>
      <c r="J32" s="53">
        <v>50</v>
      </c>
    </row>
    <row r="33" spans="7:10" ht="20.25" customHeight="1" x14ac:dyDescent="0.2">
      <c r="G33" s="32">
        <f ca="1">NOW()-31</f>
        <v>41931.777528356484</v>
      </c>
      <c r="H33" s="31" t="s">
        <v>106</v>
      </c>
      <c r="I33" s="31" t="s">
        <v>35</v>
      </c>
      <c r="J33" s="53">
        <v>25</v>
      </c>
    </row>
    <row r="34" spans="7:10" ht="20.25" customHeight="1" x14ac:dyDescent="0.2">
      <c r="G34" s="32">
        <f ca="1">NOW()-42</f>
        <v>41920.777528356484</v>
      </c>
      <c r="H34" s="31" t="s">
        <v>106</v>
      </c>
      <c r="I34" s="31" t="s">
        <v>37</v>
      </c>
      <c r="J34" s="53">
        <v>150</v>
      </c>
    </row>
    <row r="35" spans="7:10" ht="20.25" customHeight="1" x14ac:dyDescent="0.2">
      <c r="G35" s="32">
        <f ca="1">NOW()-45</f>
        <v>41917.777528356484</v>
      </c>
      <c r="H35" s="31" t="s">
        <v>98</v>
      </c>
      <c r="I35" s="31" t="s">
        <v>0</v>
      </c>
      <c r="J35" s="53">
        <v>5000</v>
      </c>
    </row>
    <row r="36" spans="7:10" ht="20.25" customHeight="1" x14ac:dyDescent="0.2">
      <c r="G36" s="32">
        <f ca="1">NOW()-50</f>
        <v>41912.777528356484</v>
      </c>
      <c r="H36" s="31" t="s">
        <v>98</v>
      </c>
      <c r="I36" s="31" t="s">
        <v>38</v>
      </c>
      <c r="J36" s="53">
        <v>200</v>
      </c>
    </row>
    <row r="37" spans="7:10" ht="20.25" customHeight="1" x14ac:dyDescent="0.2">
      <c r="G37" s="32">
        <f ca="1">NOW()-65</f>
        <v>41897.777528356484</v>
      </c>
      <c r="H37" s="31" t="s">
        <v>98</v>
      </c>
      <c r="I37" s="31" t="s">
        <v>5</v>
      </c>
      <c r="J37" s="53">
        <v>100</v>
      </c>
    </row>
    <row r="38" spans="7:10" ht="20.25" customHeight="1" x14ac:dyDescent="0.2">
      <c r="G38" s="32">
        <f ca="1">NOW()-70</f>
        <v>41892.777528356484</v>
      </c>
      <c r="H38" s="31" t="s">
        <v>98</v>
      </c>
      <c r="I38" s="31" t="s">
        <v>3</v>
      </c>
      <c r="J38" s="53">
        <v>50</v>
      </c>
    </row>
    <row r="39" spans="7:10" ht="20.25" customHeight="1" x14ac:dyDescent="0.2">
      <c r="G39" s="32">
        <f ca="1">NOW()-75</f>
        <v>41887.777528356484</v>
      </c>
      <c r="H39" s="31" t="s">
        <v>98</v>
      </c>
      <c r="I39" s="31" t="s">
        <v>0</v>
      </c>
      <c r="J39" s="53">
        <v>1000</v>
      </c>
    </row>
    <row r="40" spans="7:10" ht="20.25" customHeight="1" x14ac:dyDescent="0.2">
      <c r="G40" s="32">
        <f ca="1">NOW()-78</f>
        <v>41884.777528356484</v>
      </c>
      <c r="H40" s="31" t="s">
        <v>99</v>
      </c>
      <c r="I40" s="31" t="s">
        <v>18</v>
      </c>
      <c r="J40" s="53">
        <v>75</v>
      </c>
    </row>
  </sheetData>
  <dataValidations count="2">
    <dataValidation type="list" allowBlank="1" showInputMessage="1" sqref="I9:I40">
      <formula1>ListeRecherche</formula1>
    </dataValidation>
    <dataValidation type="list" allowBlank="1" showInputMessage="1" sqref="H9:H40">
      <formula1>Catégorie</formula1>
    </dataValidation>
  </dataValidations>
  <pageMargins left="0.25" right="0.25" top="0.75" bottom="0.75" header="0.3" footer="0.3"/>
  <pageSetup fitToHeight="0" orientation="portrait" r:id="rId1"/>
  <headerFooter differentFirst="1">
    <oddFooter>Page &amp;P of &amp;N</oddFooter>
  </headerFooter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6">
    <tabColor theme="7" tint="0.39997558519241921"/>
    <pageSetUpPr autoPageBreaks="0" fitToPage="1"/>
  </sheetPr>
  <dimension ref="B1:K160"/>
  <sheetViews>
    <sheetView showGridLines="0" tabSelected="1" zoomScaleNormal="100" workbookViewId="0">
      <selection activeCell="I16" sqref="I16"/>
    </sheetView>
  </sheetViews>
  <sheetFormatPr baseColWidth="10" defaultColWidth="9" defaultRowHeight="20.25" customHeight="1" x14ac:dyDescent="0.2"/>
  <cols>
    <col min="1" max="2" width="1.875" customWidth="1"/>
    <col min="3" max="3" width="15.25" style="1" customWidth="1"/>
    <col min="4" max="4" width="23.875" customWidth="1"/>
    <col min="5" max="5" width="14.5" style="86" customWidth="1"/>
    <col min="6" max="6" width="1.375" customWidth="1"/>
    <col min="7" max="7" width="15.25" style="1" customWidth="1"/>
    <col min="8" max="8" width="24.375" customWidth="1"/>
    <col min="9" max="9" width="23.875" style="1" customWidth="1"/>
    <col min="10" max="10" width="13.5" style="2" customWidth="1"/>
  </cols>
  <sheetData>
    <row r="1" spans="2:11" s="3" customFormat="1" ht="10.5" customHeight="1" x14ac:dyDescent="0.2">
      <c r="E1" s="82"/>
    </row>
    <row r="2" spans="2:11" s="3" customFormat="1" ht="40.5" customHeight="1" x14ac:dyDescent="0.2">
      <c r="B2" s="49"/>
      <c r="C2" s="47" t="s">
        <v>85</v>
      </c>
      <c r="D2" s="50"/>
      <c r="E2" s="83"/>
      <c r="F2" s="50"/>
      <c r="G2" s="50"/>
      <c r="H2" s="50"/>
      <c r="I2" s="18"/>
      <c r="J2" s="19" t="s">
        <v>112</v>
      </c>
    </row>
    <row r="3" spans="2:11" s="3" customFormat="1" ht="3" customHeight="1" x14ac:dyDescent="0.2">
      <c r="C3"/>
      <c r="D3"/>
      <c r="E3" s="84"/>
      <c r="F3"/>
      <c r="G3"/>
      <c r="H3"/>
      <c r="I3"/>
      <c r="J3"/>
    </row>
    <row r="4" spans="2:11" s="3" customFormat="1" ht="10.5" customHeight="1" x14ac:dyDescent="0.2">
      <c r="B4" s="6"/>
      <c r="C4" s="6"/>
      <c r="D4" s="6"/>
      <c r="E4" s="85"/>
      <c r="F4" s="6"/>
      <c r="G4" s="6"/>
      <c r="H4" s="6"/>
      <c r="I4" s="6"/>
      <c r="J4" s="6"/>
    </row>
    <row r="5" spans="2:11" ht="12" customHeight="1" x14ac:dyDescent="0.2">
      <c r="C5"/>
      <c r="G5"/>
    </row>
    <row r="6" spans="2:11" ht="20.25" customHeight="1" x14ac:dyDescent="0.25">
      <c r="C6" s="46" t="s">
        <v>9</v>
      </c>
      <c r="D6" s="66" t="str">
        <f>CHOOSE(NombreMois2,"Janvier","Février","Mars","Avril","Mai","Juin","Juillet","Août","Septembre","Octobre","Novembre","Décembre")</f>
        <v>Septembre</v>
      </c>
      <c r="E6" s="63">
        <v>9</v>
      </c>
      <c r="G6" s="46" t="s">
        <v>8</v>
      </c>
      <c r="H6" s="64"/>
      <c r="I6" s="65">
        <v>2014</v>
      </c>
      <c r="J6" s="64"/>
    </row>
    <row r="7" spans="2:11" ht="19.5" customHeight="1" thickBot="1" x14ac:dyDescent="0.25">
      <c r="C7"/>
      <c r="D7" s="1"/>
      <c r="E7" s="87"/>
      <c r="G7"/>
    </row>
    <row r="8" spans="2:11" s="13" customFormat="1" ht="20.25" customHeight="1" thickBot="1" x14ac:dyDescent="0.25">
      <c r="C8" s="89" t="s">
        <v>89</v>
      </c>
      <c r="D8" s="88" t="s">
        <v>88</v>
      </c>
      <c r="E8" s="88" t="s">
        <v>90</v>
      </c>
      <c r="G8" s="90" t="s">
        <v>89</v>
      </c>
      <c r="H8" s="68" t="s">
        <v>91</v>
      </c>
      <c r="I8" s="68" t="s">
        <v>88</v>
      </c>
      <c r="J8" s="69" t="s">
        <v>90</v>
      </c>
    </row>
    <row r="9" spans="2:11" ht="20.25" customHeight="1" thickBot="1" x14ac:dyDescent="0.25">
      <c r="C9" s="32">
        <f t="shared" ref="C9:C10" ca="1" si="0">NOW()-56</f>
        <v>41906.777528356484</v>
      </c>
      <c r="D9" s="42" t="s">
        <v>96</v>
      </c>
      <c r="E9" s="54">
        <v>1500</v>
      </c>
      <c r="G9" s="76">
        <f ca="1">NOW()-50</f>
        <v>41912.777528356484</v>
      </c>
      <c r="H9" s="77" t="s">
        <v>98</v>
      </c>
      <c r="I9" s="77" t="s">
        <v>38</v>
      </c>
      <c r="J9" s="67">
        <v>200</v>
      </c>
      <c r="K9" s="78"/>
    </row>
    <row r="10" spans="2:11" ht="20.25" customHeight="1" thickBot="1" x14ac:dyDescent="0.25">
      <c r="C10" s="32">
        <f t="shared" ca="1" si="0"/>
        <v>41906.777528356484</v>
      </c>
      <c r="D10" s="43" t="s">
        <v>97</v>
      </c>
      <c r="E10" s="54">
        <v>1600</v>
      </c>
      <c r="G10" s="73">
        <f ca="1">NOW()-65</f>
        <v>41897.777528356484</v>
      </c>
      <c r="H10" s="74" t="s">
        <v>98</v>
      </c>
      <c r="I10" s="74" t="s">
        <v>5</v>
      </c>
      <c r="J10" s="75">
        <v>100</v>
      </c>
      <c r="K10" s="78"/>
    </row>
    <row r="11" spans="2:11" ht="20.25" customHeight="1" thickBot="1" x14ac:dyDescent="0.25">
      <c r="C11" s="32">
        <f t="shared" ref="C11" ca="1" si="1">NOW()-70</f>
        <v>41892.777528356484</v>
      </c>
      <c r="D11" s="42" t="s">
        <v>96</v>
      </c>
      <c r="E11" s="54">
        <v>1300</v>
      </c>
      <c r="G11" s="76">
        <f ca="1">NOW()-70</f>
        <v>41892.777528356484</v>
      </c>
      <c r="H11" s="77" t="s">
        <v>98</v>
      </c>
      <c r="I11" s="77" t="s">
        <v>3</v>
      </c>
      <c r="J11" s="67">
        <v>50</v>
      </c>
      <c r="K11" s="78"/>
    </row>
    <row r="12" spans="2:11" ht="20.25" customHeight="1" thickBot="1" x14ac:dyDescent="0.25">
      <c r="C12"/>
      <c r="E12"/>
      <c r="G12" s="73">
        <f ca="1">NOW()-75</f>
        <v>41887.777528356484</v>
      </c>
      <c r="H12" s="74" t="s">
        <v>98</v>
      </c>
      <c r="I12" s="74" t="s">
        <v>0</v>
      </c>
      <c r="J12" s="75">
        <v>1000</v>
      </c>
      <c r="K12" s="78"/>
    </row>
    <row r="13" spans="2:11" ht="20.25" customHeight="1" thickBot="1" x14ac:dyDescent="0.25">
      <c r="C13"/>
      <c r="E13"/>
      <c r="G13" s="76">
        <f ca="1">NOW()-78</f>
        <v>41884.777528356484</v>
      </c>
      <c r="H13" s="77" t="s">
        <v>99</v>
      </c>
      <c r="I13" s="77" t="s">
        <v>18</v>
      </c>
      <c r="J13" s="67">
        <v>75</v>
      </c>
      <c r="K13" s="78"/>
    </row>
    <row r="14" spans="2:11" ht="20.25" customHeight="1" x14ac:dyDescent="0.2">
      <c r="G14"/>
      <c r="I14"/>
      <c r="J14"/>
      <c r="K14" s="78"/>
    </row>
    <row r="15" spans="2:11" ht="20.25" customHeight="1" x14ac:dyDescent="0.2">
      <c r="G15"/>
      <c r="I15"/>
      <c r="J15"/>
      <c r="K15" s="78"/>
    </row>
    <row r="16" spans="2:11" ht="20.25" customHeight="1" x14ac:dyDescent="0.2">
      <c r="G16"/>
      <c r="I16"/>
      <c r="J16"/>
      <c r="K16" s="78"/>
    </row>
    <row r="17" spans="7:11" ht="20.25" customHeight="1" x14ac:dyDescent="0.2">
      <c r="G17"/>
      <c r="I17"/>
      <c r="J17"/>
      <c r="K17" s="78"/>
    </row>
    <row r="18" spans="7:11" ht="20.25" customHeight="1" x14ac:dyDescent="0.2">
      <c r="G18"/>
      <c r="I18"/>
      <c r="J18"/>
      <c r="K18" s="78"/>
    </row>
    <row r="19" spans="7:11" ht="20.25" customHeight="1" x14ac:dyDescent="0.2">
      <c r="G19"/>
      <c r="I19"/>
      <c r="J19"/>
      <c r="K19" s="78"/>
    </row>
    <row r="20" spans="7:11" ht="20.25" customHeight="1" x14ac:dyDescent="0.2">
      <c r="G20"/>
      <c r="I20"/>
      <c r="J20"/>
      <c r="K20" s="78"/>
    </row>
    <row r="21" spans="7:11" ht="20.25" customHeight="1" x14ac:dyDescent="0.2">
      <c r="G21"/>
      <c r="I21"/>
      <c r="J21"/>
      <c r="K21" s="78"/>
    </row>
    <row r="22" spans="7:11" ht="20.25" customHeight="1" x14ac:dyDescent="0.2">
      <c r="G22"/>
      <c r="I22"/>
      <c r="J22"/>
      <c r="K22" s="78"/>
    </row>
    <row r="23" spans="7:11" ht="20.25" customHeight="1" x14ac:dyDescent="0.2">
      <c r="G23"/>
      <c r="I23"/>
      <c r="J23"/>
      <c r="K23" s="78"/>
    </row>
    <row r="24" spans="7:11" ht="20.25" customHeight="1" x14ac:dyDescent="0.2">
      <c r="G24"/>
      <c r="I24"/>
      <c r="J24"/>
      <c r="K24" s="78"/>
    </row>
    <row r="25" spans="7:11" ht="20.25" customHeight="1" x14ac:dyDescent="0.2">
      <c r="G25"/>
      <c r="I25"/>
      <c r="J25"/>
      <c r="K25" s="78"/>
    </row>
    <row r="26" spans="7:11" ht="20.25" customHeight="1" x14ac:dyDescent="0.2">
      <c r="G26"/>
      <c r="I26"/>
      <c r="J26"/>
      <c r="K26" s="78"/>
    </row>
    <row r="27" spans="7:11" ht="20.25" customHeight="1" thickBot="1" x14ac:dyDescent="0.25">
      <c r="G27"/>
      <c r="I27"/>
      <c r="J27"/>
      <c r="K27" s="78"/>
    </row>
    <row r="28" spans="7:11" ht="20.25" customHeight="1" thickBot="1" x14ac:dyDescent="0.25">
      <c r="G28" s="76"/>
      <c r="H28" s="77"/>
      <c r="I28" s="77"/>
      <c r="J28" s="67"/>
      <c r="K28" s="78"/>
    </row>
    <row r="29" spans="7:11" ht="20.25" customHeight="1" thickBot="1" x14ac:dyDescent="0.25">
      <c r="G29" s="76"/>
      <c r="H29" s="77"/>
      <c r="I29" s="77"/>
      <c r="J29" s="79"/>
      <c r="K29" s="78"/>
    </row>
    <row r="30" spans="7:11" ht="20.25" customHeight="1" thickBot="1" x14ac:dyDescent="0.25">
      <c r="G30" s="76"/>
      <c r="H30" s="77"/>
      <c r="I30" s="77"/>
      <c r="J30" s="67"/>
      <c r="K30" s="78"/>
    </row>
    <row r="31" spans="7:11" ht="20.25" customHeight="1" thickBot="1" x14ac:dyDescent="0.25">
      <c r="G31" s="76"/>
      <c r="H31" s="77"/>
      <c r="I31" s="77"/>
      <c r="J31" s="79"/>
      <c r="K31" s="78"/>
    </row>
    <row r="32" spans="7:11" ht="20.25" customHeight="1" thickBot="1" x14ac:dyDescent="0.25">
      <c r="G32" s="76"/>
      <c r="H32" s="77"/>
      <c r="I32" s="77"/>
      <c r="J32" s="67"/>
      <c r="K32" s="78"/>
    </row>
    <row r="33" spans="7:11" ht="20.25" customHeight="1" thickBot="1" x14ac:dyDescent="0.25">
      <c r="G33" s="76"/>
      <c r="H33" s="77"/>
      <c r="I33" s="77"/>
      <c r="J33" s="79"/>
      <c r="K33" s="78"/>
    </row>
    <row r="34" spans="7:11" ht="20.25" customHeight="1" thickBot="1" x14ac:dyDescent="0.25">
      <c r="G34" s="76"/>
      <c r="H34" s="77"/>
      <c r="I34" s="77"/>
      <c r="J34" s="67"/>
      <c r="K34" s="78"/>
    </row>
    <row r="35" spans="7:11" ht="20.25" customHeight="1" thickBot="1" x14ac:dyDescent="0.25">
      <c r="G35" s="76"/>
      <c r="H35" s="77"/>
      <c r="I35" s="77"/>
      <c r="J35" s="79"/>
      <c r="K35" s="78"/>
    </row>
    <row r="36" spans="7:11" ht="20.25" customHeight="1" thickBot="1" x14ac:dyDescent="0.25">
      <c r="G36" s="76"/>
      <c r="H36" s="77"/>
      <c r="I36" s="77"/>
      <c r="J36" s="67"/>
      <c r="K36" s="78"/>
    </row>
    <row r="37" spans="7:11" ht="20.25" customHeight="1" thickBot="1" x14ac:dyDescent="0.25">
      <c r="G37" s="76"/>
      <c r="H37" s="77"/>
      <c r="I37" s="77"/>
      <c r="J37" s="79"/>
      <c r="K37" s="78"/>
    </row>
    <row r="38" spans="7:11" ht="20.25" customHeight="1" thickBot="1" x14ac:dyDescent="0.25">
      <c r="G38" s="76"/>
      <c r="H38" s="77"/>
      <c r="I38" s="77"/>
      <c r="J38" s="67"/>
      <c r="K38" s="78"/>
    </row>
    <row r="39" spans="7:11" ht="20.25" customHeight="1" thickBot="1" x14ac:dyDescent="0.25">
      <c r="G39" s="76"/>
      <c r="H39" s="77"/>
      <c r="I39" s="77"/>
      <c r="J39" s="79"/>
      <c r="K39" s="78"/>
    </row>
    <row r="40" spans="7:11" ht="20.25" customHeight="1" thickBot="1" x14ac:dyDescent="0.25">
      <c r="G40" s="76"/>
      <c r="H40" s="77"/>
      <c r="I40" s="77"/>
      <c r="J40" s="67"/>
      <c r="K40" s="78"/>
    </row>
    <row r="41" spans="7:11" ht="20.25" customHeight="1" thickBot="1" x14ac:dyDescent="0.25">
      <c r="G41" s="76"/>
      <c r="H41" s="77"/>
      <c r="I41" s="77"/>
      <c r="J41" s="79"/>
      <c r="K41" s="78"/>
    </row>
    <row r="42" spans="7:11" ht="20.25" customHeight="1" thickBot="1" x14ac:dyDescent="0.25">
      <c r="G42" s="76"/>
      <c r="H42" s="77"/>
      <c r="I42" s="77"/>
      <c r="J42" s="67"/>
      <c r="K42" s="78"/>
    </row>
    <row r="43" spans="7:11" ht="20.25" customHeight="1" thickBot="1" x14ac:dyDescent="0.25">
      <c r="G43" s="76"/>
      <c r="H43" s="77"/>
      <c r="I43" s="77"/>
      <c r="J43" s="79"/>
      <c r="K43" s="78"/>
    </row>
    <row r="44" spans="7:11" ht="20.25" customHeight="1" thickBot="1" x14ac:dyDescent="0.25">
      <c r="G44" s="76"/>
      <c r="H44" s="77"/>
      <c r="I44" s="77"/>
      <c r="J44" s="67"/>
      <c r="K44" s="78"/>
    </row>
    <row r="45" spans="7:11" ht="20.25" customHeight="1" thickBot="1" x14ac:dyDescent="0.25">
      <c r="G45" s="76"/>
      <c r="H45" s="77"/>
      <c r="I45" s="77"/>
      <c r="J45" s="79"/>
      <c r="K45" s="78"/>
    </row>
    <row r="46" spans="7:11" ht="20.25" customHeight="1" thickBot="1" x14ac:dyDescent="0.25">
      <c r="G46" s="76"/>
      <c r="H46" s="77"/>
      <c r="I46" s="77"/>
      <c r="J46" s="67"/>
      <c r="K46" s="78"/>
    </row>
    <row r="47" spans="7:11" ht="20.25" customHeight="1" thickBot="1" x14ac:dyDescent="0.25">
      <c r="G47" s="76"/>
      <c r="H47" s="77"/>
      <c r="I47" s="77"/>
      <c r="J47" s="79"/>
      <c r="K47" s="78"/>
    </row>
    <row r="48" spans="7:11" ht="20.25" customHeight="1" thickBot="1" x14ac:dyDescent="0.25">
      <c r="G48" s="76"/>
      <c r="H48" s="77"/>
      <c r="I48" s="77"/>
      <c r="J48" s="67"/>
      <c r="K48" s="78"/>
    </row>
    <row r="49" spans="7:11" ht="20.25" customHeight="1" thickBot="1" x14ac:dyDescent="0.25">
      <c r="G49" s="76"/>
      <c r="H49" s="77"/>
      <c r="I49" s="77"/>
      <c r="J49" s="79"/>
      <c r="K49" s="78"/>
    </row>
    <row r="50" spans="7:11" ht="20.25" customHeight="1" thickBot="1" x14ac:dyDescent="0.25">
      <c r="G50" s="76"/>
      <c r="H50" s="77"/>
      <c r="I50" s="77"/>
      <c r="J50" s="67"/>
      <c r="K50" s="78"/>
    </row>
    <row r="51" spans="7:11" ht="20.25" customHeight="1" thickBot="1" x14ac:dyDescent="0.25">
      <c r="G51" s="76"/>
      <c r="H51" s="77"/>
      <c r="I51" s="77"/>
      <c r="J51" s="79"/>
      <c r="K51" s="78"/>
    </row>
    <row r="52" spans="7:11" ht="20.25" customHeight="1" thickBot="1" x14ac:dyDescent="0.25">
      <c r="G52" s="76"/>
      <c r="H52" s="77"/>
      <c r="I52" s="77"/>
      <c r="J52" s="67"/>
      <c r="K52" s="78"/>
    </row>
    <row r="53" spans="7:11" ht="20.25" customHeight="1" thickBot="1" x14ac:dyDescent="0.25">
      <c r="G53" s="76"/>
      <c r="H53" s="77"/>
      <c r="I53" s="77"/>
      <c r="J53" s="79"/>
      <c r="K53" s="78"/>
    </row>
    <row r="54" spans="7:11" ht="20.25" customHeight="1" thickBot="1" x14ac:dyDescent="0.25">
      <c r="G54" s="76"/>
      <c r="H54" s="77"/>
      <c r="I54" s="77"/>
      <c r="J54" s="67"/>
      <c r="K54" s="78"/>
    </row>
    <row r="55" spans="7:11" ht="20.25" customHeight="1" thickBot="1" x14ac:dyDescent="0.25">
      <c r="G55" s="76"/>
      <c r="H55" s="77"/>
      <c r="I55" s="77"/>
      <c r="J55" s="79"/>
      <c r="K55" s="78"/>
    </row>
    <row r="56" spans="7:11" ht="20.25" customHeight="1" thickBot="1" x14ac:dyDescent="0.25">
      <c r="G56" s="76"/>
      <c r="H56" s="77"/>
      <c r="I56" s="77"/>
      <c r="J56" s="67"/>
      <c r="K56" s="78"/>
    </row>
    <row r="57" spans="7:11" ht="20.25" customHeight="1" thickBot="1" x14ac:dyDescent="0.25">
      <c r="G57" s="76"/>
      <c r="H57" s="77"/>
      <c r="I57" s="77"/>
      <c r="J57" s="79"/>
      <c r="K57" s="78"/>
    </row>
    <row r="58" spans="7:11" ht="20.25" customHeight="1" thickBot="1" x14ac:dyDescent="0.25">
      <c r="G58" s="76"/>
      <c r="H58" s="77"/>
      <c r="I58" s="77"/>
      <c r="J58" s="67"/>
      <c r="K58" s="78"/>
    </row>
    <row r="59" spans="7:11" ht="20.25" customHeight="1" thickBot="1" x14ac:dyDescent="0.25">
      <c r="G59" s="76"/>
      <c r="H59" s="77"/>
      <c r="I59" s="77"/>
      <c r="J59" s="79"/>
      <c r="K59" s="78"/>
    </row>
    <row r="60" spans="7:11" ht="20.25" customHeight="1" thickBot="1" x14ac:dyDescent="0.25">
      <c r="G60" s="76"/>
      <c r="H60" s="77"/>
      <c r="I60" s="77"/>
      <c r="J60" s="67"/>
      <c r="K60" s="78"/>
    </row>
    <row r="61" spans="7:11" ht="20.25" customHeight="1" thickBot="1" x14ac:dyDescent="0.25">
      <c r="G61" s="76"/>
      <c r="H61" s="77"/>
      <c r="I61" s="77"/>
      <c r="J61" s="79"/>
      <c r="K61" s="78"/>
    </row>
    <row r="62" spans="7:11" ht="20.25" customHeight="1" thickBot="1" x14ac:dyDescent="0.25">
      <c r="G62" s="76"/>
      <c r="H62" s="77"/>
      <c r="I62" s="77"/>
      <c r="J62" s="67"/>
      <c r="K62" s="78"/>
    </row>
    <row r="63" spans="7:11" ht="20.25" customHeight="1" thickBot="1" x14ac:dyDescent="0.25">
      <c r="G63" s="76"/>
      <c r="H63" s="77"/>
      <c r="I63" s="77"/>
      <c r="J63" s="79"/>
      <c r="K63" s="78"/>
    </row>
    <row r="64" spans="7:11" ht="20.25" customHeight="1" thickBot="1" x14ac:dyDescent="0.25">
      <c r="G64" s="76"/>
      <c r="H64" s="77"/>
      <c r="I64" s="77"/>
      <c r="J64" s="67"/>
      <c r="K64" s="78"/>
    </row>
    <row r="65" spans="7:11" ht="20.25" customHeight="1" thickBot="1" x14ac:dyDescent="0.25">
      <c r="G65" s="76"/>
      <c r="H65" s="77"/>
      <c r="I65" s="77"/>
      <c r="J65" s="79"/>
      <c r="K65" s="78"/>
    </row>
    <row r="66" spans="7:11" ht="20.25" customHeight="1" thickBot="1" x14ac:dyDescent="0.25">
      <c r="G66" s="76"/>
      <c r="H66" s="77"/>
      <c r="I66" s="77"/>
      <c r="J66" s="67"/>
      <c r="K66" s="78"/>
    </row>
    <row r="67" spans="7:11" ht="20.25" customHeight="1" thickBot="1" x14ac:dyDescent="0.25">
      <c r="G67" s="76"/>
      <c r="H67" s="77"/>
      <c r="I67" s="77"/>
      <c r="J67" s="79"/>
      <c r="K67" s="78"/>
    </row>
    <row r="68" spans="7:11" ht="20.25" customHeight="1" thickBot="1" x14ac:dyDescent="0.25">
      <c r="G68" s="76"/>
      <c r="H68" s="77"/>
      <c r="I68" s="77"/>
      <c r="J68" s="67"/>
      <c r="K68" s="78"/>
    </row>
    <row r="69" spans="7:11" ht="20.25" customHeight="1" thickBot="1" x14ac:dyDescent="0.25">
      <c r="G69" s="76"/>
      <c r="H69" s="77"/>
      <c r="I69" s="77"/>
      <c r="J69" s="79"/>
      <c r="K69" s="78"/>
    </row>
    <row r="70" spans="7:11" ht="20.25" customHeight="1" thickBot="1" x14ac:dyDescent="0.25">
      <c r="G70" s="76"/>
      <c r="H70" s="77"/>
      <c r="I70" s="77"/>
      <c r="J70" s="67"/>
      <c r="K70" s="78"/>
    </row>
    <row r="71" spans="7:11" ht="20.25" customHeight="1" thickBot="1" x14ac:dyDescent="0.25">
      <c r="G71" s="76"/>
      <c r="H71" s="77"/>
      <c r="I71" s="77"/>
      <c r="J71" s="79"/>
      <c r="K71" s="78"/>
    </row>
    <row r="72" spans="7:11" ht="20.25" customHeight="1" thickBot="1" x14ac:dyDescent="0.25">
      <c r="G72" s="76"/>
      <c r="H72" s="77"/>
      <c r="I72" s="77"/>
      <c r="J72" s="67"/>
      <c r="K72" s="78"/>
    </row>
    <row r="73" spans="7:11" ht="20.25" customHeight="1" thickBot="1" x14ac:dyDescent="0.25">
      <c r="G73" s="76"/>
      <c r="H73" s="77"/>
      <c r="I73" s="77"/>
      <c r="J73" s="79"/>
      <c r="K73" s="78"/>
    </row>
    <row r="74" spans="7:11" ht="20.25" customHeight="1" thickBot="1" x14ac:dyDescent="0.25">
      <c r="G74" s="76"/>
      <c r="H74" s="77"/>
      <c r="I74" s="77"/>
      <c r="J74" s="67"/>
      <c r="K74" s="78"/>
    </row>
    <row r="75" spans="7:11" ht="20.25" customHeight="1" thickBot="1" x14ac:dyDescent="0.25">
      <c r="G75" s="76"/>
      <c r="H75" s="77"/>
      <c r="I75" s="77"/>
      <c r="J75" s="79"/>
      <c r="K75" s="78"/>
    </row>
    <row r="76" spans="7:11" ht="20.25" customHeight="1" thickBot="1" x14ac:dyDescent="0.25">
      <c r="G76" s="76"/>
      <c r="H76" s="77"/>
      <c r="I76" s="77"/>
      <c r="J76" s="67"/>
      <c r="K76" s="78"/>
    </row>
    <row r="77" spans="7:11" ht="20.25" customHeight="1" thickBot="1" x14ac:dyDescent="0.25">
      <c r="G77" s="76"/>
      <c r="H77" s="77"/>
      <c r="I77" s="77"/>
      <c r="J77" s="79"/>
      <c r="K77" s="78"/>
    </row>
    <row r="78" spans="7:11" ht="20.25" customHeight="1" thickBot="1" x14ac:dyDescent="0.25">
      <c r="G78" s="76"/>
      <c r="H78" s="77"/>
      <c r="I78" s="77"/>
      <c r="J78" s="67"/>
      <c r="K78" s="78"/>
    </row>
    <row r="79" spans="7:11" ht="20.25" customHeight="1" thickBot="1" x14ac:dyDescent="0.25">
      <c r="G79" s="76"/>
      <c r="H79" s="77"/>
      <c r="I79" s="77"/>
      <c r="J79" s="79"/>
      <c r="K79" s="78"/>
    </row>
    <row r="80" spans="7:11" ht="20.25" customHeight="1" thickBot="1" x14ac:dyDescent="0.25">
      <c r="G80" s="76"/>
      <c r="H80" s="77"/>
      <c r="I80" s="77"/>
      <c r="J80" s="67"/>
      <c r="K80" s="78"/>
    </row>
    <row r="81" spans="7:11" ht="20.25" customHeight="1" thickBot="1" x14ac:dyDescent="0.25">
      <c r="G81" s="76"/>
      <c r="H81" s="77"/>
      <c r="I81" s="77"/>
      <c r="J81" s="79"/>
      <c r="K81" s="78"/>
    </row>
    <row r="82" spans="7:11" ht="20.25" customHeight="1" thickBot="1" x14ac:dyDescent="0.25">
      <c r="G82" s="76"/>
      <c r="H82" s="77"/>
      <c r="I82" s="77"/>
      <c r="J82" s="67"/>
      <c r="K82" s="78"/>
    </row>
    <row r="83" spans="7:11" ht="20.25" customHeight="1" thickBot="1" x14ac:dyDescent="0.25">
      <c r="G83" s="76"/>
      <c r="H83" s="77"/>
      <c r="I83" s="77"/>
      <c r="J83" s="79"/>
      <c r="K83" s="78"/>
    </row>
    <row r="84" spans="7:11" ht="20.25" customHeight="1" thickBot="1" x14ac:dyDescent="0.25">
      <c r="G84" s="76"/>
      <c r="H84" s="77"/>
      <c r="I84" s="77"/>
      <c r="J84" s="67"/>
      <c r="K84" s="78"/>
    </row>
    <row r="85" spans="7:11" ht="20.25" customHeight="1" thickBot="1" x14ac:dyDescent="0.25">
      <c r="G85" s="76"/>
      <c r="H85" s="77"/>
      <c r="I85" s="77"/>
      <c r="J85" s="79"/>
      <c r="K85" s="78"/>
    </row>
    <row r="86" spans="7:11" ht="20.25" customHeight="1" thickBot="1" x14ac:dyDescent="0.25">
      <c r="G86" s="76"/>
      <c r="H86" s="77"/>
      <c r="I86" s="77"/>
      <c r="J86" s="67"/>
      <c r="K86" s="78"/>
    </row>
    <row r="87" spans="7:11" ht="20.25" customHeight="1" thickBot="1" x14ac:dyDescent="0.25">
      <c r="G87" s="76"/>
      <c r="H87" s="77"/>
      <c r="I87" s="77"/>
      <c r="J87" s="79"/>
      <c r="K87" s="78"/>
    </row>
    <row r="88" spans="7:11" ht="20.25" customHeight="1" thickBot="1" x14ac:dyDescent="0.25">
      <c r="G88" s="76"/>
      <c r="H88" s="77"/>
      <c r="I88" s="77"/>
      <c r="J88" s="67"/>
      <c r="K88" s="78"/>
    </row>
    <row r="89" spans="7:11" ht="20.25" customHeight="1" thickBot="1" x14ac:dyDescent="0.25">
      <c r="G89" s="76"/>
      <c r="H89" s="77"/>
      <c r="I89" s="77"/>
      <c r="J89" s="79"/>
      <c r="K89" s="78"/>
    </row>
    <row r="90" spans="7:11" ht="20.25" customHeight="1" thickBot="1" x14ac:dyDescent="0.25">
      <c r="G90" s="76"/>
      <c r="H90" s="77"/>
      <c r="I90" s="77"/>
      <c r="J90" s="67"/>
      <c r="K90" s="78"/>
    </row>
    <row r="91" spans="7:11" ht="20.25" customHeight="1" thickBot="1" x14ac:dyDescent="0.25">
      <c r="G91" s="76"/>
      <c r="H91" s="77"/>
      <c r="I91" s="77"/>
      <c r="J91" s="79"/>
      <c r="K91" s="78"/>
    </row>
    <row r="92" spans="7:11" ht="20.25" customHeight="1" thickBot="1" x14ac:dyDescent="0.25">
      <c r="G92" s="76"/>
      <c r="H92" s="77"/>
      <c r="I92" s="77"/>
      <c r="J92" s="67"/>
      <c r="K92" s="78"/>
    </row>
    <row r="93" spans="7:11" ht="20.25" customHeight="1" thickBot="1" x14ac:dyDescent="0.25">
      <c r="G93" s="76"/>
      <c r="H93" s="77"/>
      <c r="I93" s="77"/>
      <c r="J93" s="79"/>
      <c r="K93" s="78"/>
    </row>
    <row r="94" spans="7:11" ht="20.25" customHeight="1" thickBot="1" x14ac:dyDescent="0.25">
      <c r="G94" s="76"/>
      <c r="H94" s="77"/>
      <c r="I94" s="77"/>
      <c r="J94" s="67"/>
      <c r="K94" s="78"/>
    </row>
    <row r="95" spans="7:11" ht="20.25" customHeight="1" thickBot="1" x14ac:dyDescent="0.25">
      <c r="G95" s="76"/>
      <c r="H95" s="77"/>
      <c r="I95" s="77"/>
      <c r="J95" s="79"/>
      <c r="K95" s="78"/>
    </row>
    <row r="96" spans="7:11" ht="20.25" customHeight="1" thickBot="1" x14ac:dyDescent="0.25">
      <c r="G96" s="76"/>
      <c r="H96" s="77"/>
      <c r="I96" s="77"/>
      <c r="J96" s="67"/>
      <c r="K96" s="78"/>
    </row>
    <row r="97" spans="7:11" ht="20.25" customHeight="1" thickBot="1" x14ac:dyDescent="0.25">
      <c r="G97" s="76"/>
      <c r="H97" s="77"/>
      <c r="I97" s="77"/>
      <c r="J97" s="79"/>
      <c r="K97" s="78"/>
    </row>
    <row r="98" spans="7:11" ht="20.25" customHeight="1" thickBot="1" x14ac:dyDescent="0.25">
      <c r="G98" s="76"/>
      <c r="H98" s="77"/>
      <c r="I98" s="77"/>
      <c r="J98" s="67"/>
      <c r="K98" s="78"/>
    </row>
    <row r="99" spans="7:11" ht="20.25" customHeight="1" thickBot="1" x14ac:dyDescent="0.25">
      <c r="G99" s="76"/>
      <c r="H99" s="77"/>
      <c r="I99" s="77"/>
      <c r="J99" s="79"/>
      <c r="K99" s="78"/>
    </row>
    <row r="100" spans="7:11" ht="20.25" customHeight="1" thickBot="1" x14ac:dyDescent="0.25">
      <c r="G100" s="76"/>
      <c r="H100" s="77"/>
      <c r="I100" s="77"/>
      <c r="J100" s="67"/>
      <c r="K100" s="78"/>
    </row>
    <row r="101" spans="7:11" ht="20.25" customHeight="1" x14ac:dyDescent="0.2">
      <c r="G101" s="80"/>
      <c r="H101" s="78"/>
      <c r="I101" s="80"/>
      <c r="J101" s="92"/>
      <c r="K101" s="78"/>
    </row>
    <row r="102" spans="7:11" ht="20.25" customHeight="1" x14ac:dyDescent="0.2">
      <c r="G102" s="80"/>
      <c r="H102" s="78"/>
      <c r="I102" s="80"/>
      <c r="J102" s="92"/>
      <c r="K102" s="78"/>
    </row>
    <row r="103" spans="7:11" ht="20.25" customHeight="1" x14ac:dyDescent="0.2">
      <c r="G103" s="80"/>
      <c r="H103" s="78"/>
      <c r="I103" s="80"/>
      <c r="J103" s="92"/>
      <c r="K103" s="78"/>
    </row>
    <row r="104" spans="7:11" ht="20.25" customHeight="1" x14ac:dyDescent="0.2">
      <c r="G104" s="80"/>
      <c r="H104" s="78"/>
      <c r="I104" s="80"/>
      <c r="J104" s="92"/>
      <c r="K104" s="78"/>
    </row>
    <row r="105" spans="7:11" ht="20.25" customHeight="1" x14ac:dyDescent="0.2">
      <c r="G105" s="80"/>
      <c r="H105" s="78"/>
      <c r="I105" s="80"/>
      <c r="J105" s="92"/>
      <c r="K105" s="78"/>
    </row>
    <row r="106" spans="7:11" ht="20.25" customHeight="1" x14ac:dyDescent="0.2">
      <c r="G106" s="80"/>
      <c r="H106" s="78"/>
      <c r="I106" s="80"/>
      <c r="J106" s="92"/>
      <c r="K106" s="78"/>
    </row>
    <row r="107" spans="7:11" ht="20.25" customHeight="1" x14ac:dyDescent="0.2">
      <c r="G107" s="80"/>
      <c r="H107" s="78"/>
      <c r="I107" s="80"/>
      <c r="J107" s="92"/>
      <c r="K107" s="78"/>
    </row>
    <row r="108" spans="7:11" ht="20.25" customHeight="1" x14ac:dyDescent="0.2">
      <c r="G108" s="80"/>
      <c r="H108" s="78"/>
      <c r="I108" s="80"/>
      <c r="J108" s="92"/>
      <c r="K108" s="78"/>
    </row>
    <row r="109" spans="7:11" ht="20.25" customHeight="1" x14ac:dyDescent="0.2">
      <c r="G109" s="80"/>
      <c r="H109" s="78"/>
      <c r="I109" s="80"/>
      <c r="J109" s="92"/>
      <c r="K109" s="78"/>
    </row>
    <row r="110" spans="7:11" ht="20.25" customHeight="1" x14ac:dyDescent="0.2">
      <c r="G110" s="80"/>
      <c r="H110" s="78"/>
      <c r="I110" s="80"/>
      <c r="J110" s="92"/>
      <c r="K110" s="78"/>
    </row>
    <row r="111" spans="7:11" ht="20.25" customHeight="1" x14ac:dyDescent="0.2">
      <c r="G111" s="80"/>
      <c r="H111" s="78"/>
      <c r="I111" s="80"/>
      <c r="J111" s="92"/>
      <c r="K111" s="78"/>
    </row>
    <row r="112" spans="7:11" ht="20.25" customHeight="1" x14ac:dyDescent="0.2">
      <c r="G112" s="80"/>
      <c r="H112" s="78"/>
      <c r="I112" s="80"/>
      <c r="J112" s="92"/>
      <c r="K112" s="78"/>
    </row>
    <row r="113" spans="3:11" ht="20.25" customHeight="1" x14ac:dyDescent="0.2">
      <c r="G113" s="80"/>
      <c r="H113" s="78"/>
      <c r="I113" s="80"/>
      <c r="J113" s="92"/>
      <c r="K113" s="78"/>
    </row>
    <row r="114" spans="3:11" ht="20.25" customHeight="1" x14ac:dyDescent="0.2">
      <c r="G114" s="80"/>
      <c r="H114" s="78"/>
      <c r="I114" s="80"/>
      <c r="J114" s="92"/>
      <c r="K114" s="78"/>
    </row>
    <row r="115" spans="3:11" ht="20.25" customHeight="1" x14ac:dyDescent="0.2">
      <c r="G115" s="80"/>
      <c r="H115" s="78"/>
      <c r="I115" s="80"/>
      <c r="J115" s="92"/>
      <c r="K115" s="78"/>
    </row>
    <row r="116" spans="3:11" ht="20.25" customHeight="1" x14ac:dyDescent="0.2">
      <c r="G116" s="80"/>
      <c r="H116" s="78"/>
      <c r="I116" s="80"/>
      <c r="J116" s="92"/>
      <c r="K116" s="78"/>
    </row>
    <row r="117" spans="3:11" ht="20.25" customHeight="1" x14ac:dyDescent="0.2">
      <c r="G117" s="80"/>
      <c r="H117" s="78"/>
      <c r="I117" s="80"/>
      <c r="J117" s="92"/>
      <c r="K117" s="78"/>
    </row>
    <row r="118" spans="3:11" ht="20.25" customHeight="1" x14ac:dyDescent="0.2">
      <c r="G118" s="80"/>
      <c r="H118" s="78"/>
      <c r="I118" s="80"/>
      <c r="J118" s="92"/>
      <c r="K118" s="78"/>
    </row>
    <row r="119" spans="3:11" ht="20.25" customHeight="1" x14ac:dyDescent="0.2">
      <c r="G119" s="80"/>
      <c r="H119" s="78"/>
      <c r="I119" s="80"/>
      <c r="J119" s="92"/>
      <c r="K119" s="78"/>
    </row>
    <row r="120" spans="3:11" ht="20.25" customHeight="1" x14ac:dyDescent="0.2">
      <c r="G120" s="80"/>
      <c r="H120" s="78"/>
      <c r="I120" s="80"/>
      <c r="J120" s="92"/>
      <c r="K120" s="78"/>
    </row>
    <row r="121" spans="3:11" ht="20.25" customHeight="1" x14ac:dyDescent="0.2">
      <c r="G121" s="80"/>
      <c r="H121" s="78"/>
      <c r="I121" s="80"/>
      <c r="J121" s="92"/>
      <c r="K121" s="78"/>
    </row>
    <row r="122" spans="3:11" ht="20.25" customHeight="1" x14ac:dyDescent="0.2">
      <c r="C122" s="80"/>
      <c r="D122" s="78"/>
      <c r="E122" s="91"/>
      <c r="F122" s="78"/>
      <c r="G122" s="80"/>
      <c r="H122" s="78"/>
      <c r="I122" s="80"/>
      <c r="J122" s="92"/>
      <c r="K122" s="78"/>
    </row>
    <row r="123" spans="3:11" ht="20.25" customHeight="1" x14ac:dyDescent="0.2">
      <c r="C123" s="80"/>
      <c r="D123" s="78"/>
      <c r="E123" s="91"/>
      <c r="F123" s="78"/>
      <c r="G123" s="80"/>
      <c r="H123" s="78"/>
      <c r="I123" s="80"/>
      <c r="J123" s="92"/>
      <c r="K123" s="78"/>
    </row>
    <row r="124" spans="3:11" ht="20.25" customHeight="1" x14ac:dyDescent="0.2">
      <c r="C124" s="80"/>
      <c r="D124" s="78"/>
      <c r="E124" s="91"/>
      <c r="F124" s="78"/>
      <c r="G124" s="80"/>
      <c r="H124" s="78"/>
      <c r="I124" s="80"/>
      <c r="J124" s="92"/>
      <c r="K124" s="78"/>
    </row>
    <row r="125" spans="3:11" ht="20.25" customHeight="1" x14ac:dyDescent="0.2">
      <c r="C125" s="80"/>
      <c r="D125" s="78"/>
      <c r="E125" s="91"/>
      <c r="F125" s="78"/>
      <c r="G125" s="80"/>
      <c r="H125" s="78"/>
      <c r="I125" s="80"/>
      <c r="J125" s="92"/>
      <c r="K125" s="78"/>
    </row>
    <row r="126" spans="3:11" ht="20.25" customHeight="1" x14ac:dyDescent="0.2">
      <c r="C126" s="80"/>
      <c r="D126" s="78"/>
      <c r="E126" s="91"/>
      <c r="F126" s="78"/>
      <c r="G126" s="80"/>
      <c r="H126" s="78"/>
      <c r="I126" s="80"/>
      <c r="J126" s="92"/>
      <c r="K126" s="78"/>
    </row>
    <row r="127" spans="3:11" ht="20.25" customHeight="1" x14ac:dyDescent="0.2">
      <c r="C127" s="80"/>
      <c r="D127" s="78"/>
      <c r="E127" s="91"/>
      <c r="F127" s="78"/>
      <c r="G127" s="80"/>
      <c r="H127" s="78"/>
      <c r="I127" s="80"/>
      <c r="J127" s="92"/>
      <c r="K127" s="78"/>
    </row>
    <row r="128" spans="3:11" ht="20.25" customHeight="1" x14ac:dyDescent="0.2">
      <c r="C128" s="80"/>
      <c r="D128" s="78"/>
      <c r="E128" s="91"/>
      <c r="F128" s="78"/>
      <c r="G128" s="80"/>
      <c r="H128" s="78"/>
      <c r="I128" s="80"/>
      <c r="J128" s="92"/>
      <c r="K128" s="78"/>
    </row>
    <row r="129" spans="3:11" ht="20.25" customHeight="1" x14ac:dyDescent="0.2">
      <c r="C129" s="80"/>
      <c r="D129" s="78"/>
      <c r="E129" s="91"/>
      <c r="F129" s="78"/>
      <c r="G129" s="80"/>
      <c r="H129" s="78"/>
      <c r="I129" s="80"/>
      <c r="J129" s="92"/>
      <c r="K129" s="78"/>
    </row>
    <row r="130" spans="3:11" ht="20.25" customHeight="1" x14ac:dyDescent="0.2">
      <c r="C130" s="80"/>
      <c r="D130" s="78"/>
      <c r="E130" s="91"/>
      <c r="F130" s="78"/>
      <c r="G130" s="80"/>
      <c r="H130" s="78"/>
      <c r="I130" s="80"/>
      <c r="J130" s="92"/>
      <c r="K130" s="78"/>
    </row>
    <row r="131" spans="3:11" ht="20.25" customHeight="1" x14ac:dyDescent="0.2">
      <c r="C131" s="80"/>
      <c r="D131" s="78"/>
      <c r="E131" s="91"/>
      <c r="F131" s="78"/>
      <c r="G131" s="80"/>
      <c r="H131" s="78"/>
      <c r="I131" s="80"/>
      <c r="J131" s="92"/>
      <c r="K131" s="78"/>
    </row>
    <row r="132" spans="3:11" ht="20.25" customHeight="1" x14ac:dyDescent="0.2">
      <c r="C132" s="80"/>
      <c r="D132" s="78"/>
      <c r="E132" s="91"/>
      <c r="F132" s="78"/>
      <c r="G132" s="80"/>
      <c r="H132" s="78"/>
      <c r="I132" s="80"/>
      <c r="J132" s="92"/>
      <c r="K132" s="78"/>
    </row>
    <row r="133" spans="3:11" ht="20.25" customHeight="1" x14ac:dyDescent="0.2">
      <c r="C133" s="80"/>
      <c r="D133" s="78"/>
      <c r="E133" s="91"/>
      <c r="F133" s="78"/>
      <c r="G133" s="80"/>
      <c r="H133" s="78"/>
      <c r="I133" s="80"/>
      <c r="J133" s="92"/>
      <c r="K133" s="78"/>
    </row>
    <row r="134" spans="3:11" ht="20.25" customHeight="1" x14ac:dyDescent="0.2">
      <c r="C134" s="80"/>
      <c r="D134" s="78"/>
      <c r="E134" s="91"/>
      <c r="F134" s="78"/>
      <c r="G134" s="80"/>
      <c r="H134" s="78"/>
      <c r="I134" s="80"/>
      <c r="J134" s="92"/>
      <c r="K134" s="78"/>
    </row>
    <row r="135" spans="3:11" ht="20.25" customHeight="1" x14ac:dyDescent="0.2">
      <c r="C135" s="80"/>
      <c r="D135" s="78"/>
      <c r="E135" s="91"/>
      <c r="F135" s="78"/>
      <c r="G135" s="80"/>
      <c r="H135" s="78"/>
      <c r="I135" s="80"/>
      <c r="J135" s="92"/>
      <c r="K135" s="78"/>
    </row>
    <row r="136" spans="3:11" ht="20.25" customHeight="1" x14ac:dyDescent="0.2">
      <c r="C136" s="80"/>
      <c r="D136" s="78"/>
      <c r="E136" s="91"/>
      <c r="F136" s="78"/>
      <c r="G136" s="80"/>
      <c r="H136" s="78"/>
      <c r="I136" s="80"/>
      <c r="J136" s="92"/>
      <c r="K136" s="78"/>
    </row>
    <row r="137" spans="3:11" ht="20.25" customHeight="1" x14ac:dyDescent="0.2">
      <c r="C137" s="80"/>
      <c r="D137" s="78"/>
      <c r="E137" s="91"/>
      <c r="F137" s="78"/>
      <c r="G137" s="80"/>
      <c r="H137" s="78"/>
      <c r="I137" s="80"/>
      <c r="J137" s="92"/>
      <c r="K137" s="78"/>
    </row>
    <row r="138" spans="3:11" ht="20.25" customHeight="1" x14ac:dyDescent="0.2">
      <c r="C138" s="80"/>
      <c r="D138" s="78"/>
      <c r="E138" s="91"/>
      <c r="F138" s="78"/>
      <c r="G138" s="80"/>
      <c r="H138" s="78"/>
      <c r="I138" s="80"/>
      <c r="J138" s="92"/>
      <c r="K138" s="78"/>
    </row>
    <row r="139" spans="3:11" ht="20.25" customHeight="1" x14ac:dyDescent="0.2">
      <c r="C139" s="80"/>
      <c r="D139" s="78"/>
      <c r="E139" s="91"/>
      <c r="F139" s="78"/>
      <c r="G139" s="80"/>
      <c r="H139" s="78"/>
      <c r="I139" s="80"/>
      <c r="J139" s="92"/>
      <c r="K139" s="78"/>
    </row>
    <row r="140" spans="3:11" ht="20.25" customHeight="1" x14ac:dyDescent="0.2">
      <c r="C140" s="80"/>
      <c r="D140" s="78"/>
      <c r="E140" s="91"/>
      <c r="F140" s="78"/>
      <c r="G140" s="80"/>
      <c r="H140" s="78"/>
      <c r="I140" s="80"/>
      <c r="J140" s="92"/>
      <c r="K140" s="78"/>
    </row>
    <row r="141" spans="3:11" ht="20.25" customHeight="1" x14ac:dyDescent="0.2">
      <c r="C141" s="80"/>
      <c r="D141" s="78"/>
      <c r="E141" s="91"/>
      <c r="F141" s="78"/>
      <c r="G141" s="80"/>
      <c r="H141" s="78"/>
      <c r="I141" s="80"/>
      <c r="J141" s="92"/>
      <c r="K141" s="78"/>
    </row>
    <row r="142" spans="3:11" ht="20.25" customHeight="1" x14ac:dyDescent="0.2">
      <c r="C142" s="80"/>
      <c r="D142" s="78"/>
      <c r="E142" s="91"/>
      <c r="F142" s="78"/>
      <c r="G142" s="80"/>
      <c r="H142" s="78"/>
      <c r="I142" s="80"/>
      <c r="J142" s="92"/>
      <c r="K142" s="78"/>
    </row>
    <row r="143" spans="3:11" ht="20.25" customHeight="1" x14ac:dyDescent="0.2">
      <c r="C143" s="80"/>
      <c r="D143" s="78"/>
      <c r="E143" s="91"/>
      <c r="F143" s="78"/>
      <c r="G143" s="80"/>
      <c r="H143" s="78"/>
      <c r="I143" s="80"/>
      <c r="J143" s="92"/>
      <c r="K143" s="78"/>
    </row>
    <row r="144" spans="3:11" ht="20.25" customHeight="1" x14ac:dyDescent="0.2">
      <c r="C144" s="80"/>
      <c r="D144" s="78"/>
      <c r="E144" s="91"/>
      <c r="F144" s="78"/>
      <c r="G144" s="80"/>
      <c r="H144" s="78"/>
      <c r="I144" s="80"/>
      <c r="J144" s="92"/>
      <c r="K144" s="78"/>
    </row>
    <row r="145" spans="3:11" ht="20.25" customHeight="1" x14ac:dyDescent="0.2">
      <c r="C145" s="80"/>
      <c r="D145" s="78"/>
      <c r="E145" s="91"/>
      <c r="F145" s="78"/>
      <c r="G145" s="80"/>
      <c r="H145" s="78"/>
      <c r="I145" s="80"/>
      <c r="J145" s="92"/>
      <c r="K145" s="78"/>
    </row>
    <row r="146" spans="3:11" ht="20.25" customHeight="1" x14ac:dyDescent="0.2">
      <c r="C146" s="80"/>
      <c r="D146" s="78"/>
      <c r="E146" s="91"/>
      <c r="F146" s="78"/>
      <c r="G146" s="80"/>
      <c r="H146" s="78"/>
      <c r="I146" s="80"/>
      <c r="J146" s="92"/>
      <c r="K146" s="78"/>
    </row>
    <row r="147" spans="3:11" ht="20.25" customHeight="1" x14ac:dyDescent="0.2">
      <c r="C147" s="80"/>
      <c r="D147" s="78"/>
      <c r="E147" s="91"/>
      <c r="F147" s="78"/>
      <c r="G147" s="80"/>
      <c r="H147" s="78"/>
      <c r="I147" s="80"/>
      <c r="J147" s="92"/>
      <c r="K147" s="78"/>
    </row>
    <row r="148" spans="3:11" ht="20.25" customHeight="1" x14ac:dyDescent="0.2">
      <c r="C148" s="80"/>
      <c r="D148" s="78"/>
      <c r="E148" s="91"/>
      <c r="F148" s="78"/>
      <c r="G148" s="80"/>
      <c r="H148" s="78"/>
      <c r="I148" s="80"/>
      <c r="J148" s="92"/>
      <c r="K148" s="78"/>
    </row>
    <row r="149" spans="3:11" ht="20.25" customHeight="1" x14ac:dyDescent="0.2">
      <c r="C149" s="80"/>
      <c r="D149" s="78"/>
      <c r="E149" s="91"/>
      <c r="F149" s="78"/>
      <c r="G149" s="80"/>
      <c r="H149" s="78"/>
      <c r="I149" s="80"/>
      <c r="J149" s="92"/>
      <c r="K149" s="78"/>
    </row>
    <row r="150" spans="3:11" ht="20.25" customHeight="1" x14ac:dyDescent="0.2">
      <c r="C150" s="80"/>
      <c r="D150" s="78"/>
      <c r="E150" s="91"/>
      <c r="F150" s="78"/>
      <c r="G150" s="80"/>
      <c r="H150" s="78"/>
      <c r="I150" s="80"/>
      <c r="J150" s="92"/>
      <c r="K150" s="78"/>
    </row>
    <row r="151" spans="3:11" ht="20.25" customHeight="1" x14ac:dyDescent="0.2">
      <c r="C151" s="80"/>
      <c r="D151" s="78"/>
      <c r="E151" s="91"/>
      <c r="F151" s="78"/>
      <c r="G151" s="80"/>
      <c r="H151" s="78"/>
      <c r="I151" s="80"/>
      <c r="J151" s="92"/>
      <c r="K151" s="78"/>
    </row>
    <row r="152" spans="3:11" ht="20.25" customHeight="1" x14ac:dyDescent="0.2">
      <c r="C152" s="80"/>
      <c r="D152" s="78"/>
      <c r="E152" s="91"/>
      <c r="F152" s="78"/>
      <c r="G152" s="80"/>
      <c r="H152" s="78"/>
      <c r="I152" s="80"/>
      <c r="J152" s="92"/>
      <c r="K152" s="78"/>
    </row>
    <row r="153" spans="3:11" ht="20.25" customHeight="1" x14ac:dyDescent="0.2">
      <c r="C153" s="80"/>
      <c r="D153" s="78"/>
      <c r="E153" s="91"/>
      <c r="F153" s="78"/>
      <c r="G153" s="80"/>
      <c r="H153" s="78"/>
      <c r="I153" s="80"/>
      <c r="J153" s="92"/>
      <c r="K153" s="78"/>
    </row>
    <row r="154" spans="3:11" ht="20.25" customHeight="1" x14ac:dyDescent="0.2">
      <c r="C154" s="80"/>
      <c r="D154" s="78"/>
      <c r="E154" s="91"/>
      <c r="F154" s="78"/>
      <c r="G154" s="80"/>
      <c r="H154" s="78"/>
      <c r="I154" s="80"/>
      <c r="J154" s="92"/>
      <c r="K154" s="78"/>
    </row>
    <row r="155" spans="3:11" ht="20.25" customHeight="1" x14ac:dyDescent="0.2">
      <c r="C155" s="80"/>
      <c r="D155" s="78"/>
      <c r="E155" s="91"/>
      <c r="F155" s="78"/>
      <c r="G155" s="80"/>
      <c r="H155" s="78"/>
      <c r="I155" s="80"/>
      <c r="J155" s="92"/>
      <c r="K155" s="78"/>
    </row>
    <row r="156" spans="3:11" ht="20.25" customHeight="1" x14ac:dyDescent="0.2">
      <c r="C156" s="80"/>
      <c r="D156" s="78"/>
      <c r="E156" s="91"/>
      <c r="F156" s="78"/>
      <c r="G156" s="80"/>
      <c r="H156" s="78"/>
      <c r="I156" s="80"/>
      <c r="J156" s="92"/>
      <c r="K156" s="78"/>
    </row>
    <row r="157" spans="3:11" ht="20.25" customHeight="1" x14ac:dyDescent="0.2">
      <c r="C157" s="80"/>
      <c r="D157" s="78"/>
      <c r="E157" s="91"/>
      <c r="F157" s="78"/>
      <c r="G157" s="80"/>
      <c r="H157" s="78"/>
      <c r="I157" s="80"/>
      <c r="J157" s="92"/>
      <c r="K157" s="78"/>
    </row>
    <row r="158" spans="3:11" ht="20.25" customHeight="1" x14ac:dyDescent="0.2">
      <c r="C158" s="80"/>
      <c r="D158" s="78"/>
      <c r="E158" s="91"/>
      <c r="F158" s="78"/>
      <c r="G158" s="80"/>
      <c r="H158" s="78"/>
      <c r="I158" s="80"/>
      <c r="J158" s="92"/>
      <c r="K158" s="78"/>
    </row>
    <row r="159" spans="3:11" ht="20.25" customHeight="1" x14ac:dyDescent="0.2">
      <c r="C159" s="80"/>
      <c r="D159" s="78"/>
      <c r="E159" s="91"/>
      <c r="F159" s="78"/>
      <c r="G159" s="80"/>
      <c r="H159" s="78"/>
      <c r="I159" s="80"/>
      <c r="J159" s="92"/>
      <c r="K159" s="78"/>
    </row>
    <row r="160" spans="3:11" ht="20.25" customHeight="1" x14ac:dyDescent="0.2">
      <c r="C160" s="80"/>
      <c r="D160" s="78"/>
      <c r="E160" s="91"/>
      <c r="F160" s="78"/>
      <c r="G160" s="80"/>
      <c r="H160" s="78"/>
      <c r="I160" s="80"/>
      <c r="J160" s="92"/>
      <c r="K160" s="78"/>
    </row>
  </sheetData>
  <autoFilter ref="G8:J17"/>
  <sortState ref="C9:E12">
    <sortCondition ref="C10"/>
  </sortState>
  <dataValidations count="2">
    <dataValidation type="list" allowBlank="1" showInputMessage="1" sqref="H28:H40 H9:H13">
      <formula1>Catégorie</formula1>
    </dataValidation>
    <dataValidation type="list" allowBlank="1" showInputMessage="1" sqref="I28:I40 I9:I13">
      <formula1>ListeRecherche</formula1>
    </dataValidation>
  </dataValidations>
  <pageMargins left="0.25" right="0.25" top="0.75" bottom="0.75" header="0.3" footer="0.3"/>
  <pageSetup fitToHeight="0" orientation="portrait" r:id="rId1"/>
  <headerFooter differentFirst="1">
    <oddFooter>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Compteur 7">
              <controlPr defaultSize="0" autoPict="0" macro="[0]!ChgtMois" altText="Compteur pour l’Mois">
                <anchor moveWithCells="1" sizeWithCells="1">
                  <from>
                    <xdr:col>4</xdr:col>
                    <xdr:colOff>323850</xdr:colOff>
                    <xdr:row>4</xdr:row>
                    <xdr:rowOff>47625</xdr:rowOff>
                  </from>
                  <to>
                    <xdr:col>4</xdr:col>
                    <xdr:colOff>552450</xdr:colOff>
                    <xdr:row>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Compteur 9">
              <controlPr defaultSize="0" autoPict="0" macro="[0]!ChgtMois" altText="Compteur pour l’Année">
                <anchor moveWithCells="1" sizeWithCells="1">
                  <from>
                    <xdr:col>8</xdr:col>
                    <xdr:colOff>1485900</xdr:colOff>
                    <xdr:row>4</xdr:row>
                    <xdr:rowOff>47625</xdr:rowOff>
                  </from>
                  <to>
                    <xdr:col>8</xdr:col>
                    <xdr:colOff>1752600</xdr:colOff>
                    <xdr:row>6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4"/>
    <pageSetUpPr autoPageBreaks="0" fitToPage="1"/>
  </sheetPr>
  <dimension ref="B1:H21"/>
  <sheetViews>
    <sheetView showGridLines="0" topLeftCell="A7" zoomScaleNormal="100" workbookViewId="0"/>
  </sheetViews>
  <sheetFormatPr baseColWidth="10" defaultColWidth="10.5" defaultRowHeight="20.25" customHeight="1" x14ac:dyDescent="0.2"/>
  <cols>
    <col min="1" max="1" width="1.875" customWidth="1"/>
    <col min="2" max="2" width="2.125" customWidth="1"/>
    <col min="3" max="3" width="22.375" customWidth="1"/>
    <col min="4" max="4" width="16.375" customWidth="1"/>
    <col min="5" max="5" width="9.25" customWidth="1"/>
    <col min="6" max="6" width="42.125" customWidth="1"/>
    <col min="7" max="7" width="44.75" customWidth="1"/>
    <col min="8" max="8" width="12.5" customWidth="1"/>
    <col min="9" max="9" width="1.875" customWidth="1"/>
  </cols>
  <sheetData>
    <row r="1" spans="2:8" s="3" customFormat="1" ht="10.5" customHeight="1" x14ac:dyDescent="0.2"/>
    <row r="2" spans="2:8" s="3" customFormat="1" ht="40.5" customHeight="1" x14ac:dyDescent="0.3">
      <c r="B2" s="25"/>
      <c r="C2" s="47" t="s">
        <v>85</v>
      </c>
      <c r="D2" s="17"/>
      <c r="E2" s="17"/>
      <c r="F2" s="17"/>
      <c r="G2" s="25"/>
      <c r="H2" s="19" t="s">
        <v>113</v>
      </c>
    </row>
    <row r="3" spans="2:8" s="3" customFormat="1" ht="3" customHeight="1" x14ac:dyDescent="0.2">
      <c r="C3"/>
      <c r="D3"/>
      <c r="E3"/>
      <c r="F3"/>
      <c r="G3"/>
      <c r="H3"/>
    </row>
    <row r="4" spans="2:8" s="3" customFormat="1" ht="10.5" customHeight="1" x14ac:dyDescent="0.2">
      <c r="B4" s="6"/>
      <c r="C4" s="6"/>
      <c r="D4" s="6"/>
      <c r="E4" s="6"/>
      <c r="F4" s="6"/>
      <c r="G4" s="6"/>
      <c r="H4" s="6"/>
    </row>
    <row r="13" spans="2:8" ht="20.25" customHeight="1" x14ac:dyDescent="0.2">
      <c r="C13" s="23" t="s">
        <v>8</v>
      </c>
      <c r="D13" s="23"/>
      <c r="F13" s="23" t="s">
        <v>109</v>
      </c>
      <c r="G13" s="23"/>
      <c r="H13" s="23"/>
    </row>
    <row r="14" spans="2:8" ht="10.5" customHeight="1" x14ac:dyDescent="0.2"/>
    <row r="15" spans="2:8" ht="20.25" customHeight="1" x14ac:dyDescent="0.2">
      <c r="C15" s="14" t="s">
        <v>88</v>
      </c>
      <c r="D15" s="35" t="s">
        <v>114</v>
      </c>
    </row>
    <row r="16" spans="2:8" ht="20.25" customHeight="1" x14ac:dyDescent="0.2">
      <c r="C16" t="s">
        <v>0</v>
      </c>
      <c r="D16" s="52">
        <v>1000</v>
      </c>
    </row>
    <row r="17" spans="3:4" ht="20.25" customHeight="1" x14ac:dyDescent="0.2">
      <c r="C17" t="s">
        <v>3</v>
      </c>
      <c r="D17" s="52">
        <v>50</v>
      </c>
    </row>
    <row r="18" spans="3:4" ht="20.25" customHeight="1" x14ac:dyDescent="0.2">
      <c r="C18" t="s">
        <v>5</v>
      </c>
      <c r="D18" s="52">
        <v>100</v>
      </c>
    </row>
    <row r="19" spans="3:4" ht="20.25" customHeight="1" x14ac:dyDescent="0.2">
      <c r="C19" t="s">
        <v>18</v>
      </c>
      <c r="D19" s="52">
        <v>75</v>
      </c>
    </row>
    <row r="20" spans="3:4" ht="20.25" customHeight="1" x14ac:dyDescent="0.2">
      <c r="C20" t="s">
        <v>38</v>
      </c>
      <c r="D20" s="52">
        <v>200</v>
      </c>
    </row>
    <row r="21" spans="3:4" ht="20.25" customHeight="1" x14ac:dyDescent="0.2">
      <c r="C21" t="s">
        <v>92</v>
      </c>
      <c r="D21" s="52">
        <v>1425</v>
      </c>
    </row>
  </sheetData>
  <printOptions horizontalCentered="1"/>
  <pageMargins left="0.25" right="0.25" top="0.75" bottom="0.75" header="0.3" footer="0.3"/>
  <pageSetup scale="66" fitToHeight="0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  <ext xmlns:x15="http://schemas.microsoft.com/office/spreadsheetml/2010/11/main" uri="{7E03D99C-DC04-49d9-9315-930204A7B6E9}">
      <x15:timelineRefs>
        <x15:timelineRef r:id="rId5"/>
      </x15:timelineRef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6"/>
    <pageSetUpPr autoPageBreaks="0" fitToPage="1"/>
  </sheetPr>
  <dimension ref="B1:N20"/>
  <sheetViews>
    <sheetView showGridLines="0" zoomScaleNormal="100" workbookViewId="0"/>
  </sheetViews>
  <sheetFormatPr baseColWidth="10" defaultColWidth="13.75" defaultRowHeight="20.25" customHeight="1" x14ac:dyDescent="0.2"/>
  <cols>
    <col min="1" max="2" width="1.875" style="3" customWidth="1"/>
    <col min="3" max="3" width="24.625" style="3" customWidth="1"/>
    <col min="4" max="4" width="18.75" style="3" customWidth="1"/>
    <col min="5" max="5" width="15" style="3" customWidth="1"/>
    <col min="6" max="6" width="21" style="3" customWidth="1"/>
    <col min="7" max="7" width="22.75" style="3" customWidth="1"/>
    <col min="8" max="8" width="26.375" style="3" customWidth="1"/>
    <col min="9" max="9" width="17.125" style="3" customWidth="1"/>
    <col min="10" max="10" width="22.125" style="3" customWidth="1"/>
    <col min="11" max="11" width="23.625" style="3" customWidth="1"/>
    <col min="12" max="12" width="13.75" style="3"/>
    <col min="13" max="13" width="21" style="3" customWidth="1"/>
    <col min="14" max="14" width="27.625" style="3" customWidth="1"/>
    <col min="15" max="16384" width="13.75" style="3"/>
  </cols>
  <sheetData>
    <row r="1" spans="2:14" ht="10.5" customHeight="1" x14ac:dyDescent="0.2"/>
    <row r="2" spans="2:14" ht="40.5" customHeight="1" x14ac:dyDescent="0.2">
      <c r="B2" s="25"/>
      <c r="C2" s="47" t="s">
        <v>85</v>
      </c>
      <c r="D2" s="20"/>
      <c r="E2" s="20"/>
      <c r="F2" s="19"/>
      <c r="G2" s="19"/>
      <c r="H2" s="19"/>
      <c r="I2" s="19"/>
      <c r="J2" s="19"/>
      <c r="K2" s="19"/>
      <c r="L2" s="19"/>
      <c r="M2" s="19"/>
      <c r="N2" s="19" t="s">
        <v>93</v>
      </c>
    </row>
    <row r="3" spans="2:14" ht="3" customHeight="1" x14ac:dyDescent="0.2">
      <c r="C3"/>
      <c r="D3"/>
      <c r="E3"/>
      <c r="F3"/>
      <c r="G3"/>
      <c r="H3"/>
      <c r="I3"/>
      <c r="J3"/>
      <c r="K3"/>
      <c r="L3"/>
      <c r="M3"/>
      <c r="N3"/>
    </row>
    <row r="4" spans="2:14" ht="10.5" customHeight="1" x14ac:dyDescent="0.2"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</row>
    <row r="5" spans="2:14" ht="20.25" customHeight="1" x14ac:dyDescent="0.2">
      <c r="C5" s="15" t="s">
        <v>107</v>
      </c>
      <c r="D5" s="22"/>
      <c r="E5" s="10"/>
      <c r="F5" s="10"/>
      <c r="G5" s="10"/>
      <c r="H5" s="10"/>
      <c r="I5" s="11"/>
      <c r="J5" s="11"/>
      <c r="K5" s="11"/>
      <c r="L5" s="11"/>
      <c r="M5" s="11"/>
      <c r="N5" s="21"/>
    </row>
    <row r="6" spans="2:14" customFormat="1" ht="10.5" customHeight="1" x14ac:dyDescent="0.2"/>
    <row r="7" spans="2:14" ht="20.25" customHeight="1" x14ac:dyDescent="0.2">
      <c r="B7" s="24"/>
      <c r="C7" s="44" t="s">
        <v>98</v>
      </c>
      <c r="D7" s="44" t="s">
        <v>99</v>
      </c>
      <c r="E7" s="44" t="s">
        <v>22</v>
      </c>
      <c r="F7" s="44" t="s">
        <v>100</v>
      </c>
      <c r="G7" s="44" t="s">
        <v>101</v>
      </c>
      <c r="H7" s="44" t="s">
        <v>102</v>
      </c>
      <c r="I7" s="44" t="s">
        <v>14</v>
      </c>
      <c r="J7" s="44" t="s">
        <v>16</v>
      </c>
      <c r="K7" s="44" t="s">
        <v>103</v>
      </c>
      <c r="L7" s="44" t="s">
        <v>104</v>
      </c>
      <c r="M7" s="44" t="s">
        <v>105</v>
      </c>
      <c r="N7" s="44" t="s">
        <v>106</v>
      </c>
    </row>
    <row r="8" spans="2:14" ht="20.25" customHeight="1" x14ac:dyDescent="0.2">
      <c r="C8" s="44" t="s">
        <v>0</v>
      </c>
      <c r="D8" s="44" t="s">
        <v>18</v>
      </c>
      <c r="E8" s="44" t="s">
        <v>10</v>
      </c>
      <c r="F8" s="44" t="s">
        <v>28</v>
      </c>
      <c r="G8" s="44" t="s">
        <v>40</v>
      </c>
      <c r="H8" s="44" t="s">
        <v>19</v>
      </c>
      <c r="I8" s="44" t="s">
        <v>61</v>
      </c>
      <c r="J8" s="44" t="s">
        <v>16</v>
      </c>
      <c r="K8" s="44" t="s">
        <v>17</v>
      </c>
      <c r="L8" s="44" t="s">
        <v>22</v>
      </c>
      <c r="M8" s="44" t="s">
        <v>23</v>
      </c>
      <c r="N8" s="44" t="s">
        <v>11</v>
      </c>
    </row>
    <row r="9" spans="2:14" ht="20.25" customHeight="1" x14ac:dyDescent="0.2">
      <c r="C9" s="44" t="s">
        <v>1</v>
      </c>
      <c r="D9" s="44" t="s">
        <v>50</v>
      </c>
      <c r="E9" s="44" t="s">
        <v>66</v>
      </c>
      <c r="F9" s="44" t="s">
        <v>29</v>
      </c>
      <c r="G9" s="44" t="s">
        <v>57</v>
      </c>
      <c r="H9" s="44" t="s">
        <v>20</v>
      </c>
      <c r="I9" s="44" t="s">
        <v>43</v>
      </c>
      <c r="J9" s="44" t="s">
        <v>44</v>
      </c>
      <c r="K9" s="44" t="s">
        <v>59</v>
      </c>
      <c r="L9" s="44" t="s">
        <v>38</v>
      </c>
      <c r="M9" s="44" t="s">
        <v>24</v>
      </c>
      <c r="N9" s="44" t="s">
        <v>12</v>
      </c>
    </row>
    <row r="10" spans="2:14" ht="20.25" customHeight="1" x14ac:dyDescent="0.2">
      <c r="C10" s="44" t="s">
        <v>2</v>
      </c>
      <c r="D10" s="44" t="s">
        <v>51</v>
      </c>
      <c r="E10" s="44"/>
      <c r="F10" s="44" t="s">
        <v>30</v>
      </c>
      <c r="G10" s="44" t="s">
        <v>54</v>
      </c>
      <c r="H10" s="44" t="s">
        <v>41</v>
      </c>
      <c r="I10" s="44"/>
      <c r="J10" s="44"/>
      <c r="K10" s="44" t="s">
        <v>56</v>
      </c>
      <c r="L10" s="44" t="s">
        <v>14</v>
      </c>
      <c r="M10" s="44" t="s">
        <v>25</v>
      </c>
      <c r="N10" s="44" t="s">
        <v>13</v>
      </c>
    </row>
    <row r="11" spans="2:14" ht="20.25" customHeight="1" x14ac:dyDescent="0.2">
      <c r="C11" s="44" t="s">
        <v>3</v>
      </c>
      <c r="D11" s="44" t="s">
        <v>52</v>
      </c>
      <c r="E11" s="44"/>
      <c r="F11" s="44" t="s">
        <v>45</v>
      </c>
      <c r="G11" s="44" t="s">
        <v>58</v>
      </c>
      <c r="H11" s="44" t="s">
        <v>42</v>
      </c>
      <c r="I11" s="44"/>
      <c r="J11" s="44"/>
      <c r="K11" s="44" t="s">
        <v>60</v>
      </c>
      <c r="L11" s="44" t="s">
        <v>55</v>
      </c>
      <c r="M11" s="44" t="s">
        <v>16</v>
      </c>
      <c r="N11" s="44" t="s">
        <v>36</v>
      </c>
    </row>
    <row r="12" spans="2:14" ht="20.25" customHeight="1" x14ac:dyDescent="0.2">
      <c r="C12" s="44" t="s">
        <v>4</v>
      </c>
      <c r="D12" s="44" t="s">
        <v>47</v>
      </c>
      <c r="E12" s="44"/>
      <c r="F12" s="44"/>
      <c r="G12" s="44" t="s">
        <v>53</v>
      </c>
      <c r="H12" s="44" t="s">
        <v>26</v>
      </c>
      <c r="I12" s="44"/>
      <c r="J12" s="44"/>
      <c r="K12" s="44" t="s">
        <v>67</v>
      </c>
      <c r="L12" s="44" t="s">
        <v>16</v>
      </c>
      <c r="M12" s="44" t="s">
        <v>31</v>
      </c>
      <c r="N12" s="44" t="s">
        <v>35</v>
      </c>
    </row>
    <row r="13" spans="2:14" ht="20.25" customHeight="1" x14ac:dyDescent="0.2">
      <c r="C13" s="44" t="s">
        <v>5</v>
      </c>
      <c r="D13" s="44" t="s">
        <v>16</v>
      </c>
      <c r="E13" s="44"/>
      <c r="F13" s="44"/>
      <c r="G13" s="44" t="s">
        <v>16</v>
      </c>
      <c r="H13" s="44" t="s">
        <v>27</v>
      </c>
      <c r="I13" s="44"/>
      <c r="J13" s="44"/>
      <c r="K13" s="44" t="s">
        <v>16</v>
      </c>
      <c r="L13" s="44"/>
      <c r="M13" s="44" t="s">
        <v>46</v>
      </c>
      <c r="N13" s="44" t="s">
        <v>37</v>
      </c>
    </row>
    <row r="14" spans="2:14" ht="20.25" customHeight="1" x14ac:dyDescent="0.2">
      <c r="C14" s="44" t="s">
        <v>6</v>
      </c>
      <c r="D14" s="44"/>
      <c r="E14" s="44"/>
      <c r="F14" s="44"/>
      <c r="G14" s="44" t="s">
        <v>21</v>
      </c>
      <c r="H14" s="44" t="s">
        <v>48</v>
      </c>
      <c r="I14" s="44"/>
      <c r="J14" s="44"/>
      <c r="K14" s="44"/>
      <c r="L14" s="44"/>
      <c r="M14" s="44" t="s">
        <v>32</v>
      </c>
      <c r="N14" s="44" t="s">
        <v>39</v>
      </c>
    </row>
    <row r="15" spans="2:14" ht="20.25" customHeight="1" x14ac:dyDescent="0.2">
      <c r="C15" s="44" t="s">
        <v>7</v>
      </c>
      <c r="D15" s="44"/>
      <c r="E15" s="44"/>
      <c r="F15" s="44"/>
      <c r="G15" s="44"/>
      <c r="H15" s="44" t="s">
        <v>49</v>
      </c>
      <c r="I15" s="44"/>
      <c r="J15" s="44"/>
      <c r="K15" s="44"/>
      <c r="L15" s="44"/>
      <c r="M15" s="44" t="s">
        <v>16</v>
      </c>
      <c r="N15" s="44"/>
    </row>
    <row r="16" spans="2:14" ht="20.25" customHeight="1" x14ac:dyDescent="0.2">
      <c r="C16" s="44" t="s">
        <v>37</v>
      </c>
      <c r="D16" s="44"/>
      <c r="E16" s="44"/>
      <c r="F16" s="44"/>
      <c r="G16" s="44"/>
      <c r="H16" s="44"/>
      <c r="I16" s="44"/>
      <c r="J16" s="44"/>
      <c r="K16" s="44"/>
      <c r="L16" s="44"/>
      <c r="M16" s="44"/>
      <c r="N16" s="44"/>
    </row>
    <row r="17" spans="3:14" ht="20.25" customHeight="1" x14ac:dyDescent="0.2">
      <c r="C17" s="44" t="s">
        <v>38</v>
      </c>
      <c r="D17" s="44"/>
      <c r="E17" s="44"/>
      <c r="F17" s="44"/>
      <c r="G17" s="44"/>
      <c r="H17" s="44"/>
      <c r="I17" s="44"/>
      <c r="J17" s="44"/>
      <c r="K17" s="44"/>
      <c r="L17" s="44"/>
      <c r="M17" s="44"/>
      <c r="N17" s="44"/>
    </row>
    <row r="18" spans="3:14" ht="20.25" customHeight="1" x14ac:dyDescent="0.2">
      <c r="C18" s="44" t="s">
        <v>15</v>
      </c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4"/>
    </row>
    <row r="19" spans="3:14" ht="20.25" customHeight="1" x14ac:dyDescent="0.2">
      <c r="C19" s="44" t="s">
        <v>33</v>
      </c>
      <c r="D19" s="44"/>
      <c r="E19" s="44"/>
      <c r="F19" s="44"/>
      <c r="G19" s="44"/>
      <c r="H19" s="44"/>
      <c r="I19" s="44"/>
      <c r="J19" s="44"/>
      <c r="K19" s="44"/>
      <c r="L19" s="44"/>
      <c r="M19" s="44"/>
      <c r="N19" s="44"/>
    </row>
    <row r="20" spans="3:14" ht="20.25" customHeight="1" x14ac:dyDescent="0.2">
      <c r="C20" s="44" t="s">
        <v>34</v>
      </c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4"/>
    </row>
  </sheetData>
  <pageMargins left="0.25" right="0.25" top="0.75" bottom="0.75" header="0.3" footer="0.3"/>
  <pageSetup fitToHeight="0" orientation="landscape" r:id="rId1"/>
  <headerFooter differentFirst="1">
    <oddFooter>Page &amp;P of &amp;N</oddFooter>
  </headerFooter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tabColor theme="5"/>
  </sheetPr>
  <dimension ref="B1:N10"/>
  <sheetViews>
    <sheetView showGridLines="0" workbookViewId="0">
      <selection activeCell="D12" sqref="D12"/>
    </sheetView>
  </sheetViews>
  <sheetFormatPr baseColWidth="10" defaultColWidth="9" defaultRowHeight="20.25" customHeight="1" x14ac:dyDescent="0.2"/>
  <cols>
    <col min="1" max="2" width="1.875" customWidth="1"/>
    <col min="3" max="3" width="19.375" customWidth="1"/>
    <col min="4" max="4" width="9.75" customWidth="1"/>
  </cols>
  <sheetData>
    <row r="1" spans="2:14" s="3" customFormat="1" ht="10.5" customHeight="1" x14ac:dyDescent="0.2"/>
    <row r="2" spans="2:14" s="3" customFormat="1" ht="40.5" customHeight="1" x14ac:dyDescent="0.2">
      <c r="B2" s="25"/>
      <c r="C2" s="47" t="s">
        <v>85</v>
      </c>
      <c r="D2" s="20"/>
      <c r="E2" s="20"/>
      <c r="F2" s="19"/>
      <c r="G2" s="19"/>
      <c r="H2" s="19"/>
      <c r="I2" s="19"/>
      <c r="J2" s="19"/>
      <c r="K2" s="19"/>
      <c r="L2" s="19"/>
      <c r="M2" s="19"/>
      <c r="N2" s="19" t="s">
        <v>110</v>
      </c>
    </row>
    <row r="3" spans="2:14" s="3" customFormat="1" ht="3" customHeight="1" x14ac:dyDescent="0.2">
      <c r="C3"/>
      <c r="D3"/>
      <c r="E3"/>
      <c r="F3"/>
      <c r="G3"/>
      <c r="H3"/>
      <c r="I3"/>
      <c r="J3"/>
      <c r="K3"/>
      <c r="L3"/>
      <c r="M3"/>
      <c r="N3"/>
    </row>
    <row r="4" spans="2:14" s="3" customFormat="1" ht="10.5" customHeight="1" x14ac:dyDescent="0.2"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</row>
    <row r="5" spans="2:14" s="3" customFormat="1" ht="20.25" customHeight="1" x14ac:dyDescent="0.15">
      <c r="B5" s="45" t="s">
        <v>111</v>
      </c>
      <c r="C5" s="22"/>
      <c r="D5" s="22"/>
      <c r="E5" s="10"/>
      <c r="F5" s="10"/>
      <c r="G5" s="10"/>
      <c r="H5" s="10"/>
      <c r="I5" s="11"/>
      <c r="J5" s="11"/>
      <c r="K5" s="11"/>
      <c r="L5" s="11"/>
      <c r="M5" s="11"/>
      <c r="N5" s="21"/>
    </row>
    <row r="7" spans="2:14" ht="20.25" customHeight="1" x14ac:dyDescent="0.2">
      <c r="C7" s="14" t="s">
        <v>108</v>
      </c>
      <c r="D7" t="s">
        <v>114</v>
      </c>
    </row>
    <row r="8" spans="2:14" ht="20.25" customHeight="1" x14ac:dyDescent="0.2">
      <c r="C8" s="34" t="s">
        <v>99</v>
      </c>
      <c r="D8" s="52">
        <v>75</v>
      </c>
    </row>
    <row r="9" spans="2:14" ht="20.25" customHeight="1" x14ac:dyDescent="0.2">
      <c r="C9" s="34" t="s">
        <v>98</v>
      </c>
      <c r="D9" s="52">
        <v>1350</v>
      </c>
    </row>
    <row r="10" spans="2:14" ht="20.25" customHeight="1" x14ac:dyDescent="0.2">
      <c r="C10" s="34" t="s">
        <v>115</v>
      </c>
      <c r="D10" s="52">
        <v>1425</v>
      </c>
    </row>
  </sheetData>
  <pageMargins left="0.7" right="0.7" top="0.75" bottom="0.75" header="0.3" footer="0.3"/>
  <pageSetup orientation="portrait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0E1EE141-E426-4EB1-9343-090EB14FB53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12</vt:i4>
      </vt:variant>
    </vt:vector>
  </HeadingPairs>
  <TitlesOfParts>
    <vt:vector size="18" baseType="lpstr">
      <vt:lpstr>Tableau de bord</vt:lpstr>
      <vt:lpstr>Dépenses et Revenus</vt:lpstr>
      <vt:lpstr>Dep Rev Mois</vt:lpstr>
      <vt:lpstr>Rapport de budget</vt:lpstr>
      <vt:lpstr>Listes de données</vt:lpstr>
      <vt:lpstr>TCD de catégorie</vt:lpstr>
      <vt:lpstr>'Dep Rev Mois'!Catégorie</vt:lpstr>
      <vt:lpstr>Catégorie</vt:lpstr>
      <vt:lpstr>ChoixMois</vt:lpstr>
      <vt:lpstr>'Dep Rev Mois'!ChoixMois2</vt:lpstr>
      <vt:lpstr>ChoixMois2</vt:lpstr>
      <vt:lpstr>'Dep Rev Mois'!Impression_des_titres</vt:lpstr>
      <vt:lpstr>'Dépenses et Revenus'!Impression_des_titres</vt:lpstr>
      <vt:lpstr>'Listes de données'!Impression_des_titres</vt:lpstr>
      <vt:lpstr>NombreAnnées</vt:lpstr>
      <vt:lpstr>NombreMois</vt:lpstr>
      <vt:lpstr>'Dep Rev Mois'!NombreMois2</vt:lpstr>
      <vt:lpstr>NombreMois2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Patricia Rocca</dc:creator>
  <cp:keywords/>
  <cp:lastModifiedBy>Guy Blancher</cp:lastModifiedBy>
  <dcterms:created xsi:type="dcterms:W3CDTF">2014-11-17T12:19:17Z</dcterms:created>
  <dcterms:modified xsi:type="dcterms:W3CDTF">2014-11-19T17:41:31Z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TC034289199991</vt:lpwstr>
  </property>
</Properties>
</file>