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65" windowHeight="7575" tabRatio="910" firstSheet="14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/>
</workbook>
</file>

<file path=xl/calcChain.xml><?xml version="1.0" encoding="utf-8"?>
<calcChain xmlns="http://schemas.openxmlformats.org/spreadsheetml/2006/main">
  <c r="C34" i="117" l="1"/>
  <c r="P1" i="253" l="1"/>
  <c r="X17" i="117" l="1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X16" i="117" l="1"/>
  <c r="AA16" i="117" s="1"/>
  <c r="B12" i="117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U27" i="117" s="1"/>
  <c r="N26" i="250"/>
  <c r="G27" i="117" s="1"/>
  <c r="N26" i="237"/>
  <c r="Q27" i="117" s="1"/>
  <c r="N26" i="201"/>
  <c r="D27" i="117" s="1"/>
  <c r="N26" i="252"/>
  <c r="H27" i="117" s="1"/>
  <c r="N26" i="230"/>
  <c r="L27" i="117" s="1"/>
  <c r="N26" i="4"/>
  <c r="I27" i="117" s="1"/>
  <c r="N26" i="238"/>
  <c r="S27" i="117" s="1"/>
  <c r="N26" i="231"/>
  <c r="M27" i="117" s="1"/>
  <c r="N26" i="253"/>
  <c r="W27" i="117" s="1"/>
  <c r="N26" i="241"/>
  <c r="V27" i="117" s="1"/>
  <c r="N26" i="255"/>
  <c r="R27" i="117" s="1"/>
  <c r="N26" i="236"/>
  <c r="P27" i="117" s="1"/>
  <c r="N26" i="234"/>
  <c r="O27" i="117" s="1"/>
  <c r="N26" i="233"/>
  <c r="N27" i="117" s="1"/>
  <c r="N26" i="245"/>
  <c r="K27" i="117" s="1"/>
  <c r="N26" i="210"/>
  <c r="J27" i="117" s="1"/>
  <c r="N26" i="227"/>
  <c r="F27" i="117" s="1"/>
  <c r="N26" i="229"/>
  <c r="E27" i="117" s="1"/>
  <c r="N26" i="23"/>
  <c r="C27" i="117" s="1"/>
  <c r="N26" i="202"/>
  <c r="B27" i="117" s="1"/>
  <c r="N26" i="239"/>
  <c r="T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<sst xmlns="http://schemas.openxmlformats.org/spreadsheetml/2006/main" count="775" uniqueCount="62">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</sst>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zoomScaleNormal="100" zoomScaleSheetLayoutView="100" workbookViewId="0">
      <selection activeCell="I20" sqref="I20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>
        <v>2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2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7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6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50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50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K14" sqref="K14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1</v>
      </c>
      <c r="D24" s="8">
        <v>3</v>
      </c>
      <c r="E24" s="8">
        <v>0</v>
      </c>
      <c r="F24" s="8">
        <v>4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8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8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1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</v>
      </c>
    </row>
    <row r="10" spans="1:20" x14ac:dyDescent="0.2">
      <c r="A10" s="5" t="s">
        <v>31</v>
      </c>
      <c r="B10" s="18">
        <v>1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1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1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1</v>
      </c>
    </row>
    <row r="14" spans="1:20" s="11" customFormat="1" x14ac:dyDescent="0.2">
      <c r="A14" s="5" t="s">
        <v>33</v>
      </c>
      <c r="B14" s="18">
        <v>1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1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1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1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1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1</v>
      </c>
    </row>
    <row r="21" spans="1:20" x14ac:dyDescent="0.2">
      <c r="A21" s="5" t="s">
        <v>36</v>
      </c>
      <c r="B21" s="18">
        <v>1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1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>
        <v>0</v>
      </c>
      <c r="E24" s="8">
        <v>6</v>
      </c>
      <c r="F24" s="8">
        <v>2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10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20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1" s="11" customFormat="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>
        <v>103</v>
      </c>
      <c r="D24" s="8">
        <v>103</v>
      </c>
      <c r="E24" s="8">
        <v>108</v>
      </c>
      <c r="F24" s="8">
        <v>82</v>
      </c>
      <c r="G24" s="8">
        <v>101</v>
      </c>
      <c r="H24" s="8">
        <v>70</v>
      </c>
      <c r="I24" s="8">
        <v>1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676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676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2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2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>
        <v>2</v>
      </c>
      <c r="E24" s="8">
        <v>0</v>
      </c>
      <c r="F24" s="8">
        <v>2</v>
      </c>
      <c r="G24" s="8">
        <v>1</v>
      </c>
      <c r="H24" s="8">
        <v>1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20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20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</v>
      </c>
      <c r="C9" s="8">
        <v>6.3400000000000007</v>
      </c>
      <c r="D9" s="8">
        <v>11.33</v>
      </c>
      <c r="E9" s="8">
        <v>23.960000000000004</v>
      </c>
      <c r="F9" s="8">
        <v>6.2200000000000006</v>
      </c>
      <c r="G9" s="8">
        <v>1.52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50.370000000000012</v>
      </c>
    </row>
    <row r="10" spans="1:23" x14ac:dyDescent="0.2">
      <c r="A10" s="5" t="s">
        <v>31</v>
      </c>
      <c r="B10" s="18">
        <v>1</v>
      </c>
      <c r="C10" s="8">
        <v>6.3400000000000007</v>
      </c>
      <c r="D10" s="8">
        <v>11.33</v>
      </c>
      <c r="E10" s="8">
        <v>23.960000000000004</v>
      </c>
      <c r="F10" s="8">
        <v>6.2200000000000006</v>
      </c>
      <c r="G10" s="8">
        <v>1.52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50.370000000000012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1</v>
      </c>
      <c r="C13" s="8">
        <v>6.3400000000000007</v>
      </c>
      <c r="D13" s="8">
        <v>11.33</v>
      </c>
      <c r="E13" s="8">
        <v>23.960000000000004</v>
      </c>
      <c r="F13" s="8">
        <v>6.2200000000000006</v>
      </c>
      <c r="G13" s="8">
        <v>1.52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50.370000000000012</v>
      </c>
    </row>
    <row r="14" spans="1:23" x14ac:dyDescent="0.2">
      <c r="A14" s="5" t="s">
        <v>33</v>
      </c>
      <c r="B14" s="18">
        <v>1</v>
      </c>
      <c r="C14" s="8">
        <v>6.3400000000000007</v>
      </c>
      <c r="D14" s="8">
        <v>11.33</v>
      </c>
      <c r="E14" s="8">
        <v>23.960000000000004</v>
      </c>
      <c r="F14" s="8">
        <v>6.2200000000000006</v>
      </c>
      <c r="G14" s="8">
        <v>1.52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50.370000000000012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1</v>
      </c>
      <c r="C15" s="8">
        <v>6.3400000000000007</v>
      </c>
      <c r="D15" s="8">
        <v>11.33</v>
      </c>
      <c r="E15" s="8">
        <v>23.960000000000004</v>
      </c>
      <c r="F15" s="8">
        <v>6.2200000000000006</v>
      </c>
      <c r="G15" s="8">
        <v>1.52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50.370000000000012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302.22000000000008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45.809999999999995</v>
      </c>
      <c r="C9" s="8">
        <v>40.4</v>
      </c>
      <c r="D9" s="8">
        <v>57</v>
      </c>
      <c r="E9" s="8">
        <v>51</v>
      </c>
      <c r="F9" s="8">
        <v>33</v>
      </c>
      <c r="G9" s="8">
        <v>56.83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284.03999999999996</v>
      </c>
    </row>
    <row r="10" spans="1:24" x14ac:dyDescent="0.2">
      <c r="A10" s="5" t="s">
        <v>31</v>
      </c>
      <c r="B10" s="18">
        <v>45.809999999999995</v>
      </c>
      <c r="C10" s="8">
        <v>40.4</v>
      </c>
      <c r="D10" s="8">
        <v>57</v>
      </c>
      <c r="E10" s="8">
        <v>51</v>
      </c>
      <c r="F10" s="8">
        <v>33</v>
      </c>
      <c r="G10" s="8">
        <v>56.83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284.03999999999996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45.809999999999995</v>
      </c>
      <c r="C13" s="8">
        <v>40.4</v>
      </c>
      <c r="D13" s="8">
        <v>57</v>
      </c>
      <c r="E13" s="8">
        <v>51</v>
      </c>
      <c r="F13" s="8">
        <v>33</v>
      </c>
      <c r="G13" s="8">
        <v>56.83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284.03999999999996</v>
      </c>
    </row>
    <row r="14" spans="1:24" x14ac:dyDescent="0.2">
      <c r="A14" s="5" t="s">
        <v>33</v>
      </c>
      <c r="B14" s="18">
        <v>45.809999999999995</v>
      </c>
      <c r="C14" s="8">
        <v>40.4</v>
      </c>
      <c r="D14" s="8">
        <v>57</v>
      </c>
      <c r="E14" s="8">
        <v>51</v>
      </c>
      <c r="F14" s="8">
        <v>33</v>
      </c>
      <c r="G14" s="8">
        <v>56.83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284.03999999999996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45.809999999999995</v>
      </c>
      <c r="C15" s="8">
        <v>40.4</v>
      </c>
      <c r="D15" s="8">
        <v>57</v>
      </c>
      <c r="E15" s="8">
        <v>51</v>
      </c>
      <c r="F15" s="8">
        <v>33</v>
      </c>
      <c r="G15" s="8">
        <v>56.83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284.03999999999996</v>
      </c>
    </row>
    <row r="16" spans="1:24" x14ac:dyDescent="0.2">
      <c r="A16" s="5" t="s">
        <v>35</v>
      </c>
      <c r="B16" s="18">
        <v>45.809999999999995</v>
      </c>
      <c r="C16" s="8">
        <v>40.4</v>
      </c>
      <c r="D16" s="8">
        <v>57</v>
      </c>
      <c r="E16" s="8">
        <v>51</v>
      </c>
      <c r="F16" s="8">
        <v>33</v>
      </c>
      <c r="G16" s="8">
        <v>56.83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284.03999999999996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45.809999999999995</v>
      </c>
      <c r="C19" s="8">
        <v>40.4</v>
      </c>
      <c r="D19" s="8">
        <v>57</v>
      </c>
      <c r="E19" s="8">
        <v>51</v>
      </c>
      <c r="F19" s="8">
        <v>33</v>
      </c>
      <c r="G19" s="8">
        <v>56.83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284.03999999999996</v>
      </c>
      <c r="O19" s="11"/>
    </row>
    <row r="20" spans="1:24" x14ac:dyDescent="0.2">
      <c r="A20" s="5" t="s">
        <v>28</v>
      </c>
      <c r="B20" s="18">
        <v>45.809999999999995</v>
      </c>
      <c r="C20" s="8">
        <v>40.4</v>
      </c>
      <c r="D20" s="8">
        <v>57</v>
      </c>
      <c r="E20" s="8">
        <v>51</v>
      </c>
      <c r="F20" s="8">
        <v>33</v>
      </c>
      <c r="G20" s="8">
        <v>56.83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284.03999999999996</v>
      </c>
    </row>
    <row r="21" spans="1:24" x14ac:dyDescent="0.2">
      <c r="A21" s="5" t="s">
        <v>36</v>
      </c>
      <c r="B21" s="18">
        <v>45.809999999999995</v>
      </c>
      <c r="C21" s="8">
        <v>40.4</v>
      </c>
      <c r="D21" s="8">
        <v>57</v>
      </c>
      <c r="E21" s="8">
        <v>51</v>
      </c>
      <c r="F21" s="8">
        <v>33</v>
      </c>
      <c r="G21" s="8">
        <v>56.83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284.03999999999996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2840.3999999999996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/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5" x14ac:dyDescent="0.2">
      <c r="A16" s="5" t="s">
        <v>35</v>
      </c>
      <c r="B16" s="18"/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40.22</v>
      </c>
      <c r="C9" s="8">
        <v>25.37</v>
      </c>
      <c r="D9" s="8">
        <v>19</v>
      </c>
      <c r="E9" s="8">
        <v>22</v>
      </c>
      <c r="F9" s="8">
        <v>18.04</v>
      </c>
      <c r="G9" s="8">
        <v>27.94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152.57</v>
      </c>
    </row>
    <row r="10" spans="1:15" x14ac:dyDescent="0.2">
      <c r="A10" s="5" t="s">
        <v>31</v>
      </c>
      <c r="B10" s="18">
        <v>40.22</v>
      </c>
      <c r="C10" s="8">
        <v>25.37</v>
      </c>
      <c r="D10" s="8">
        <v>19</v>
      </c>
      <c r="E10" s="8">
        <v>22</v>
      </c>
      <c r="F10" s="8">
        <v>18.04</v>
      </c>
      <c r="G10" s="8">
        <v>27.94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152.57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40.22</v>
      </c>
      <c r="C13" s="8">
        <v>25.37</v>
      </c>
      <c r="D13" s="8">
        <v>19</v>
      </c>
      <c r="E13" s="8">
        <v>22</v>
      </c>
      <c r="F13" s="8">
        <v>18.04</v>
      </c>
      <c r="G13" s="8">
        <v>27.94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152.57</v>
      </c>
    </row>
    <row r="14" spans="1:15" x14ac:dyDescent="0.2">
      <c r="A14" s="5" t="s">
        <v>33</v>
      </c>
      <c r="B14" s="18">
        <v>40.22</v>
      </c>
      <c r="C14" s="8">
        <v>25.37</v>
      </c>
      <c r="D14" s="8">
        <v>19</v>
      </c>
      <c r="E14" s="8">
        <v>22</v>
      </c>
      <c r="F14" s="8">
        <v>18.04</v>
      </c>
      <c r="G14" s="8">
        <v>27.94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152.57</v>
      </c>
    </row>
    <row r="15" spans="1:15" x14ac:dyDescent="0.2">
      <c r="A15" s="5" t="s">
        <v>34</v>
      </c>
      <c r="B15" s="18">
        <v>40.22</v>
      </c>
      <c r="C15" s="8">
        <v>25.37</v>
      </c>
      <c r="D15" s="8">
        <v>19</v>
      </c>
      <c r="E15" s="8">
        <v>22</v>
      </c>
      <c r="F15" s="8">
        <v>18.04</v>
      </c>
      <c r="G15" s="8">
        <v>27.94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152.57</v>
      </c>
    </row>
    <row r="16" spans="1:15" x14ac:dyDescent="0.2">
      <c r="A16" s="5" t="s">
        <v>35</v>
      </c>
      <c r="B16" s="18">
        <v>40.22</v>
      </c>
      <c r="C16" s="8">
        <v>25.37</v>
      </c>
      <c r="D16" s="8">
        <v>19</v>
      </c>
      <c r="E16" s="8">
        <v>22</v>
      </c>
      <c r="F16" s="8">
        <v>18.04</v>
      </c>
      <c r="G16" s="8">
        <v>27.94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152.57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40.22</v>
      </c>
      <c r="C19" s="8">
        <v>25.37</v>
      </c>
      <c r="D19" s="8">
        <v>19</v>
      </c>
      <c r="E19" s="8">
        <v>22</v>
      </c>
      <c r="F19" s="8">
        <v>18.04</v>
      </c>
      <c r="G19" s="8">
        <v>27.94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152.57</v>
      </c>
    </row>
    <row r="20" spans="1:15" x14ac:dyDescent="0.2">
      <c r="A20" s="5" t="s">
        <v>28</v>
      </c>
      <c r="B20" s="18">
        <v>40.22</v>
      </c>
      <c r="C20" s="8">
        <v>25.37</v>
      </c>
      <c r="D20" s="8">
        <v>19</v>
      </c>
      <c r="E20" s="8">
        <v>22</v>
      </c>
      <c r="F20" s="8">
        <v>18.04</v>
      </c>
      <c r="G20" s="8">
        <v>27.94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152.57</v>
      </c>
      <c r="O20" s="11"/>
    </row>
    <row r="21" spans="1:15" x14ac:dyDescent="0.2">
      <c r="A21" s="5" t="s">
        <v>36</v>
      </c>
      <c r="B21" s="18">
        <v>40.22</v>
      </c>
      <c r="C21" s="8">
        <v>25.37</v>
      </c>
      <c r="D21" s="8">
        <v>19</v>
      </c>
      <c r="E21" s="8">
        <v>22</v>
      </c>
      <c r="F21" s="8">
        <v>18.04</v>
      </c>
      <c r="G21" s="8">
        <v>27.94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152.57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1525.6999999999996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8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8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J6" sqref="J6:J21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3</v>
      </c>
      <c r="C24" s="8">
        <v>7</v>
      </c>
      <c r="D24" s="8">
        <v>10</v>
      </c>
      <c r="E24" s="8">
        <v>15</v>
      </c>
      <c r="F24" s="8">
        <v>9</v>
      </c>
      <c r="G24" s="8">
        <v>12</v>
      </c>
      <c r="H24" s="8">
        <v>9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65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65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6</v>
      </c>
      <c r="C24" s="8">
        <v>8</v>
      </c>
      <c r="D24" s="8">
        <v>17</v>
      </c>
      <c r="E24" s="8">
        <v>5</v>
      </c>
      <c r="F24" s="8">
        <v>6</v>
      </c>
      <c r="G24" s="8">
        <v>3</v>
      </c>
      <c r="H24" s="8">
        <v>12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57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57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3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>
        <v>2</v>
      </c>
      <c r="D24" s="8">
        <v>0</v>
      </c>
      <c r="E24" s="8">
        <v>1</v>
      </c>
      <c r="F24" s="8">
        <v>0</v>
      </c>
      <c r="G24" s="8">
        <v>0</v>
      </c>
      <c r="H24" s="8">
        <v>6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9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9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zoomScaleNormal="100" zoomScaleSheetLayoutView="100" workbookViewId="0">
      <selection activeCell="J14" sqref="J14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4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>
        <v>0</v>
      </c>
      <c r="D24" s="8">
        <v>2</v>
      </c>
      <c r="E24" s="8">
        <v>0</v>
      </c>
      <c r="F24" s="8">
        <v>2</v>
      </c>
      <c r="G24" s="8">
        <v>0</v>
      </c>
      <c r="H24" s="8">
        <v>1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6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31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32" activePane="bottomRight" state="frozen"/>
      <selection activeCell="B8" sqref="B8"/>
      <selection pane="topRight" activeCell="B8" sqref="B8"/>
      <selection pane="bottomLeft" activeCell="B8" sqref="B8"/>
      <selection pane="bottomRight" activeCell="A38" sqref="A38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50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562.98</v>
      </c>
      <c r="Y5" s="51"/>
      <c r="Z5" s="63">
        <f>SUM(Z6)</f>
        <v>1852.4970000000001</v>
      </c>
      <c r="AA5" s="64">
        <f>SUM(AA6)</f>
        <v>-1289.5170000000001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50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562.98</v>
      </c>
      <c r="Y6" s="51">
        <v>1</v>
      </c>
      <c r="Z6" s="66">
        <f>$AA$2*Y6</f>
        <v>1852.4970000000001</v>
      </c>
      <c r="AA6" s="65">
        <f>X6-Z6</f>
        <v>-1289.5170000000001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2</v>
      </c>
      <c r="J8" s="56">
        <f t="shared" si="1"/>
        <v>0</v>
      </c>
      <c r="K8" s="56">
        <f t="shared" si="1"/>
        <v>0</v>
      </c>
      <c r="L8" s="56">
        <f t="shared" si="1"/>
        <v>100.74000000000002</v>
      </c>
      <c r="M8" s="56">
        <f t="shared" si="1"/>
        <v>568.07999999999993</v>
      </c>
      <c r="N8" s="56">
        <f t="shared" si="1"/>
        <v>0</v>
      </c>
      <c r="O8" s="56">
        <f t="shared" si="1"/>
        <v>0</v>
      </c>
      <c r="P8" s="56">
        <f t="shared" si="1"/>
        <v>305.14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975.95999999999992</v>
      </c>
      <c r="Y8" s="51"/>
      <c r="Z8" s="63">
        <f>SUM(Z9:Z10)</f>
        <v>3519.7443000000003</v>
      </c>
      <c r="AA8" s="64">
        <f>SUM(AA9:AA10)</f>
        <v>-2543.7843000000003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1</v>
      </c>
      <c r="J9" s="8">
        <f>Insulae!$N9</f>
        <v>0</v>
      </c>
      <c r="K9" s="8">
        <f>'La Coupole SA'!$N9</f>
        <v>0</v>
      </c>
      <c r="L9" s="8">
        <f>'Menuiserie Radicchi SA'!$N9</f>
        <v>50.370000000000012</v>
      </c>
      <c r="M9" s="8">
        <f>'MGO Réalisations SA'!$N9</f>
        <v>284.03999999999996</v>
      </c>
      <c r="N9" s="8">
        <f>'Montres Stifani SA en liq'!$N9</f>
        <v>0</v>
      </c>
      <c r="O9" s="8">
        <f>'Pro Immob SA'!$N9</f>
        <v>0</v>
      </c>
      <c r="P9" s="8">
        <f>'Radicchi Promotion'!$N9</f>
        <v>152.57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487.97999999999996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-1364.5170000000001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1</v>
      </c>
      <c r="J10" s="8">
        <f>Insulae!$N10</f>
        <v>0</v>
      </c>
      <c r="K10" s="8">
        <f>'La Coupole SA'!$N10</f>
        <v>0</v>
      </c>
      <c r="L10" s="8">
        <f>'Menuiserie Radicchi SA'!$N10</f>
        <v>50.370000000000012</v>
      </c>
      <c r="M10" s="8">
        <f>'MGO Réalisations SA'!$N10</f>
        <v>284.03999999999996</v>
      </c>
      <c r="N10" s="8">
        <f>'Montres Stifani SA en liq'!$N10</f>
        <v>0</v>
      </c>
      <c r="O10" s="8">
        <f>'Pro Immob SA'!$N10</f>
        <v>0</v>
      </c>
      <c r="P10" s="8">
        <f>'Radicchi Promotion'!$N10</f>
        <v>152.57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487.97999999999996</v>
      </c>
      <c r="Y10" s="51">
        <v>0.9</v>
      </c>
      <c r="Z10" s="66">
        <f t="shared" si="2"/>
        <v>1667.2473</v>
      </c>
      <c r="AA10" s="65">
        <f t="shared" si="3"/>
        <v>-1179.2673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>SUM(B13:B16)</f>
        <v>0</v>
      </c>
      <c r="C12" s="56">
        <f>SUM(C13:C16)</f>
        <v>0</v>
      </c>
      <c r="D12" s="56">
        <f>SUM(D13:D16)</f>
        <v>0</v>
      </c>
      <c r="E12" s="56">
        <f>SUM(E13:E16)</f>
        <v>0</v>
      </c>
      <c r="F12" s="56">
        <f>SUM(F13:F16)</f>
        <v>0</v>
      </c>
      <c r="G12" s="56">
        <f>SUM(G13:G16)</f>
        <v>0</v>
      </c>
      <c r="H12" s="56">
        <f>SUM(H13:H16)</f>
        <v>0</v>
      </c>
      <c r="I12" s="56">
        <f>SUM(I13:I16)</f>
        <v>4</v>
      </c>
      <c r="J12" s="56">
        <f>SUM(J13:J16)</f>
        <v>0</v>
      </c>
      <c r="K12" s="56">
        <f>SUM(K13:K16)</f>
        <v>0</v>
      </c>
      <c r="L12" s="56">
        <f>SUM(L13:L16)</f>
        <v>151.11000000000004</v>
      </c>
      <c r="M12" s="56">
        <f>SUM(M13:M16)</f>
        <v>1136.1599999999999</v>
      </c>
      <c r="N12" s="56">
        <f>SUM(N13:N16)</f>
        <v>0</v>
      </c>
      <c r="O12" s="56">
        <f>SUM(O13:O16)</f>
        <v>0</v>
      </c>
      <c r="P12" s="56">
        <f>SUM(P13:P16)</f>
        <v>610.28</v>
      </c>
      <c r="Q12" s="56">
        <f>SUM(Q13:Q16)</f>
        <v>0</v>
      </c>
      <c r="R12" s="56">
        <f>SUM(R13:R16)</f>
        <v>0</v>
      </c>
      <c r="S12" s="56">
        <f>SUM(S13:S16)</f>
        <v>0</v>
      </c>
      <c r="T12" s="56">
        <f>SUM(T13:T16)</f>
        <v>0</v>
      </c>
      <c r="U12" s="56">
        <f>SUM(U13:U16)</f>
        <v>0</v>
      </c>
      <c r="V12" s="56">
        <f>SUM(V13:V16)</f>
        <v>0</v>
      </c>
      <c r="W12" s="56">
        <f>SUM(W13:W16)</f>
        <v>0</v>
      </c>
      <c r="X12" s="50">
        <f>SUM(B12:W12)</f>
        <v>1901.55</v>
      </c>
      <c r="Y12" s="51"/>
      <c r="Z12" s="63">
        <f>SUM(Z13:Z15)</f>
        <v>5186.9916000000003</v>
      </c>
      <c r="AA12" s="64">
        <f>SUM(AA13:AA15)</f>
        <v>-3723.0515999999998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1</v>
      </c>
      <c r="J13" s="8">
        <f>Insulae!$N13</f>
        <v>0</v>
      </c>
      <c r="K13" s="8">
        <f>'La Coupole SA'!$N13</f>
        <v>0</v>
      </c>
      <c r="L13" s="8">
        <f>'Menuiserie Radicchi SA'!$N13</f>
        <v>50.370000000000012</v>
      </c>
      <c r="M13" s="8">
        <f>'MGO Réalisations SA'!$N13</f>
        <v>284.03999999999996</v>
      </c>
      <c r="N13" s="8">
        <f>'Montres Stifani SA en liq'!$N13</f>
        <v>0</v>
      </c>
      <c r="O13" s="8">
        <f>'Pro Immob SA'!$N13</f>
        <v>0</v>
      </c>
      <c r="P13" s="8">
        <f>'Radicchi Promotion'!$N13</f>
        <v>152.57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>SUM(B13:W13)</f>
        <v>487.97999999999996</v>
      </c>
      <c r="Y13" s="51">
        <v>1</v>
      </c>
      <c r="Z13" s="66">
        <f t="shared" si="2"/>
        <v>1852.4970000000001</v>
      </c>
      <c r="AA13" s="65">
        <f t="shared" si="3"/>
        <v>-1364.5170000000001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1</v>
      </c>
      <c r="J14" s="8">
        <f>Insulae!$N14</f>
        <v>0</v>
      </c>
      <c r="K14" s="8">
        <f>'La Coupole SA'!$N14</f>
        <v>0</v>
      </c>
      <c r="L14" s="8">
        <f>'Menuiserie Radicchi SA'!$N14</f>
        <v>50.370000000000012</v>
      </c>
      <c r="M14" s="8">
        <f>'MGO Réalisations SA'!$N14</f>
        <v>284.03999999999996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152.57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>SUM(B14:W14)</f>
        <v>487.97999999999996</v>
      </c>
      <c r="Y14" s="51">
        <v>0.8</v>
      </c>
      <c r="Z14" s="66">
        <f t="shared" si="2"/>
        <v>1481.9976000000001</v>
      </c>
      <c r="AA14" s="65">
        <f t="shared" si="3"/>
        <v>-994.01760000000013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1</v>
      </c>
      <c r="J15" s="8">
        <f>Insulae!$N15</f>
        <v>0</v>
      </c>
      <c r="K15" s="8">
        <f>'La Coupole SA'!$N15</f>
        <v>0</v>
      </c>
      <c r="L15" s="8">
        <f>'Menuiserie Radicchi SA'!$N15</f>
        <v>50.370000000000012</v>
      </c>
      <c r="M15" s="8">
        <f>'MGO Réalisations SA'!$N15</f>
        <v>284.03999999999996</v>
      </c>
      <c r="N15" s="8">
        <f>'Montres Stifani SA en liq'!$N15</f>
        <v>0</v>
      </c>
      <c r="O15" s="8">
        <f>'Pro Immob SA'!$N15</f>
        <v>0</v>
      </c>
      <c r="P15" s="8">
        <f>'Radicchi Promotion'!$N15</f>
        <v>152.57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>SUM(B15:W15)</f>
        <v>487.97999999999996</v>
      </c>
      <c r="Y15" s="51">
        <v>1</v>
      </c>
      <c r="Z15" s="66">
        <f t="shared" si="2"/>
        <v>1852.4970000000001</v>
      </c>
      <c r="AA15" s="65">
        <f t="shared" si="3"/>
        <v>-1364.5170000000001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1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284.03999999999996</v>
      </c>
      <c r="N16" s="8">
        <f>'Montres Stifani SA en liq'!$N16</f>
        <v>0</v>
      </c>
      <c r="O16" s="8">
        <f>'Pro Immob SA'!$N16</f>
        <v>0</v>
      </c>
      <c r="P16" s="8">
        <f>'Radicchi Promotion'!$N16</f>
        <v>152.57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>SUM(B16:W16)</f>
        <v>437.60999999999996</v>
      </c>
      <c r="Y16" s="51">
        <v>1</v>
      </c>
      <c r="Z16" s="66">
        <f>$AA$2*Y16</f>
        <v>1852.4970000000001</v>
      </c>
      <c r="AA16" s="65">
        <f>X16-Z16</f>
        <v>-1414.8870000000002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>SUM(B17:W17)</f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4">SUM(B19:B21)</f>
        <v>0</v>
      </c>
      <c r="C18" s="56">
        <f t="shared" si="4"/>
        <v>0</v>
      </c>
      <c r="D18" s="56">
        <f t="shared" si="4"/>
        <v>0</v>
      </c>
      <c r="E18" s="56">
        <f t="shared" si="4"/>
        <v>0</v>
      </c>
      <c r="F18" s="56">
        <f t="shared" si="4"/>
        <v>0</v>
      </c>
      <c r="G18" s="56">
        <f t="shared" si="4"/>
        <v>0</v>
      </c>
      <c r="H18" s="56">
        <f t="shared" si="4"/>
        <v>0</v>
      </c>
      <c r="I18" s="56">
        <f t="shared" si="4"/>
        <v>3</v>
      </c>
      <c r="J18" s="56">
        <f t="shared" si="4"/>
        <v>0</v>
      </c>
      <c r="K18" s="56">
        <f t="shared" si="4"/>
        <v>0</v>
      </c>
      <c r="L18" s="56">
        <f t="shared" si="4"/>
        <v>0</v>
      </c>
      <c r="M18" s="56">
        <f t="shared" si="4"/>
        <v>852.11999999999989</v>
      </c>
      <c r="N18" s="56">
        <f t="shared" si="4"/>
        <v>0</v>
      </c>
      <c r="O18" s="56">
        <f t="shared" si="4"/>
        <v>0</v>
      </c>
      <c r="P18" s="56">
        <f t="shared" si="4"/>
        <v>457.71</v>
      </c>
      <c r="Q18" s="56">
        <f t="shared" si="4"/>
        <v>0</v>
      </c>
      <c r="R18" s="56">
        <f t="shared" si="4"/>
        <v>0</v>
      </c>
      <c r="S18" s="56">
        <f t="shared" si="4"/>
        <v>0</v>
      </c>
      <c r="T18" s="56">
        <f t="shared" si="4"/>
        <v>0</v>
      </c>
      <c r="U18" s="56">
        <f t="shared" si="4"/>
        <v>0</v>
      </c>
      <c r="V18" s="56">
        <f t="shared" si="4"/>
        <v>0</v>
      </c>
      <c r="W18" s="56">
        <f t="shared" si="4"/>
        <v>0</v>
      </c>
      <c r="X18" s="9">
        <f>SUM(B18:W18)</f>
        <v>1312.83</v>
      </c>
      <c r="Y18" s="51"/>
      <c r="Z18" s="63">
        <f>SUM(Z19:Z21)</f>
        <v>5372.2412999999997</v>
      </c>
      <c r="AA18" s="64">
        <f>SUM(AA19:AA21)</f>
        <v>-4059.4113000000007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284.03999999999996</v>
      </c>
      <c r="N19" s="8">
        <f>'Montres Stifani SA en liq'!$N19</f>
        <v>0</v>
      </c>
      <c r="O19" s="8">
        <f>'Pro Immob SA'!$N19</f>
        <v>0</v>
      </c>
      <c r="P19" s="8">
        <f>'Radicchi Promotion'!$N19</f>
        <v>152.57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>SUM(B19:W19)</f>
        <v>437.60999999999996</v>
      </c>
      <c r="Y19" s="51">
        <v>1</v>
      </c>
      <c r="Z19" s="66">
        <f t="shared" si="2"/>
        <v>1852.4970000000001</v>
      </c>
      <c r="AA19" s="65">
        <f t="shared" si="3"/>
        <v>-1414.8870000000002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1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284.03999999999996</v>
      </c>
      <c r="N20" s="8">
        <f>'Montres Stifani SA en liq'!$N20</f>
        <v>0</v>
      </c>
      <c r="O20" s="8">
        <f>'Pro Immob SA'!$N20</f>
        <v>0</v>
      </c>
      <c r="P20" s="8">
        <f>'Radicchi Promotion'!$N20</f>
        <v>152.57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>SUM(B20:W20)</f>
        <v>437.60999999999996</v>
      </c>
      <c r="Y20" s="51">
        <v>1</v>
      </c>
      <c r="Z20" s="66">
        <f t="shared" si="2"/>
        <v>1852.4970000000001</v>
      </c>
      <c r="AA20" s="65">
        <f t="shared" si="3"/>
        <v>-1414.8870000000002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1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284.03999999999996</v>
      </c>
      <c r="N21" s="8">
        <f>'Montres Stifani SA en liq'!$N21</f>
        <v>0</v>
      </c>
      <c r="O21" s="8">
        <f>'Pro Immob SA'!$N21</f>
        <v>0</v>
      </c>
      <c r="P21" s="8">
        <f>'Radicchi Promotion'!$N21</f>
        <v>152.57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>SUM(B21:W21)</f>
        <v>437.60999999999996</v>
      </c>
      <c r="Y21" s="51">
        <v>0.9</v>
      </c>
      <c r="Z21" s="66">
        <f t="shared" si="2"/>
        <v>1667.2473</v>
      </c>
      <c r="AA21" s="65">
        <f t="shared" si="3"/>
        <v>-1229.6373000000001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5">SUM(C24)</f>
        <v>0</v>
      </c>
      <c r="D23" s="56">
        <f t="shared" si="5"/>
        <v>0</v>
      </c>
      <c r="E23" s="56">
        <f t="shared" si="5"/>
        <v>2</v>
      </c>
      <c r="F23" s="56">
        <f t="shared" si="5"/>
        <v>0</v>
      </c>
      <c r="G23" s="56">
        <f t="shared" si="5"/>
        <v>0</v>
      </c>
      <c r="H23" s="56">
        <f t="shared" si="5"/>
        <v>8</v>
      </c>
      <c r="I23" s="56">
        <f t="shared" si="5"/>
        <v>10</v>
      </c>
      <c r="J23" s="56">
        <f t="shared" si="5"/>
        <v>676</v>
      </c>
      <c r="K23" s="56">
        <f t="shared" si="5"/>
        <v>20</v>
      </c>
      <c r="L23" s="56">
        <f t="shared" si="5"/>
        <v>0</v>
      </c>
      <c r="M23" s="56">
        <f t="shared" si="5"/>
        <v>0</v>
      </c>
      <c r="N23" s="56">
        <f t="shared" si="5"/>
        <v>0</v>
      </c>
      <c r="O23" s="56">
        <f t="shared" si="5"/>
        <v>0</v>
      </c>
      <c r="P23" s="56"/>
      <c r="Q23" s="56">
        <f t="shared" si="5"/>
        <v>0</v>
      </c>
      <c r="R23" s="56">
        <f t="shared" si="5"/>
        <v>0</v>
      </c>
      <c r="S23" s="56">
        <f t="shared" si="5"/>
        <v>0</v>
      </c>
      <c r="T23" s="56">
        <f t="shared" si="5"/>
        <v>65</v>
      </c>
      <c r="U23" s="56">
        <f t="shared" si="5"/>
        <v>57</v>
      </c>
      <c r="V23" s="56">
        <f t="shared" si="5"/>
        <v>9</v>
      </c>
      <c r="W23" s="56">
        <f t="shared" si="5"/>
        <v>6</v>
      </c>
      <c r="X23" s="50">
        <f>SUM(B23:W23)</f>
        <v>853</v>
      </c>
      <c r="Y23" s="51"/>
      <c r="Z23" s="63">
        <f>SUM(Z24)</f>
        <v>1759.8721499999999</v>
      </c>
      <c r="AA23" s="64">
        <f>SUM(AA24)</f>
        <v>-906.87214999999992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2</v>
      </c>
      <c r="F24" s="8">
        <f>'Batiloc SA'!$N24</f>
        <v>0</v>
      </c>
      <c r="G24" s="8">
        <f>'DSMI electronics SA'!$N24</f>
        <v>0</v>
      </c>
      <c r="H24" s="8">
        <f>'E20 Innovations SA'!$N24</f>
        <v>8</v>
      </c>
      <c r="I24" s="8">
        <f>'Immocolor SA'!$N24</f>
        <v>10</v>
      </c>
      <c r="J24" s="8">
        <f>Insulae!$N24</f>
        <v>676</v>
      </c>
      <c r="K24" s="8">
        <f>'La Coupole SA'!$N24</f>
        <v>20</v>
      </c>
      <c r="L24" s="8">
        <f>'Menuiserie Radicchi SA'!$N24</f>
        <v>0</v>
      </c>
      <c r="M24" s="8">
        <f>'MGO Réalisations SA'!$N24</f>
        <v>0</v>
      </c>
      <c r="N24" s="8">
        <f>'Montres Stifani SA en liq'!$N24</f>
        <v>0</v>
      </c>
      <c r="O24" s="8">
        <f>'Pro Immob SA'!$N24</f>
        <v>0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65</v>
      </c>
      <c r="U24" s="8">
        <f>'Schwarz-Etienne SA'!$N24</f>
        <v>57</v>
      </c>
      <c r="V24" s="8">
        <f>'TMH SA'!$N24</f>
        <v>9</v>
      </c>
      <c r="W24" s="8">
        <f>'Usine de la Charrière SA'!$N24</f>
        <v>6</v>
      </c>
      <c r="X24" s="9">
        <f>SUM(B24:W24)</f>
        <v>853</v>
      </c>
      <c r="Y24" s="51">
        <v>0.95</v>
      </c>
      <c r="Z24" s="66">
        <f t="shared" si="2"/>
        <v>1759.8721499999999</v>
      </c>
      <c r="AA24" s="65">
        <f t="shared" si="3"/>
        <v>-906.87214999999992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6">SUM(B5:B25)/2</f>
        <v>0</v>
      </c>
      <c r="C26" s="57">
        <f t="shared" si="6"/>
        <v>0</v>
      </c>
      <c r="D26" s="77">
        <f t="shared" si="6"/>
        <v>0</v>
      </c>
      <c r="E26" s="75">
        <f t="shared" si="6"/>
        <v>2</v>
      </c>
      <c r="F26" s="75">
        <f t="shared" si="6"/>
        <v>0</v>
      </c>
      <c r="G26" s="75">
        <f t="shared" si="6"/>
        <v>50</v>
      </c>
      <c r="H26" s="75">
        <f t="shared" si="6"/>
        <v>8</v>
      </c>
      <c r="I26" s="75">
        <f t="shared" si="6"/>
        <v>20</v>
      </c>
      <c r="J26" s="75">
        <f t="shared" si="6"/>
        <v>676</v>
      </c>
      <c r="K26" s="75">
        <f t="shared" si="6"/>
        <v>20</v>
      </c>
      <c r="L26" s="75">
        <f t="shared" si="6"/>
        <v>302.22000000000008</v>
      </c>
      <c r="M26" s="75">
        <f t="shared" si="6"/>
        <v>2840.3999999999996</v>
      </c>
      <c r="N26" s="75">
        <f t="shared" si="6"/>
        <v>0</v>
      </c>
      <c r="O26" s="75">
        <f t="shared" si="6"/>
        <v>0</v>
      </c>
      <c r="P26" s="75">
        <f t="shared" si="6"/>
        <v>1525.7</v>
      </c>
      <c r="Q26" s="75">
        <f t="shared" si="6"/>
        <v>0</v>
      </c>
      <c r="R26" s="75">
        <f t="shared" si="6"/>
        <v>0</v>
      </c>
      <c r="S26" s="75">
        <f t="shared" si="6"/>
        <v>0</v>
      </c>
      <c r="T26" s="75">
        <f t="shared" si="6"/>
        <v>65</v>
      </c>
      <c r="U26" s="75">
        <f t="shared" si="6"/>
        <v>57</v>
      </c>
      <c r="V26" s="75">
        <f t="shared" si="6"/>
        <v>9</v>
      </c>
      <c r="W26" s="76">
        <f t="shared" si="6"/>
        <v>31</v>
      </c>
      <c r="X26" s="57">
        <f t="shared" si="6"/>
        <v>5606.32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SA'!N26</f>
        <v>0</v>
      </c>
      <c r="D27" s="43">
        <f>'Anglex SA'!N26</f>
        <v>0</v>
      </c>
      <c r="E27" s="43">
        <f>'Atec-cyl SA'!N26</f>
        <v>2</v>
      </c>
      <c r="F27" s="43">
        <f>'Batiloc SA'!N26</f>
        <v>0</v>
      </c>
      <c r="G27" s="43">
        <f>'DSMI electronics SA'!N26</f>
        <v>50</v>
      </c>
      <c r="H27" s="43">
        <f>'E20 Innovations SA'!N26</f>
        <v>8</v>
      </c>
      <c r="I27" s="43">
        <f>'Immocolor SA'!N26</f>
        <v>20</v>
      </c>
      <c r="J27" s="43">
        <f>Insulae!N26</f>
        <v>676</v>
      </c>
      <c r="K27" s="43">
        <f>'La Coupole SA'!N26</f>
        <v>20</v>
      </c>
      <c r="L27" s="43">
        <f>'Menuiserie Radicchi SA'!N26</f>
        <v>302.22000000000008</v>
      </c>
      <c r="M27" s="43">
        <f>'MGO Réalisations SA'!N26</f>
        <v>2840.3999999999996</v>
      </c>
      <c r="N27" s="43">
        <f>'Montres Stifani SA en liq'!N26</f>
        <v>0</v>
      </c>
      <c r="O27" s="43">
        <f>'Pro Immob SA'!N26</f>
        <v>0</v>
      </c>
      <c r="P27" s="43">
        <f>'Radicchi Promotion'!N26</f>
        <v>1525.6999999999996</v>
      </c>
      <c r="Q27" s="43">
        <f>'Radicchi Raffaello'!N26</f>
        <v>0</v>
      </c>
      <c r="R27" s="43">
        <f>'RM Horlogerie'!N26</f>
        <v>0</v>
      </c>
      <c r="S27" s="43">
        <f>'RSM SA'!N26</f>
        <v>0</v>
      </c>
      <c r="T27" s="43">
        <f>'Sareg SA'!N26</f>
        <v>65</v>
      </c>
      <c r="U27" s="43">
        <f>'Schwarz-Etienne SA'!N26</f>
        <v>57</v>
      </c>
      <c r="V27" s="43">
        <f>'TMH SA'!N26</f>
        <v>9</v>
      </c>
      <c r="W27" s="43">
        <f>'Usine de la Charrière SA'!N26</f>
        <v>31</v>
      </c>
      <c r="X27" s="59">
        <f>SUM(B27:W27)</f>
        <v>5606.32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 t="str">
        <f ca="1">CELL("nomfichier")</f>
        <v>C:\Users\Guy Blancher\Desktop\Mugwaraa 15\CDécompte gmb\[CDécompte-heures-2015-personnel-v25.xlsm]RECAPITULATION</v>
      </c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2015-08-25T07:40:23Z</dcterms:modified>
</cp:coreProperties>
</file>