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15" windowHeight="8610" activeTab="6"/>
  </bookViews>
  <sheets>
    <sheet name="Acceuil" sheetId="32" r:id="rId1"/>
    <sheet name="Rapport" sheetId="13" r:id="rId2"/>
    <sheet name="Feuil3" sheetId="34" state="hidden" r:id="rId3"/>
    <sheet name="Suivi client" sheetId="33" r:id="rId4"/>
    <sheet name="Feuil1" sheetId="35" r:id="rId5"/>
    <sheet name="Suivi Ventes" sheetId="12" r:id="rId6"/>
    <sheet name="Facturation" sheetId="1" r:id="rId7"/>
    <sheet name="Consultation" sheetId="31" r:id="rId8"/>
  </sheets>
  <definedNames>
    <definedName name="_xlnm._FilterDatabase" localSheetId="7" hidden="1">Consultation!$A$7:$K$9</definedName>
    <definedName name="_xlnm._FilterDatabase" localSheetId="1" hidden="1">Rapport!#REF!</definedName>
    <definedName name="_xlnm._FilterDatabase" localSheetId="3" hidden="1">'Suivi client'!$A$2:$K$13</definedName>
    <definedName name="_xlnm.Criteria" localSheetId="7">Consultation!$M$3:$Q$4</definedName>
    <definedName name="_xlnm.Criteria" localSheetId="3">'Suivi client'!$M$2:$Q$3</definedName>
    <definedName name="dreamsservices">Tableau5[PRESTATION]</definedName>
    <definedName name="_xlnm.Extract" localSheetId="7">Consultation!$A$7:$K$7</definedName>
    <definedName name="Mesmouvements">#REF!</definedName>
    <definedName name="Mesproduits">#REF!</definedName>
    <definedName name="Mesventes">Tsuividesventes[]</definedName>
    <definedName name="Nomclient">#REF!</definedName>
    <definedName name="Prestationdream">Feuil3!$B$3:$B$7</definedName>
    <definedName name="Prestdreamservice">Tableau5[]</definedName>
    <definedName name="segmentation">#REF!</definedName>
  </definedNames>
  <calcPr calcId="162913"/>
  <pivotCaches>
    <pivotCache cacheId="0" r:id="rId9"/>
  </pivotCaches>
</workbook>
</file>

<file path=xl/calcChain.xml><?xml version="1.0" encoding="utf-8"?>
<calcChain xmlns="http://schemas.openxmlformats.org/spreadsheetml/2006/main">
  <c r="G2" i="33" l="1"/>
  <c r="H2" i="33" s="1"/>
  <c r="J2" i="33" s="1"/>
  <c r="G3" i="33"/>
  <c r="H3" i="33" s="1"/>
  <c r="J3" i="33" s="1"/>
  <c r="G4" i="33"/>
  <c r="H4" i="33" s="1"/>
  <c r="J4" i="33" s="1"/>
  <c r="G5" i="33"/>
  <c r="H5" i="33" s="1"/>
  <c r="J5" i="33" s="1"/>
  <c r="G6" i="33"/>
  <c r="H6" i="33" s="1"/>
  <c r="J6" i="33" s="1"/>
  <c r="G7" i="33"/>
  <c r="H7" i="33" s="1"/>
  <c r="J7" i="33" s="1"/>
  <c r="G8" i="33"/>
  <c r="H8" i="33" s="1"/>
  <c r="J8" i="33" s="1"/>
  <c r="G9" i="33"/>
  <c r="H9" i="33" s="1"/>
  <c r="J9" i="33" s="1"/>
  <c r="G10" i="33"/>
  <c r="H10" i="33" s="1"/>
  <c r="J10" i="33" s="1"/>
  <c r="G11" i="33"/>
  <c r="H11" i="33" s="1"/>
  <c r="J11" i="33" s="1"/>
  <c r="G12" i="33"/>
  <c r="H12" i="33" s="1"/>
  <c r="J12" i="33" s="1"/>
  <c r="G13" i="33"/>
  <c r="H13" i="33" s="1"/>
  <c r="J13" i="33" s="1"/>
  <c r="M4" i="31" l="1"/>
  <c r="Q4" i="31"/>
  <c r="P4" i="31"/>
  <c r="O4" i="31"/>
  <c r="N4" i="31"/>
  <c r="C10" i="1"/>
  <c r="E20" i="1"/>
  <c r="E21" i="1"/>
  <c r="E22" i="1"/>
  <c r="E23" i="1"/>
  <c r="E24" i="1"/>
  <c r="E25" i="1"/>
  <c r="E26" i="1"/>
  <c r="E27" i="1"/>
  <c r="E28" i="1"/>
  <c r="E29" i="1"/>
  <c r="D6" i="1"/>
  <c r="B10" i="1" s="1"/>
  <c r="B31" i="1" l="1"/>
  <c r="F33" i="1" l="1"/>
</calcChain>
</file>

<file path=xl/sharedStrings.xml><?xml version="1.0" encoding="utf-8"?>
<sst xmlns="http://schemas.openxmlformats.org/spreadsheetml/2006/main" count="315" uniqueCount="124">
  <si>
    <t>DATE</t>
  </si>
  <si>
    <t>TOTAL</t>
  </si>
  <si>
    <t>SOLDE</t>
  </si>
  <si>
    <t>Total général</t>
  </si>
  <si>
    <t>Clients</t>
  </si>
  <si>
    <t>Étiquettes de lignes</t>
  </si>
  <si>
    <t>QTE</t>
  </si>
  <si>
    <t>MONTANT</t>
  </si>
  <si>
    <t>Valeurs</t>
  </si>
  <si>
    <t>NOM</t>
  </si>
  <si>
    <t>FACTURE</t>
  </si>
  <si>
    <t>NUMERO</t>
  </si>
  <si>
    <t>HEURE</t>
  </si>
  <si>
    <t>TELEPHONE</t>
  </si>
  <si>
    <t>LE CLIENT</t>
  </si>
  <si>
    <t>LE VENDEUR</t>
  </si>
  <si>
    <t>Boock Alphonse</t>
  </si>
  <si>
    <t>AVANCE</t>
  </si>
  <si>
    <t>N° FACTURE</t>
  </si>
  <si>
    <t>NOM CLIENT</t>
  </si>
  <si>
    <t>TOTAL FACTURE</t>
  </si>
  <si>
    <t>Mailvin Afanyui</t>
  </si>
  <si>
    <t>GS 43008/6</t>
  </si>
  <si>
    <t>GS 43008/7</t>
  </si>
  <si>
    <t>GS 43008/8</t>
  </si>
  <si>
    <t>GS 43008/9</t>
  </si>
  <si>
    <t>GS 43008/10</t>
  </si>
  <si>
    <t>GS 43008/11</t>
  </si>
  <si>
    <t>GS 43008/12</t>
  </si>
  <si>
    <t>Somme de TOTAL FACTURE</t>
  </si>
  <si>
    <t>Somme de SOLDE</t>
  </si>
  <si>
    <t>GS 43008/13</t>
  </si>
  <si>
    <t>GS 43008/1</t>
  </si>
  <si>
    <t>GS 43008/2</t>
  </si>
  <si>
    <t>GS 43008/3</t>
  </si>
  <si>
    <t>GS 43008/4</t>
  </si>
  <si>
    <t>GS 43008/5</t>
  </si>
  <si>
    <t>Raissa Bih</t>
  </si>
  <si>
    <t>Cynthia Borrom</t>
  </si>
  <si>
    <t>Nkweijei Rene</t>
  </si>
  <si>
    <t>GS 43009/15</t>
  </si>
  <si>
    <t>GS 43010/16</t>
  </si>
  <si>
    <t>GS 43010/17</t>
  </si>
  <si>
    <t>GS 43010/18</t>
  </si>
  <si>
    <t>GS 43010/19</t>
  </si>
  <si>
    <t>GS 43010/20</t>
  </si>
  <si>
    <t>GS 43010/21</t>
  </si>
  <si>
    <t>GS 43010/22</t>
  </si>
  <si>
    <t>GS 43010/23</t>
  </si>
  <si>
    <t>GS 43010/24</t>
  </si>
  <si>
    <t>GS 43010/25</t>
  </si>
  <si>
    <t>GS 43010/26</t>
  </si>
  <si>
    <t>GS 43011/27</t>
  </si>
  <si>
    <t>GS 43011/28</t>
  </si>
  <si>
    <t>GS 43011/29</t>
  </si>
  <si>
    <t>GS 43011/30</t>
  </si>
  <si>
    <t>PRIX UNIT</t>
  </si>
  <si>
    <t>DESIGNATION</t>
  </si>
  <si>
    <t>REFERENCE</t>
  </si>
  <si>
    <t>GS 43011/31</t>
  </si>
  <si>
    <t>GS 43015/32</t>
  </si>
  <si>
    <t>GS 43015/33</t>
  </si>
  <si>
    <t>GS 43015/34</t>
  </si>
  <si>
    <t>GS 43015/35</t>
  </si>
  <si>
    <t>GS 43015/36</t>
  </si>
  <si>
    <t>GS 43015/37</t>
  </si>
  <si>
    <t>GS 43015/38</t>
  </si>
  <si>
    <t>GS 43015/39</t>
  </si>
  <si>
    <t>GS 43015/40</t>
  </si>
  <si>
    <t>(vide)</t>
  </si>
  <si>
    <t>GS 43028/41</t>
  </si>
  <si>
    <t>GS 43028/42</t>
  </si>
  <si>
    <t>GS 43028/43</t>
  </si>
  <si>
    <t>GS 43028/44</t>
  </si>
  <si>
    <t>GS 43029/45</t>
  </si>
  <si>
    <t>Date debut</t>
  </si>
  <si>
    <t>Date fin</t>
  </si>
  <si>
    <t>CRITERES DE SELECTION</t>
  </si>
  <si>
    <t>GS 43113/46</t>
  </si>
  <si>
    <t>GS 43384/46</t>
  </si>
  <si>
    <t>BL</t>
  </si>
  <si>
    <t>Somme de AVANCE</t>
  </si>
  <si>
    <t>CA Realisé</t>
  </si>
  <si>
    <t>Avance</t>
  </si>
  <si>
    <t>Solde</t>
  </si>
  <si>
    <t>Retrait/Lav</t>
  </si>
  <si>
    <t>CA/client</t>
  </si>
  <si>
    <t>PRISO</t>
  </si>
  <si>
    <t>NBRE PIECES</t>
  </si>
  <si>
    <t>NBRE KILOS</t>
  </si>
  <si>
    <t>NBRE PIECE</t>
  </si>
  <si>
    <t>Wash and Go</t>
  </si>
  <si>
    <t>Lavage + sechage</t>
  </si>
  <si>
    <t>Lavage + repassage</t>
  </si>
  <si>
    <t>Lavage des vestes</t>
  </si>
  <si>
    <t>Chaussures</t>
  </si>
  <si>
    <t>TYPE PRESTATION</t>
  </si>
  <si>
    <t xml:space="preserve">TOTAL </t>
  </si>
  <si>
    <t>PRESTATION</t>
  </si>
  <si>
    <t>PRIX</t>
  </si>
  <si>
    <t xml:space="preserve">DATE </t>
  </si>
  <si>
    <t>MICHEL</t>
  </si>
  <si>
    <t>MBARE</t>
  </si>
  <si>
    <t>FRANCK</t>
  </si>
  <si>
    <t>EDIMO</t>
  </si>
  <si>
    <t>MANG</t>
  </si>
  <si>
    <t>MOUKAM</t>
  </si>
  <si>
    <t>TAMUNAM</t>
  </si>
  <si>
    <t>MOUKOURI</t>
  </si>
  <si>
    <t>NTAMACK</t>
  </si>
  <si>
    <t>IVAN</t>
  </si>
  <si>
    <t>Repassage</t>
  </si>
  <si>
    <t>COMMENTAIRES</t>
  </si>
  <si>
    <t>ARNOLD</t>
  </si>
  <si>
    <t>BL 43390/121</t>
  </si>
  <si>
    <t>g12131222****</t>
  </si>
  <si>
    <t/>
  </si>
  <si>
    <t>(Tous)</t>
  </si>
  <si>
    <t xml:space="preserve">PRIX </t>
  </si>
  <si>
    <t>Nbre Kilos</t>
  </si>
  <si>
    <t>Type Prestation</t>
  </si>
  <si>
    <t>HHG1H</t>
  </si>
  <si>
    <t>EFDGGR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</si>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</sst>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_);_(* \(#,##0\);_(* &quot;-&quot;_);_(@_)"/>
    <numFmt numFmtId="165" formatCode="_(* #,##0.00_);_(* \(#,##0.00\);_(* &quot;-&quot;??_);_(@_)"/>
    <numFmt numFmtId="166" formatCode="_-* #,##0\ _€_-;\-* #,##0\ _€_-;_-* &quot;-&quot;??\ _€_-;_-@_-"/>
    <numFmt numFmtId="167" formatCode="_-* #,##0.0\ _€_-;\-* #,##0.0\ _€_-;_-* &quot;-&quot;??\ _€_-;_-@_-"/>
    <numFmt numFmtId="168" formatCode="[$-F400]h:mm:ss\ AM/PM"/>
    <numFmt numFmtId="169" formatCode="_(* #,##0_);_(* \(#,##0\);_(* &quot;-&quot;??_);_(@_)"/>
    <numFmt numFmtId="170" formatCode="#,##0\ _€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22"/>
      <color theme="1"/>
      <name val="Comic Sans MS"/>
      <family val="4"/>
    </font>
    <font>
      <b/>
      <sz val="10"/>
      <color theme="0"/>
      <name val="Comic Sans MS"/>
      <family val="4"/>
    </font>
    <font>
      <sz val="16"/>
      <color theme="0"/>
      <name val="Comic Sans MS"/>
      <family val="4"/>
    </font>
    <font>
      <sz val="10"/>
      <color theme="0"/>
      <name val="Comic Sans MS"/>
      <family val="4"/>
    </font>
    <font>
      <sz val="10"/>
      <color theme="1"/>
      <name val="Comic Sans MS"/>
      <family val="4"/>
    </font>
    <font>
      <sz val="10"/>
      <name val="Comic Sans MS"/>
      <family val="4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omic Sans MS"/>
      <family val="4"/>
    </font>
    <font>
      <b/>
      <u/>
      <sz val="10"/>
      <color theme="1"/>
      <name val="Comic Sans MS"/>
      <family val="4"/>
    </font>
    <font>
      <sz val="12"/>
      <color rgb="FFFFFF0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omic Sans MS"/>
      <family val="4"/>
    </font>
    <font>
      <b/>
      <sz val="14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0"/>
      <name val="Comic Sans MS"/>
      <family val="4"/>
    </font>
    <font>
      <b/>
      <sz val="22"/>
      <color theme="0"/>
      <name val="Comic Sans MS"/>
      <family val="4"/>
    </font>
    <font>
      <sz val="14"/>
      <color theme="0"/>
      <name val="Comic Sans MS"/>
      <family val="4"/>
    </font>
    <font>
      <sz val="12"/>
      <color theme="0"/>
      <name val="Comic Sans MS"/>
      <family val="4"/>
    </font>
    <font>
      <sz val="20"/>
      <color theme="0"/>
      <name val="Comic Sans MS"/>
      <family val="4"/>
    </font>
    <font>
      <b/>
      <sz val="18"/>
      <color theme="0"/>
      <name val="Comic Sans MS"/>
      <family val="4"/>
    </font>
    <font>
      <b/>
      <sz val="16"/>
      <color theme="0"/>
      <name val="Comic Sans MS"/>
      <family val="4"/>
    </font>
    <font>
      <sz val="11"/>
      <color theme="0"/>
      <name val="Comic Sans MS"/>
      <family val="4"/>
    </font>
    <font>
      <sz val="13"/>
      <color theme="0"/>
      <name val="Comic Sans MS"/>
      <family val="4"/>
    </font>
    <font>
      <b/>
      <sz val="10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157">
    <xf numFmtId="0" fontId="0" fillId="0" borderId="0" xfId="0"/>
    <xf numFmtId="0" fontId="0" fillId="3" borderId="0" xfId="0" applyFill="1"/>
    <xf numFmtId="0" fontId="0" fillId="0" borderId="0" xfId="0" pivotButton="1"/>
    <xf numFmtId="0" fontId="0" fillId="0" borderId="0" xfId="0" applyBorder="1"/>
    <xf numFmtId="0" fontId="0" fillId="0" borderId="0" xfId="0" applyNumberFormat="1"/>
    <xf numFmtId="0" fontId="7" fillId="4" borderId="0" xfId="0" applyFont="1" applyFill="1"/>
    <xf numFmtId="0" fontId="8" fillId="4" borderId="0" xfId="0" applyFont="1" applyFill="1"/>
    <xf numFmtId="0" fontId="9" fillId="4" borderId="0" xfId="0" applyFont="1" applyFill="1"/>
    <xf numFmtId="0" fontId="0" fillId="4" borderId="0" xfId="0" applyFill="1" applyBorder="1"/>
    <xf numFmtId="164" fontId="5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8" fillId="4" borderId="0" xfId="0" applyFont="1" applyFill="1" applyBorder="1"/>
    <xf numFmtId="0" fontId="7" fillId="4" borderId="0" xfId="0" applyFont="1" applyFill="1" applyAlignment="1">
      <alignment horizontal="center"/>
    </xf>
    <xf numFmtId="166" fontId="7" fillId="4" borderId="0" xfId="1" applyNumberFormat="1" applyFont="1" applyFill="1" applyAlignment="1">
      <alignment horizontal="center"/>
    </xf>
    <xf numFmtId="166" fontId="7" fillId="4" borderId="0" xfId="0" applyNumberFormat="1" applyFont="1" applyFill="1" applyAlignment="1">
      <alignment horizontal="center"/>
    </xf>
    <xf numFmtId="14" fontId="7" fillId="4" borderId="0" xfId="0" applyNumberFormat="1" applyFont="1" applyFill="1" applyAlignment="1">
      <alignment horizontal="center"/>
    </xf>
    <xf numFmtId="0" fontId="0" fillId="4" borderId="0" xfId="0" applyFill="1"/>
    <xf numFmtId="0" fontId="13" fillId="4" borderId="0" xfId="0" applyFont="1" applyFill="1"/>
    <xf numFmtId="0" fontId="8" fillId="4" borderId="0" xfId="0" applyFont="1" applyFill="1" applyAlignment="1">
      <alignment horizontal="center"/>
    </xf>
    <xf numFmtId="0" fontId="13" fillId="4" borderId="0" xfId="0" applyFont="1" applyFill="1" applyBorder="1" applyAlignment="1"/>
    <xf numFmtId="0" fontId="12" fillId="2" borderId="1" xfId="0" applyFont="1" applyFill="1" applyBorder="1"/>
    <xf numFmtId="0" fontId="12" fillId="4" borderId="0" xfId="0" applyFont="1" applyFill="1" applyBorder="1" applyAlignment="1"/>
    <xf numFmtId="0" fontId="15" fillId="4" borderId="0" xfId="0" applyFont="1" applyFill="1" applyAlignment="1">
      <alignment horizontal="center"/>
    </xf>
    <xf numFmtId="0" fontId="16" fillId="4" borderId="0" xfId="4" applyFill="1" applyAlignment="1" applyProtection="1">
      <alignment horizontal="center"/>
    </xf>
    <xf numFmtId="0" fontId="17" fillId="4" borderId="0" xfId="0" applyFont="1" applyFill="1" applyAlignment="1">
      <alignment horizontal="center"/>
    </xf>
    <xf numFmtId="0" fontId="18" fillId="4" borderId="0" xfId="0" applyFont="1" applyFill="1" applyAlignment="1">
      <alignment horizontal="center"/>
    </xf>
    <xf numFmtId="0" fontId="18" fillId="4" borderId="0" xfId="0" applyFont="1" applyFill="1"/>
    <xf numFmtId="0" fontId="8" fillId="4" borderId="1" xfId="0" applyFont="1" applyFill="1" applyBorder="1" applyAlignment="1">
      <alignment horizontal="center"/>
    </xf>
    <xf numFmtId="0" fontId="8" fillId="4" borderId="7" xfId="0" applyFont="1" applyFill="1" applyBorder="1" applyAlignment="1"/>
    <xf numFmtId="164" fontId="8" fillId="4" borderId="1" xfId="0" applyNumberFormat="1" applyFont="1" applyFill="1" applyBorder="1" applyAlignment="1" applyProtection="1">
      <protection locked="0"/>
    </xf>
    <xf numFmtId="164" fontId="8" fillId="4" borderId="1" xfId="0" applyNumberFormat="1" applyFont="1" applyFill="1" applyBorder="1" applyAlignment="1" applyProtection="1">
      <alignment horizontal="center"/>
      <protection locked="0"/>
    </xf>
    <xf numFmtId="0" fontId="12" fillId="2" borderId="5" xfId="0" applyFont="1" applyFill="1" applyBorder="1"/>
    <xf numFmtId="0" fontId="13" fillId="4" borderId="5" xfId="0" applyFont="1" applyFill="1" applyBorder="1" applyProtection="1">
      <protection locked="0"/>
    </xf>
    <xf numFmtId="0" fontId="13" fillId="4" borderId="11" xfId="0" applyFont="1" applyFill="1" applyBorder="1" applyProtection="1">
      <protection locked="0"/>
    </xf>
    <xf numFmtId="0" fontId="13" fillId="4" borderId="12" xfId="0" applyFont="1" applyFill="1" applyBorder="1" applyProtection="1">
      <protection locked="0"/>
    </xf>
    <xf numFmtId="0" fontId="12" fillId="2" borderId="6" xfId="0" applyFont="1" applyFill="1" applyBorder="1"/>
    <xf numFmtId="0" fontId="13" fillId="4" borderId="5" xfId="0" applyFont="1" applyFill="1" applyBorder="1" applyAlignment="1" applyProtection="1">
      <alignment horizontal="center"/>
      <protection locked="0"/>
    </xf>
    <xf numFmtId="0" fontId="13" fillId="4" borderId="11" xfId="0" applyFont="1" applyFill="1" applyBorder="1" applyAlignment="1" applyProtection="1">
      <alignment horizontal="center"/>
      <protection locked="0"/>
    </xf>
    <xf numFmtId="0" fontId="13" fillId="4" borderId="12" xfId="0" applyFont="1" applyFill="1" applyBorder="1" applyAlignment="1" applyProtection="1">
      <alignment horizontal="center"/>
      <protection locked="0"/>
    </xf>
    <xf numFmtId="164" fontId="13" fillId="4" borderId="13" xfId="0" applyNumberFormat="1" applyFont="1" applyFill="1" applyBorder="1" applyAlignment="1" applyProtection="1">
      <alignment horizontal="center" vertical="top"/>
      <protection locked="0"/>
    </xf>
    <xf numFmtId="164" fontId="13" fillId="4" borderId="6" xfId="0" applyNumberFormat="1" applyFont="1" applyFill="1" applyBorder="1" applyAlignment="1">
      <alignment vertical="top"/>
    </xf>
    <xf numFmtId="164" fontId="13" fillId="4" borderId="7" xfId="0" applyNumberFormat="1" applyFont="1" applyFill="1" applyBorder="1" applyAlignment="1" applyProtection="1">
      <alignment horizontal="center" vertical="top"/>
      <protection locked="0"/>
    </xf>
    <xf numFmtId="164" fontId="13" fillId="4" borderId="8" xfId="0" applyNumberFormat="1" applyFont="1" applyFill="1" applyBorder="1" applyAlignment="1">
      <alignment vertical="top"/>
    </xf>
    <xf numFmtId="164" fontId="13" fillId="4" borderId="9" xfId="0" applyNumberFormat="1" applyFont="1" applyFill="1" applyBorder="1" applyAlignment="1" applyProtection="1">
      <alignment horizontal="center" vertical="top"/>
      <protection locked="0"/>
    </xf>
    <xf numFmtId="164" fontId="13" fillId="4" borderId="10" xfId="0" applyNumberFormat="1" applyFont="1" applyFill="1" applyBorder="1" applyAlignment="1">
      <alignment vertical="top"/>
    </xf>
    <xf numFmtId="0" fontId="13" fillId="4" borderId="8" xfId="0" applyFont="1" applyFill="1" applyBorder="1" applyProtection="1">
      <protection locked="0"/>
    </xf>
    <xf numFmtId="0" fontId="13" fillId="4" borderId="10" xfId="0" applyFont="1" applyFill="1" applyBorder="1" applyProtection="1">
      <protection locked="0"/>
    </xf>
    <xf numFmtId="0" fontId="0" fillId="4" borderId="0" xfId="0" applyNumberFormat="1" applyFill="1"/>
    <xf numFmtId="22" fontId="13" fillId="4" borderId="0" xfId="0" applyNumberFormat="1" applyFont="1" applyFill="1"/>
    <xf numFmtId="0" fontId="0" fillId="3" borderId="0" xfId="0" applyFill="1" applyProtection="1">
      <protection hidden="1"/>
    </xf>
    <xf numFmtId="167" fontId="3" fillId="4" borderId="1" xfId="1" applyNumberFormat="1" applyFont="1" applyFill="1" applyBorder="1" applyAlignment="1" applyProtection="1">
      <alignment horizontal="center"/>
      <protection locked="0"/>
    </xf>
    <xf numFmtId="14" fontId="14" fillId="4" borderId="0" xfId="0" applyNumberFormat="1" applyFont="1" applyFill="1" applyBorder="1" applyAlignment="1" applyProtection="1"/>
    <xf numFmtId="0" fontId="12" fillId="4" borderId="0" xfId="0" applyFont="1" applyFill="1" applyBorder="1" applyProtection="1"/>
    <xf numFmtId="0" fontId="13" fillId="4" borderId="0" xfId="0" applyFont="1" applyFill="1" applyBorder="1" applyAlignment="1" applyProtection="1"/>
    <xf numFmtId="14" fontId="13" fillId="4" borderId="0" xfId="0" applyNumberFormat="1" applyFont="1" applyFill="1" applyBorder="1" applyAlignment="1" applyProtection="1"/>
    <xf numFmtId="0" fontId="13" fillId="4" borderId="0" xfId="0" applyFont="1" applyFill="1" applyProtection="1"/>
    <xf numFmtId="14" fontId="0" fillId="3" borderId="0" xfId="0" applyNumberFormat="1" applyFill="1"/>
    <xf numFmtId="168" fontId="0" fillId="3" borderId="0" xfId="0" applyNumberFormat="1" applyFill="1"/>
    <xf numFmtId="164" fontId="0" fillId="3" borderId="0" xfId="0" applyNumberFormat="1" applyFill="1"/>
    <xf numFmtId="169" fontId="13" fillId="4" borderId="1" xfId="1" applyNumberFormat="1" applyFont="1" applyFill="1" applyBorder="1" applyAlignment="1" applyProtection="1">
      <alignment horizontal="center"/>
      <protection locked="0"/>
    </xf>
    <xf numFmtId="0" fontId="13" fillId="4" borderId="9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</xf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left"/>
    </xf>
    <xf numFmtId="168" fontId="0" fillId="0" borderId="0" xfId="0" applyNumberFormat="1" applyAlignment="1" applyProtection="1">
      <alignment horizontal="left"/>
    </xf>
    <xf numFmtId="164" fontId="0" fillId="0" borderId="0" xfId="0" applyNumberFormat="1" applyAlignment="1" applyProtection="1">
      <alignment horizontal="left"/>
    </xf>
    <xf numFmtId="2" fontId="0" fillId="3" borderId="0" xfId="0" applyNumberFormat="1" applyFill="1"/>
    <xf numFmtId="164" fontId="0" fillId="3" borderId="0" xfId="0" applyNumberFormat="1" applyFill="1"/>
    <xf numFmtId="0" fontId="0" fillId="3" borderId="0" xfId="0" applyFill="1" applyProtection="1"/>
    <xf numFmtId="14" fontId="6" fillId="4" borderId="0" xfId="0" applyNumberFormat="1" applyFont="1" applyFill="1" applyProtection="1">
      <protection locked="0" hidden="1"/>
    </xf>
    <xf numFmtId="0" fontId="6" fillId="4" borderId="0" xfId="0" applyFont="1" applyFill="1" applyProtection="1">
      <protection locked="0" hidden="1"/>
    </xf>
    <xf numFmtId="0" fontId="2" fillId="0" borderId="0" xfId="0" applyFont="1"/>
    <xf numFmtId="0" fontId="19" fillId="7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14" fontId="21" fillId="7" borderId="1" xfId="0" applyNumberFormat="1" applyFont="1" applyFill="1" applyBorder="1" applyAlignment="1">
      <alignment horizontal="left" vertical="center"/>
    </xf>
    <xf numFmtId="0" fontId="9" fillId="5" borderId="0" xfId="0" applyFont="1" applyFill="1"/>
    <xf numFmtId="0" fontId="8" fillId="5" borderId="0" xfId="0" applyFont="1" applyFill="1" applyBorder="1"/>
    <xf numFmtId="0" fontId="8" fillId="5" borderId="0" xfId="0" applyFont="1" applyFill="1"/>
    <xf numFmtId="0" fontId="7" fillId="5" borderId="0" xfId="0" applyFont="1" applyFill="1"/>
    <xf numFmtId="0" fontId="7" fillId="5" borderId="0" xfId="0" applyFont="1" applyFill="1" applyAlignment="1">
      <alignment horizontal="center"/>
    </xf>
    <xf numFmtId="0" fontId="7" fillId="5" borderId="0" xfId="0" applyFont="1" applyFill="1" applyAlignment="1">
      <alignment horizontal="left"/>
    </xf>
    <xf numFmtId="166" fontId="7" fillId="5" borderId="0" xfId="1" applyNumberFormat="1" applyFont="1" applyFill="1" applyAlignment="1">
      <alignment horizontal="center"/>
    </xf>
    <xf numFmtId="166" fontId="7" fillId="5" borderId="0" xfId="0" applyNumberFormat="1" applyFont="1" applyFill="1" applyAlignment="1">
      <alignment horizontal="center"/>
    </xf>
    <xf numFmtId="0" fontId="9" fillId="4" borderId="0" xfId="0" applyFont="1" applyFill="1" applyBorder="1"/>
    <xf numFmtId="0" fontId="23" fillId="0" borderId="0" xfId="0" applyFont="1" applyAlignment="1">
      <alignment horizontal="center"/>
    </xf>
    <xf numFmtId="0" fontId="16" fillId="5" borderId="0" xfId="4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24" fillId="4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28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/>
    <xf numFmtId="0" fontId="25" fillId="0" borderId="0" xfId="0" applyFont="1" applyFill="1" applyBorder="1" applyProtection="1">
      <protection locked="0" hidden="1"/>
    </xf>
    <xf numFmtId="0" fontId="26" fillId="0" borderId="0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>
      <alignment horizontal="center" vertical="center"/>
    </xf>
    <xf numFmtId="166" fontId="28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 applyProtection="1">
      <alignment horizontal="left" vertical="center"/>
      <protection locked="0" hidden="1"/>
    </xf>
    <xf numFmtId="164" fontId="29" fillId="0" borderId="0" xfId="0" applyNumberFormat="1" applyFont="1" applyFill="1" applyBorder="1" applyAlignment="1" applyProtection="1">
      <alignment horizontal="center"/>
      <protection locked="0" hidden="1"/>
    </xf>
    <xf numFmtId="0" fontId="30" fillId="0" borderId="0" xfId="0" applyFont="1" applyFill="1" applyBorder="1" applyAlignment="1" applyProtection="1">
      <alignment horizontal="center"/>
      <protection locked="0" hidden="1"/>
    </xf>
    <xf numFmtId="0" fontId="31" fillId="0" borderId="0" xfId="0" applyFont="1" applyFill="1" applyBorder="1" applyAlignment="1" applyProtection="1">
      <alignment horizontal="center"/>
      <protection locked="0" hidden="1"/>
    </xf>
    <xf numFmtId="166" fontId="32" fillId="0" borderId="0" xfId="1" applyNumberFormat="1" applyFont="1" applyFill="1" applyBorder="1" applyAlignment="1">
      <alignment horizontal="left" vertical="center"/>
    </xf>
    <xf numFmtId="166" fontId="32" fillId="0" borderId="0" xfId="1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166" fontId="32" fillId="0" borderId="0" xfId="1" applyNumberFormat="1" applyFont="1" applyFill="1" applyBorder="1"/>
    <xf numFmtId="166" fontId="32" fillId="0" borderId="0" xfId="1" applyNumberFormat="1" applyFont="1" applyFill="1" applyBorder="1" applyAlignment="1">
      <alignment horizontal="left"/>
    </xf>
    <xf numFmtId="166" fontId="32" fillId="0" borderId="0" xfId="1" applyNumberFormat="1" applyFont="1" applyFill="1" applyBorder="1" applyAlignment="1">
      <alignment horizontal="right"/>
    </xf>
    <xf numFmtId="0" fontId="28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left"/>
    </xf>
    <xf numFmtId="166" fontId="32" fillId="0" borderId="0" xfId="0" applyNumberFormat="1" applyFont="1" applyFill="1" applyBorder="1" applyAlignment="1">
      <alignment horizontal="center" vertical="center"/>
    </xf>
    <xf numFmtId="166" fontId="28" fillId="0" borderId="0" xfId="0" applyNumberFormat="1" applyFont="1" applyFill="1" applyBorder="1" applyAlignment="1">
      <alignment horizontal="center"/>
    </xf>
    <xf numFmtId="166" fontId="32" fillId="0" borderId="0" xfId="1" applyNumberFormat="1" applyFont="1" applyFill="1" applyBorder="1" applyAlignment="1">
      <alignment horizontal="center"/>
    </xf>
    <xf numFmtId="9" fontId="32" fillId="0" borderId="0" xfId="3" applyFont="1" applyFill="1" applyBorder="1" applyAlignment="1">
      <alignment horizontal="center"/>
    </xf>
    <xf numFmtId="0" fontId="32" fillId="0" borderId="0" xfId="0" applyFont="1" applyFill="1" applyBorder="1"/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center"/>
    </xf>
    <xf numFmtId="0" fontId="13" fillId="4" borderId="1" xfId="0" applyFont="1" applyFill="1" applyBorder="1" applyAlignment="1" applyProtection="1">
      <alignment horizontal="left"/>
      <protection locked="0"/>
    </xf>
    <xf numFmtId="166" fontId="22" fillId="0" borderId="0" xfId="1" applyNumberFormat="1" applyFont="1" applyFill="1" applyBorder="1"/>
    <xf numFmtId="0" fontId="34" fillId="0" borderId="0" xfId="0" applyFont="1" applyFill="1" applyBorder="1"/>
    <xf numFmtId="170" fontId="0" fillId="0" borderId="0" xfId="0" applyNumberFormat="1"/>
    <xf numFmtId="0" fontId="7" fillId="0" borderId="0" xfId="0" applyFont="1"/>
    <xf numFmtId="14" fontId="32" fillId="6" borderId="14" xfId="0" applyNumberFormat="1" applyFont="1" applyFill="1" applyBorder="1" applyAlignment="1">
      <alignment horizontal="left" vertical="center"/>
    </xf>
    <xf numFmtId="0" fontId="32" fillId="6" borderId="14" xfId="0" applyFont="1" applyFill="1" applyBorder="1" applyAlignment="1">
      <alignment horizontal="left" vertical="center"/>
    </xf>
    <xf numFmtId="0" fontId="32" fillId="6" borderId="14" xfId="0" applyFont="1" applyFill="1" applyBorder="1" applyAlignment="1">
      <alignment horizontal="center" vertical="center"/>
    </xf>
    <xf numFmtId="0" fontId="7" fillId="0" borderId="0" xfId="0" applyFont="1" applyFill="1" applyBorder="1"/>
    <xf numFmtId="14" fontId="0" fillId="0" borderId="0" xfId="0" applyNumberFormat="1" applyFont="1" applyAlignment="1">
      <alignment horizontal="center"/>
    </xf>
    <xf numFmtId="0" fontId="0" fillId="0" borderId="0" xfId="0" applyFont="1"/>
    <xf numFmtId="0" fontId="0" fillId="0" borderId="0" xfId="0" applyNumberFormat="1" applyFont="1"/>
    <xf numFmtId="0" fontId="0" fillId="0" borderId="0" xfId="0" applyNumberFormat="1" applyFont="1" applyAlignment="1">
      <alignment horizontal="center"/>
    </xf>
    <xf numFmtId="0" fontId="32" fillId="9" borderId="0" xfId="0" applyFont="1" applyFill="1"/>
    <xf numFmtId="0" fontId="11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164" fontId="8" fillId="4" borderId="2" xfId="0" applyNumberFormat="1" applyFont="1" applyFill="1" applyBorder="1" applyAlignment="1" applyProtection="1">
      <alignment horizontal="center"/>
      <protection locked="0"/>
    </xf>
    <xf numFmtId="164" fontId="8" fillId="4" borderId="3" xfId="0" applyNumberFormat="1" applyFont="1" applyFill="1" applyBorder="1" applyAlignment="1" applyProtection="1">
      <alignment horizontal="center"/>
      <protection locked="0"/>
    </xf>
    <xf numFmtId="0" fontId="0" fillId="3" borderId="0" xfId="0" applyFill="1" applyAlignment="1">
      <alignment horizont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22" fontId="0" fillId="4" borderId="2" xfId="0" applyNumberFormat="1" applyFont="1" applyFill="1" applyBorder="1" applyAlignment="1" applyProtection="1">
      <alignment horizontal="center"/>
      <protection locked="0"/>
    </xf>
    <xf numFmtId="22" fontId="0" fillId="4" borderId="3" xfId="0" applyNumberFormat="1" applyFont="1" applyFill="1" applyBorder="1" applyAlignment="1" applyProtection="1">
      <alignment horizontal="center"/>
      <protection locked="0"/>
    </xf>
    <xf numFmtId="0" fontId="20" fillId="8" borderId="2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</cellXfs>
  <cellStyles count="5">
    <cellStyle name="Lien hypertexte" xfId="4" builtinId="8"/>
    <cellStyle name="Milliers" xfId="1" builtinId="3"/>
    <cellStyle name="Milliers 2" xfId="2"/>
    <cellStyle name="Normal" xfId="0" builtinId="0"/>
    <cellStyle name="Pourcentage" xfId="3" builtinId="5"/>
  </cellStyles>
  <dxfs count="21">
    <dxf>
      <font>
        <color rgb="FFFF000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vertical="bottom" textRotation="0" wrapText="0" indent="0" justifyLastLine="0" shrinkToFit="0" readingOrder="0"/>
      <protection locked="1" hidden="0"/>
    </dxf>
    <dxf>
      <numFmt numFmtId="164" formatCode="_(* #,##0_);_(* \(#,##0\);_(* &quot;-&quot;_);_(@_)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numFmt numFmtId="171" formatCode="m/d/yyyy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  <protection locked="1" hidden="0"/>
    </dxf>
    <dxf>
      <numFmt numFmtId="0" formatCode="General"/>
    </dxf>
    <dxf>
      <font>
        <b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mic Sans MS"/>
        <scheme val="none"/>
      </font>
    </dxf>
  </dxfs>
  <tableStyles count="0" defaultTableStyle="TableStyleMedium9" defaultPivotStyle="PivotStyleLight16"/>
  <colors>
    <mruColors>
      <color rgb="FF395EC7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croll" dx="14" fmlaLink="$F$6" max="3000" page="10" val="12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jpeg"/><Relationship Id="rId3" Type="http://schemas.openxmlformats.org/officeDocument/2006/relationships/hyperlink" Target="#Exploitation!A1"/><Relationship Id="rId7" Type="http://schemas.openxmlformats.org/officeDocument/2006/relationships/image" Target="../media/image2.wmf"/><Relationship Id="rId2" Type="http://schemas.openxmlformats.org/officeDocument/2006/relationships/hyperlink" Target="#Rapport!A1"/><Relationship Id="rId1" Type="http://schemas.openxmlformats.org/officeDocument/2006/relationships/image" Target="../media/image1.jpeg"/><Relationship Id="rId6" Type="http://schemas.openxmlformats.org/officeDocument/2006/relationships/hyperlink" Target="#Consultation!A1"/><Relationship Id="rId5" Type="http://schemas.openxmlformats.org/officeDocument/2006/relationships/hyperlink" Target="#Facturation!A1"/><Relationship Id="rId4" Type="http://schemas.openxmlformats.org/officeDocument/2006/relationships/hyperlink" Target="#'Suivi Vent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9526</xdr:rowOff>
    </xdr:from>
    <xdr:to>
      <xdr:col>24</xdr:col>
      <xdr:colOff>228600</xdr:colOff>
      <xdr:row>59</xdr:row>
      <xdr:rowOff>95250</xdr:rowOff>
    </xdr:to>
    <xdr:sp macro="" textlink="">
      <xdr:nvSpPr>
        <xdr:cNvPr id="2" name="ZoneTexte 1"/>
        <xdr:cNvSpPr txBox="1"/>
      </xdr:nvSpPr>
      <xdr:spPr>
        <a:xfrm>
          <a:off x="19051" y="9526"/>
          <a:ext cx="18497549" cy="11325224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333375</xdr:colOff>
      <xdr:row>3</xdr:row>
      <xdr:rowOff>19050</xdr:rowOff>
    </xdr:from>
    <xdr:to>
      <xdr:col>19</xdr:col>
      <xdr:colOff>200025</xdr:colOff>
      <xdr:row>38</xdr:row>
      <xdr:rowOff>9525</xdr:rowOff>
    </xdr:to>
    <xdr:grpSp>
      <xdr:nvGrpSpPr>
        <xdr:cNvPr id="14" name="Groupe 13"/>
        <xdr:cNvGrpSpPr/>
      </xdr:nvGrpSpPr>
      <xdr:grpSpPr>
        <a:xfrm>
          <a:off x="333375" y="590550"/>
          <a:ext cx="14344650" cy="6657975"/>
          <a:chOff x="333375" y="590550"/>
          <a:chExt cx="14344650" cy="6657975"/>
        </a:xfrm>
      </xdr:grpSpPr>
      <xdr:sp macro="" textlink="">
        <xdr:nvSpPr>
          <xdr:cNvPr id="3" name="Rectangle à coins arrondis 2"/>
          <xdr:cNvSpPr/>
        </xdr:nvSpPr>
        <xdr:spPr>
          <a:xfrm>
            <a:off x="514349" y="590550"/>
            <a:ext cx="10258425" cy="781050"/>
          </a:xfrm>
          <a:prstGeom prst="roundRect">
            <a:avLst/>
          </a:prstGeom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4000">
                <a:latin typeface="Comic Sans MS" pitchFamily="66" charset="0"/>
              </a:rPr>
              <a:t>LOGICIEL</a:t>
            </a:r>
            <a:r>
              <a:rPr lang="fr-FR" sz="4000" baseline="0">
                <a:latin typeface="Comic Sans MS" pitchFamily="66" charset="0"/>
              </a:rPr>
              <a:t> DE GESTION  PRESSING</a:t>
            </a:r>
            <a:endParaRPr lang="fr-FR" sz="4000">
              <a:latin typeface="Comic Sans MS" pitchFamily="66" charset="0"/>
            </a:endParaRPr>
          </a:p>
        </xdr:txBody>
      </xdr:sp>
      <xdr:sp macro="" textlink="">
        <xdr:nvSpPr>
          <xdr:cNvPr id="4" name="Rectangle à coins arrondis 3">
            <a:hlinkClick xmlns:r="http://schemas.openxmlformats.org/officeDocument/2006/relationships" r:id="rId2"/>
          </xdr:cNvPr>
          <xdr:cNvSpPr/>
        </xdr:nvSpPr>
        <xdr:spPr>
          <a:xfrm>
            <a:off x="371473" y="2428875"/>
            <a:ext cx="38100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RAPPORT</a:t>
            </a:r>
          </a:p>
        </xdr:txBody>
      </xdr:sp>
      <xdr:sp macro="" textlink="">
        <xdr:nvSpPr>
          <xdr:cNvPr id="5" name="Rectangle à coins arrondis 4">
            <a:hlinkClick xmlns:r="http://schemas.openxmlformats.org/officeDocument/2006/relationships" r:id="rId3"/>
          </xdr:cNvPr>
          <xdr:cNvSpPr/>
        </xdr:nvSpPr>
        <xdr:spPr>
          <a:xfrm>
            <a:off x="333375" y="6038851"/>
            <a:ext cx="3695699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EXPLOITATION</a:t>
            </a:r>
          </a:p>
        </xdr:txBody>
      </xdr:sp>
      <xdr:sp macro="" textlink="">
        <xdr:nvSpPr>
          <xdr:cNvPr id="6" name="Rectangle à coins arrondis 5">
            <a:hlinkClick xmlns:r="http://schemas.openxmlformats.org/officeDocument/2006/relationships" r:id="rId4"/>
          </xdr:cNvPr>
          <xdr:cNvSpPr/>
        </xdr:nvSpPr>
        <xdr:spPr>
          <a:xfrm>
            <a:off x="5391148" y="2409825"/>
            <a:ext cx="3457577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SUIVI</a:t>
            </a:r>
            <a:r>
              <a:rPr lang="fr-FR" sz="3200" baseline="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 VENTES</a:t>
            </a:r>
            <a:endParaRPr lang="fr-FR" sz="3200">
              <a:solidFill>
                <a:schemeClr val="accent6">
                  <a:lumMod val="60000"/>
                  <a:lumOff val="40000"/>
                </a:schemeClr>
              </a:solidFill>
              <a:latin typeface="Comic Sans MS" pitchFamily="66" charset="0"/>
            </a:endParaRPr>
          </a:p>
        </xdr:txBody>
      </xdr:sp>
      <xdr:sp macro="" textlink="">
        <xdr:nvSpPr>
          <xdr:cNvPr id="7" name="Rectangle à coins arrondis 6">
            <a:hlinkClick xmlns:r="http://schemas.openxmlformats.org/officeDocument/2006/relationships" r:id="rId5"/>
          </xdr:cNvPr>
          <xdr:cNvSpPr/>
        </xdr:nvSpPr>
        <xdr:spPr>
          <a:xfrm>
            <a:off x="5305423" y="5981700"/>
            <a:ext cx="35052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FACTURATION</a:t>
            </a:r>
          </a:p>
        </xdr:txBody>
      </xdr:sp>
      <xdr:sp macro="" textlink="">
        <xdr:nvSpPr>
          <xdr:cNvPr id="12" name="Flèche vers le bas 11">
            <a:hlinkClick xmlns:r="http://schemas.openxmlformats.org/officeDocument/2006/relationships" r:id="rId6"/>
          </xdr:cNvPr>
          <xdr:cNvSpPr/>
        </xdr:nvSpPr>
        <xdr:spPr>
          <a:xfrm>
            <a:off x="9305926" y="2362200"/>
            <a:ext cx="1590674" cy="4886325"/>
          </a:xfrm>
          <a:prstGeom prst="downArrow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" rtlCol="0" anchor="t" anchorCtr="0"/>
          <a:lstStyle/>
          <a:p>
            <a:pPr algn="ctr"/>
            <a:r>
              <a:rPr lang="fr-FR" sz="4000">
                <a:solidFill>
                  <a:sysClr val="windowText" lastClr="000000"/>
                </a:solidFill>
              </a:rPr>
              <a:t>CONSULTATION</a:t>
            </a:r>
          </a:p>
        </xdr:txBody>
      </xdr:sp>
      <xdr:grpSp>
        <xdr:nvGrpSpPr>
          <xdr:cNvPr id="11" name="Groupe 10"/>
          <xdr:cNvGrpSpPr/>
        </xdr:nvGrpSpPr>
        <xdr:grpSpPr>
          <a:xfrm>
            <a:off x="11658600" y="2000249"/>
            <a:ext cx="3019425" cy="4857749"/>
            <a:chOff x="13506450" y="2238374"/>
            <a:chExt cx="3019425" cy="4857749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13554074" y="3267074"/>
              <a:ext cx="2943226" cy="3829049"/>
            </a:xfrm>
            <a:prstGeom prst="rect">
              <a:avLst/>
            </a:prstGeom>
            <a:blipFill>
              <a:blip xmlns:r="http://schemas.openxmlformats.org/officeDocument/2006/relationships" r:embed="rId7" cstate="print"/>
              <a:stretch>
                <a:fillRect/>
              </a:stretch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endParaRPr lang="fr-FR" sz="1100"/>
            </a:p>
          </xdr:txBody>
        </xdr:sp>
        <xdr:sp macro="" textlink="">
          <xdr:nvSpPr>
            <xdr:cNvPr id="10" name="ZoneTexte 9"/>
            <xdr:cNvSpPr txBox="1"/>
          </xdr:nvSpPr>
          <xdr:spPr>
            <a:xfrm>
              <a:off x="13506450" y="2238374"/>
              <a:ext cx="3019425" cy="981075"/>
            </a:xfrm>
            <a:prstGeom prst="rect">
              <a:avLst/>
            </a:prstGeom>
            <a:blipFill>
              <a:blip xmlns:r="http://schemas.openxmlformats.org/officeDocument/2006/relationships" r:embed="rId8" cstate="print"/>
              <a:tile tx="0" ty="0" sx="100000" sy="100000" flip="none" algn="tl"/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r>
                <a:rPr lang="fr-FR" sz="1600">
                  <a:latin typeface="Comic Sans MS" pitchFamily="66" charset="0"/>
                </a:rPr>
                <a:t>BIENVENUE CHEZ  DREAM</a:t>
              </a:r>
              <a:r>
                <a:rPr lang="fr-FR" sz="1600" baseline="0">
                  <a:latin typeface="Comic Sans MS" pitchFamily="66" charset="0"/>
                </a:rPr>
                <a:t> PRESSING</a:t>
              </a:r>
              <a:r>
                <a:rPr lang="fr-FR" sz="1600" baseline="0"/>
                <a:t>,</a:t>
              </a:r>
            </a:p>
            <a:p>
              <a:r>
                <a:rPr lang="fr-FR" sz="1600" baseline="0">
                  <a:latin typeface="Comic Sans MS" pitchFamily="66" charset="0"/>
                </a:rPr>
                <a:t>Que puis je faire pour vous ?</a:t>
              </a:r>
              <a:endParaRPr lang="fr-FR" sz="1600">
                <a:latin typeface="Comic Sans MS" pitchFamily="66" charset="0"/>
              </a:endParaRPr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0</xdr:rowOff>
    </xdr:from>
    <xdr:to>
      <xdr:col>6</xdr:col>
      <xdr:colOff>571499</xdr:colOff>
      <xdr:row>4</xdr:row>
      <xdr:rowOff>114300</xdr:rowOff>
    </xdr:to>
    <xdr:grpSp>
      <xdr:nvGrpSpPr>
        <xdr:cNvPr id="24" name="Groupe 23"/>
        <xdr:cNvGrpSpPr/>
      </xdr:nvGrpSpPr>
      <xdr:grpSpPr>
        <a:xfrm>
          <a:off x="514350" y="419100"/>
          <a:ext cx="5457824" cy="923925"/>
          <a:chOff x="4029075" y="4124325"/>
          <a:chExt cx="5457824" cy="923925"/>
        </a:xfrm>
      </xdr:grpSpPr>
      <xdr:sp macro="" textlink="">
        <xdr:nvSpPr>
          <xdr:cNvPr id="13" name="Rectangle à coins arrondis 12"/>
          <xdr:cNvSpPr/>
        </xdr:nvSpPr>
        <xdr:spPr>
          <a:xfrm>
            <a:off x="4029075" y="4124325"/>
            <a:ext cx="5457824" cy="923925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14" name="ZoneTexte 13"/>
          <xdr:cNvSpPr txBox="1"/>
        </xdr:nvSpPr>
        <xdr:spPr>
          <a:xfrm>
            <a:off x="5638800" y="4219575"/>
            <a:ext cx="110490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F3DA9BD-0281-4C37-9133-3D6BD6318709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63 702 000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5" name="ZoneTexte 14"/>
          <xdr:cNvSpPr txBox="1"/>
        </xdr:nvSpPr>
        <xdr:spPr>
          <a:xfrm>
            <a:off x="5648325" y="4686300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5FCB3290-50FE-4227-8B8F-D852F1F6D9AD}" type="TxLink">
              <a:rPr lang="fr-FR" sz="1100" b="0" i="0" u="none" strike="noStrike">
                <a:solidFill>
                  <a:srgbClr val="FF0000"/>
                </a:solidFill>
                <a:latin typeface="Comic Sans MS" pitchFamily="66" charset="0"/>
              </a:rPr>
              <a:pPr algn="ctr"/>
              <a:t> 34 502 000 </a:t>
            </a:fld>
            <a:endParaRPr lang="fr-FR" sz="1100">
              <a:solidFill>
                <a:srgbClr val="FF0000"/>
              </a:solidFill>
              <a:latin typeface="Comic Sans MS" pitchFamily="66" charset="0"/>
            </a:endParaRPr>
          </a:p>
        </xdr:txBody>
      </xdr:sp>
      <xdr:sp macro="" textlink="#REF!">
        <xdr:nvSpPr>
          <xdr:cNvPr id="17" name="ZoneTexte 16"/>
          <xdr:cNvSpPr txBox="1"/>
        </xdr:nvSpPr>
        <xdr:spPr>
          <a:xfrm>
            <a:off x="8248650" y="42195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0FFE6A6-3A52-41F3-9A43-555472DA5D6D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29 200 000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8" name="ZoneTexte 17"/>
          <xdr:cNvSpPr txBox="1"/>
        </xdr:nvSpPr>
        <xdr:spPr>
          <a:xfrm>
            <a:off x="8239125" y="46767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9F94233C-D132-42EB-A60F-52A1BA70D700}" type="TxLink">
              <a:rPr lang="fr-FR" sz="1100" b="0" i="0" u="none" strike="noStrike">
                <a:solidFill>
                  <a:srgbClr val="00B050"/>
                </a:solidFill>
                <a:latin typeface="Comic Sans MS" pitchFamily="66" charset="0"/>
              </a:rPr>
              <a:pPr algn="ctr"/>
              <a:t>#DIV/0!</a:t>
            </a:fld>
            <a:endParaRPr lang="fr-FR" sz="1100">
              <a:solidFill>
                <a:srgbClr val="00B050"/>
              </a:solidFill>
              <a:latin typeface="Comic Sans MS" pitchFamily="66" charset="0"/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314825" y="46958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DETTES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1" name="ZoneTexte 20"/>
          <xdr:cNvSpPr txBox="1"/>
        </xdr:nvSpPr>
        <xdr:spPr>
          <a:xfrm>
            <a:off x="4305300" y="4248150"/>
            <a:ext cx="1104900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C.A</a:t>
            </a:r>
            <a:r>
              <a:rPr lang="en-US" baseline="0">
                <a:solidFill>
                  <a:schemeClr val="bg1"/>
                </a:solidFill>
                <a:latin typeface="Comic Sans MS" pitchFamily="66" charset="0"/>
              </a:rPr>
              <a:t> REALISE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  <xdr:sp macro="" textlink="">
        <xdr:nvSpPr>
          <xdr:cNvPr id="22" name="ZoneTexte 21"/>
          <xdr:cNvSpPr txBox="1"/>
        </xdr:nvSpPr>
        <xdr:spPr>
          <a:xfrm>
            <a:off x="6991350" y="42386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AVANCE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3" name="ZoneTexte 22"/>
          <xdr:cNvSpPr txBox="1"/>
        </xdr:nvSpPr>
        <xdr:spPr>
          <a:xfrm>
            <a:off x="6905625" y="4676775"/>
            <a:ext cx="1238249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RETRAIT/LAV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</xdr:grpSp>
    <xdr:clientData/>
  </xdr:twoCellAnchor>
  <xdr:twoCellAnchor>
    <xdr:from>
      <xdr:col>11</xdr:col>
      <xdr:colOff>180975</xdr:colOff>
      <xdr:row>0</xdr:row>
      <xdr:rowOff>95250</xdr:rowOff>
    </xdr:from>
    <xdr:to>
      <xdr:col>11</xdr:col>
      <xdr:colOff>1390650</xdr:colOff>
      <xdr:row>2</xdr:row>
      <xdr:rowOff>161926</xdr:rowOff>
    </xdr:to>
    <xdr:sp macro="[0]!Retouraumenu" textlink="">
      <xdr:nvSpPr>
        <xdr:cNvPr id="16" name="Rectangle à coins arrondis 15">
          <a:hlinkClick xmlns:r="http://schemas.openxmlformats.org/officeDocument/2006/relationships" r:id="rId1"/>
        </xdr:cNvPr>
        <xdr:cNvSpPr/>
      </xdr:nvSpPr>
      <xdr:spPr>
        <a:xfrm>
          <a:off x="9810750" y="95250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8</xdr:col>
      <xdr:colOff>1171575</xdr:colOff>
      <xdr:row>1</xdr:row>
      <xdr:rowOff>85725</xdr:rowOff>
    </xdr:from>
    <xdr:to>
      <xdr:col>9</xdr:col>
      <xdr:colOff>990600</xdr:colOff>
      <xdr:row>2</xdr:row>
      <xdr:rowOff>200025</xdr:rowOff>
    </xdr:to>
    <xdr:sp macro="" textlink="">
      <xdr:nvSpPr>
        <xdr:cNvPr id="25" name="Rectangle à coins arrondis 24"/>
        <xdr:cNvSpPr/>
      </xdr:nvSpPr>
      <xdr:spPr>
        <a:xfrm>
          <a:off x="8001000" y="504825"/>
          <a:ext cx="1143000" cy="3905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438150</xdr:colOff>
      <xdr:row>0</xdr:row>
      <xdr:rowOff>0</xdr:rowOff>
    </xdr:from>
    <xdr:to>
      <xdr:col>3</xdr:col>
      <xdr:colOff>495300</xdr:colOff>
      <xdr:row>1</xdr:row>
      <xdr:rowOff>38100</xdr:rowOff>
    </xdr:to>
    <xdr:sp macro="[0]!Clients" textlink="">
      <xdr:nvSpPr>
        <xdr:cNvPr id="2" name="ZoneTexte 1"/>
        <xdr:cNvSpPr txBox="1"/>
      </xdr:nvSpPr>
      <xdr:spPr>
        <a:xfrm>
          <a:off x="2190750" y="0"/>
          <a:ext cx="99060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Clients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16</xdr:row>
      <xdr:rowOff>28575</xdr:rowOff>
    </xdr:from>
    <xdr:to>
      <xdr:col>9</xdr:col>
      <xdr:colOff>723900</xdr:colOff>
      <xdr:row>19</xdr:row>
      <xdr:rowOff>161925</xdr:rowOff>
    </xdr:to>
    <xdr:sp macro="[0]!Nouvellefacture" textlink="">
      <xdr:nvSpPr>
        <xdr:cNvPr id="8" name="Rectangle à coins arrondis 7"/>
        <xdr:cNvSpPr/>
      </xdr:nvSpPr>
      <xdr:spPr>
        <a:xfrm>
          <a:off x="7562850" y="3743325"/>
          <a:ext cx="1447800" cy="7334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NOUVELLE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8</xdr:col>
      <xdr:colOff>66675</xdr:colOff>
      <xdr:row>21</xdr:row>
      <xdr:rowOff>57151</xdr:rowOff>
    </xdr:from>
    <xdr:to>
      <xdr:col>10</xdr:col>
      <xdr:colOff>76199</xdr:colOff>
      <xdr:row>25</xdr:row>
      <xdr:rowOff>19050</xdr:rowOff>
    </xdr:to>
    <xdr:sp macro="[0]!Retourmenu" textlink="">
      <xdr:nvSpPr>
        <xdr:cNvPr id="5" name="Rectangle à coins arrondis 4"/>
        <xdr:cNvSpPr/>
      </xdr:nvSpPr>
      <xdr:spPr>
        <a:xfrm>
          <a:off x="7591425" y="4772026"/>
          <a:ext cx="1533524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RETOUR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AU MENU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6</xdr:col>
      <xdr:colOff>114300</xdr:colOff>
      <xdr:row>16</xdr:row>
      <xdr:rowOff>28575</xdr:rowOff>
    </xdr:from>
    <xdr:to>
      <xdr:col>7</xdr:col>
      <xdr:colOff>704850</xdr:colOff>
      <xdr:row>19</xdr:row>
      <xdr:rowOff>123825</xdr:rowOff>
    </xdr:to>
    <xdr:sp macro="[0]!Sauvegarderlafacture" textlink="">
      <xdr:nvSpPr>
        <xdr:cNvPr id="6" name="Rectangle à coins arrondis 5"/>
        <xdr:cNvSpPr/>
      </xdr:nvSpPr>
      <xdr:spPr>
        <a:xfrm>
          <a:off x="6029325" y="3743325"/>
          <a:ext cx="1352550" cy="6953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SAUVEGARDE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6</xdr:col>
      <xdr:colOff>28575</xdr:colOff>
      <xdr:row>21</xdr:row>
      <xdr:rowOff>66676</xdr:rowOff>
    </xdr:from>
    <xdr:to>
      <xdr:col>7</xdr:col>
      <xdr:colOff>800099</xdr:colOff>
      <xdr:row>25</xdr:row>
      <xdr:rowOff>28575</xdr:rowOff>
    </xdr:to>
    <xdr:sp macro="[0]!Apercufacture" textlink="">
      <xdr:nvSpPr>
        <xdr:cNvPr id="9" name="Rectangle à coins arrondis 8"/>
        <xdr:cNvSpPr/>
      </xdr:nvSpPr>
      <xdr:spPr>
        <a:xfrm>
          <a:off x="5943600" y="4781551"/>
          <a:ext cx="1533524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APERCU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7</xdr:col>
      <xdr:colOff>152400</xdr:colOff>
      <xdr:row>8</xdr:row>
      <xdr:rowOff>38100</xdr:rowOff>
    </xdr:from>
    <xdr:to>
      <xdr:col>8</xdr:col>
      <xdr:colOff>466725</xdr:colOff>
      <xdr:row>15</xdr:row>
      <xdr:rowOff>0</xdr:rowOff>
    </xdr:to>
    <xdr:sp macro="[0]!Newinvoice" textlink="">
      <xdr:nvSpPr>
        <xdr:cNvPr id="10" name="Rectangle à coins arrondis 9"/>
        <xdr:cNvSpPr/>
      </xdr:nvSpPr>
      <xdr:spPr>
        <a:xfrm>
          <a:off x="6829425" y="1866900"/>
          <a:ext cx="1162050" cy="1647825"/>
        </a:xfrm>
        <a:prstGeom prst="roundRect">
          <a:avLst/>
        </a:prstGeom>
        <a:solidFill>
          <a:srgbClr val="FFFF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 u="sng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ATTENTION!!!</a:t>
          </a:r>
        </a:p>
        <a:p>
          <a:pPr algn="ctr"/>
          <a:endParaRPr lang="fr-FR" sz="1100" b="0" i="0" u="none" strike="noStrike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GENERER  LE NUMERO DE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LA FACTURE AVANT TOUTE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 </a:t>
          </a:r>
          <a:r>
            <a:rPr lang="fr-FR" b="1">
              <a:solidFill>
                <a:srgbClr val="FF0000"/>
              </a:solidFill>
            </a:rPr>
            <a:t>           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SAUVEGARDE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.</a:t>
          </a:r>
          <a:r>
            <a:rPr lang="fr-FR" b="1"/>
            <a:t>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 b="1">
            <a:solidFill>
              <a:srgbClr val="FFFF00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0</xdr:col>
      <xdr:colOff>0</xdr:colOff>
      <xdr:row>0</xdr:row>
      <xdr:rowOff>28575</xdr:rowOff>
    </xdr:from>
    <xdr:to>
      <xdr:col>6</xdr:col>
      <xdr:colOff>19050</xdr:colOff>
      <xdr:row>5</xdr:row>
      <xdr:rowOff>0</xdr:rowOff>
    </xdr:to>
    <xdr:sp macro="" textlink="">
      <xdr:nvSpPr>
        <xdr:cNvPr id="11" name="Rectangle à coins arrondis 10"/>
        <xdr:cNvSpPr/>
      </xdr:nvSpPr>
      <xdr:spPr>
        <a:xfrm>
          <a:off x="0" y="28575"/>
          <a:ext cx="5962650" cy="9239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>
              <a:latin typeface="Comic Sans MS" pitchFamily="66" charset="0"/>
            </a:rPr>
            <a:t>DREAM'S PRESSING</a:t>
          </a:r>
        </a:p>
        <a:p>
          <a:pPr algn="ctr"/>
          <a:r>
            <a:rPr lang="fr-FR" sz="1200">
              <a:latin typeface="Comic Sans MS" pitchFamily="66" charset="0"/>
            </a:rPr>
            <a:t>Tél : 694 27 22 20 </a:t>
          </a:r>
        </a:p>
        <a:p>
          <a:pPr algn="ctr"/>
          <a:r>
            <a:rPr lang="fr-FR" sz="1200">
              <a:latin typeface="Comic Sans MS" pitchFamily="66" charset="0"/>
            </a:rPr>
            <a:t>KOTTO</a:t>
          </a:r>
          <a:r>
            <a:rPr lang="fr-FR" sz="1200" baseline="0">
              <a:latin typeface="Comic Sans MS" pitchFamily="66" charset="0"/>
            </a:rPr>
            <a:t> CARREFOUR 3 FAMILLES APRES STATION NEPTUNE OIL</a:t>
          </a:r>
          <a:endParaRPr lang="fr-FR" sz="1200">
            <a:latin typeface="Comic Sans MS" pitchFamily="66" charset="0"/>
          </a:endParaRPr>
        </a:p>
        <a:p>
          <a:pPr algn="ctr"/>
          <a:endParaRPr lang="fr-FR" sz="1200">
            <a:latin typeface="Comic Sans MS" pitchFamily="66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8</xdr:row>
          <xdr:rowOff>0</xdr:rowOff>
        </xdr:from>
        <xdr:to>
          <xdr:col>8</xdr:col>
          <xdr:colOff>714375</xdr:colOff>
          <xdr:row>14</xdr:row>
          <xdr:rowOff>190500</xdr:rowOff>
        </xdr:to>
        <xdr:sp macro="" textlink="">
          <xdr:nvSpPr>
            <xdr:cNvPr id="2059" name="Scroll Bar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0</xdr:row>
      <xdr:rowOff>180975</xdr:rowOff>
    </xdr:from>
    <xdr:to>
      <xdr:col>7</xdr:col>
      <xdr:colOff>581024</xdr:colOff>
      <xdr:row>2</xdr:row>
      <xdr:rowOff>133350</xdr:rowOff>
    </xdr:to>
    <xdr:sp macro="[0]!Filtredonnées" textlink="">
      <xdr:nvSpPr>
        <xdr:cNvPr id="2" name="Rectangle à coins arrondis 1"/>
        <xdr:cNvSpPr/>
      </xdr:nvSpPr>
      <xdr:spPr>
        <a:xfrm>
          <a:off x="5743575" y="180975"/>
          <a:ext cx="1619249" cy="4286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Extraction </a:t>
          </a:r>
          <a:r>
            <a:rPr lang="fr-FR" sz="1200" b="1" baseline="0">
              <a:solidFill>
                <a:sysClr val="windowText" lastClr="000000"/>
              </a:solidFill>
            </a:rPr>
            <a:t> Données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28576</xdr:colOff>
      <xdr:row>0</xdr:row>
      <xdr:rowOff>180975</xdr:rowOff>
    </xdr:from>
    <xdr:to>
      <xdr:col>10</xdr:col>
      <xdr:colOff>0</xdr:colOff>
      <xdr:row>2</xdr:row>
      <xdr:rowOff>180975</xdr:rowOff>
    </xdr:to>
    <xdr:sp macro="[0]!Effacedonnées" textlink="">
      <xdr:nvSpPr>
        <xdr:cNvPr id="3" name="Rectangle à coins arrondis 2"/>
        <xdr:cNvSpPr/>
      </xdr:nvSpPr>
      <xdr:spPr>
        <a:xfrm>
          <a:off x="7629526" y="180975"/>
          <a:ext cx="1876424" cy="476250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Effacer </a:t>
          </a:r>
          <a:r>
            <a:rPr lang="fr-FR" sz="1200" b="1" baseline="0">
              <a:solidFill>
                <a:sysClr val="windowText" lastClr="000000"/>
              </a:solidFill>
            </a:rPr>
            <a:t> Données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1181100</xdr:colOff>
      <xdr:row>10</xdr:row>
      <xdr:rowOff>76200</xdr:rowOff>
    </xdr:from>
    <xdr:to>
      <xdr:col>12</xdr:col>
      <xdr:colOff>733424</xdr:colOff>
      <xdr:row>23</xdr:row>
      <xdr:rowOff>95250</xdr:rowOff>
    </xdr:to>
    <xdr:grpSp>
      <xdr:nvGrpSpPr>
        <xdr:cNvPr id="21" name="Groupe 20"/>
        <xdr:cNvGrpSpPr/>
      </xdr:nvGrpSpPr>
      <xdr:grpSpPr>
        <a:xfrm>
          <a:off x="9753600" y="2438400"/>
          <a:ext cx="1819274" cy="2619375"/>
          <a:chOff x="9858374" y="1495425"/>
          <a:chExt cx="1838325" cy="2562225"/>
        </a:xfrm>
      </xdr:grpSpPr>
      <xdr:sp macro="" textlink="">
        <xdr:nvSpPr>
          <xdr:cNvPr id="6" name="Rectangle à coins arrondis 5"/>
          <xdr:cNvSpPr/>
        </xdr:nvSpPr>
        <xdr:spPr>
          <a:xfrm>
            <a:off x="9858374" y="1495425"/>
            <a:ext cx="1838325" cy="2562225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7" name="ZoneTexte 6"/>
          <xdr:cNvSpPr txBox="1"/>
        </xdr:nvSpPr>
        <xdr:spPr>
          <a:xfrm>
            <a:off x="10201275" y="1857375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3EC2DAF5-F731-4060-9B71-A1C0B0FFEABA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8" name="ZoneTexte 7"/>
          <xdr:cNvSpPr txBox="1"/>
        </xdr:nvSpPr>
        <xdr:spPr>
          <a:xfrm>
            <a:off x="10191750" y="2590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58E1CE06-2936-455C-9154-7EC18B98F1DC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9" name="ZoneTexte 8"/>
          <xdr:cNvSpPr txBox="1"/>
        </xdr:nvSpPr>
        <xdr:spPr>
          <a:xfrm>
            <a:off x="10182225" y="3352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2764C9C5-A5E4-46BF-903F-D811C307BD30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">
        <xdr:nvSpPr>
          <xdr:cNvPr id="12" name="ZoneTexte 11"/>
          <xdr:cNvSpPr txBox="1"/>
        </xdr:nvSpPr>
        <xdr:spPr>
          <a:xfrm>
            <a:off x="10210800" y="15620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C.A</a:t>
            </a:r>
            <a:r>
              <a:rPr lang="en-US" baseline="0">
                <a:latin typeface="Comic Sans MS" pitchFamily="66" charset="0"/>
              </a:rPr>
              <a:t> REALISE</a:t>
            </a:r>
            <a:r>
              <a:rPr lang="en-US"/>
              <a:t> </a:t>
            </a: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10210800" y="2276474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AVANCE</a:t>
            </a:r>
            <a:r>
              <a:rPr lang="en-US"/>
              <a:t> </a:t>
            </a: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10210800" y="29717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DETTE</a:t>
            </a:r>
          </a:p>
          <a:p>
            <a:r>
              <a:rPr lang="en-US"/>
              <a:t> </a:t>
            </a:r>
          </a:p>
        </xdr:txBody>
      </xdr:sp>
    </xdr:grpSp>
    <xdr:clientData/>
  </xdr:twoCellAnchor>
  <xdr:twoCellAnchor>
    <xdr:from>
      <xdr:col>6</xdr:col>
      <xdr:colOff>123825</xdr:colOff>
      <xdr:row>3</xdr:row>
      <xdr:rowOff>0</xdr:rowOff>
    </xdr:from>
    <xdr:to>
      <xdr:col>10</xdr:col>
      <xdr:colOff>9525</xdr:colOff>
      <xdr:row>4</xdr:row>
      <xdr:rowOff>152400</xdr:rowOff>
    </xdr:to>
    <xdr:sp macro="[0]!Retouraumenu" textlink="">
      <xdr:nvSpPr>
        <xdr:cNvPr id="20" name="Rectangle à coins arrondis 19">
          <a:hlinkClick xmlns:r="http://schemas.openxmlformats.org/officeDocument/2006/relationships" r:id="rId1"/>
        </xdr:cNvPr>
        <xdr:cNvSpPr/>
      </xdr:nvSpPr>
      <xdr:spPr>
        <a:xfrm>
          <a:off x="5629275" y="809625"/>
          <a:ext cx="3886200" cy="48577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WEET" refreshedDate="43390.241046990741" createdVersion="3" refreshedVersion="3" minRefreshableVersion="3" recordCount="93">
  <cacheSource type="worksheet">
    <worksheetSource ref="A1:H1048576" sheet="Suivi Ventes"/>
  </cacheSource>
  <cacheFields count="8">
    <cacheField name="DATE" numFmtId="0">
      <sharedItems containsNonDate="0" containsDate="1" containsString="0" containsBlank="1" minDate="2017-09-30T13:35:03" maxDate="2018-10-17T05:35:39" count="92">
        <d v="2018-10-17T05:35:39"/>
        <d v="2018-10-17T05:35:36"/>
        <d v="2018-10-17T05:35:20"/>
        <d v="2018-10-17T05:35:17"/>
        <d v="2018-10-17T05:34:36"/>
        <d v="2018-10-17T05:34:34"/>
        <d v="2018-10-17T05:34:32"/>
        <d v="2018-10-17T05:34:30"/>
        <d v="2018-10-17T05:34:27"/>
        <d v="2018-10-17T05:34:25"/>
        <d v="2018-10-17T05:34:23"/>
        <d v="2018-10-17T05:33:45"/>
        <d v="2018-10-17T05:33:03"/>
        <d v="2018-10-11T14:45:06"/>
        <d v="2018-01-13T00:32:36"/>
        <d v="2017-10-21T14:54:53"/>
        <d v="2017-10-20T17:00:47"/>
        <d v="2017-10-20T17:00:41"/>
        <d v="2017-10-20T17:00:34"/>
        <d v="2017-10-20T16:39:26"/>
        <d v="2017-10-07T22:58:43"/>
        <d v="2017-10-07T22:58:38"/>
        <d v="2017-10-07T22:58:33"/>
        <d v="2017-10-07T22:58:24"/>
        <d v="2017-10-07T22:58:17"/>
        <d v="2017-10-07T22:58:10"/>
        <d v="2017-10-07T22:58:01"/>
        <d v="2017-10-07T22:57:51"/>
        <d v="2017-10-07T22:57:13"/>
        <d v="2017-10-03T13:13:19"/>
        <d v="2017-10-03T11:46:36"/>
        <d v="2017-10-03T08:53:33"/>
        <d v="2017-10-03T08:53:26"/>
        <d v="2017-10-03T08:53:07"/>
        <d v="2017-10-03T08:52:02"/>
        <d v="2017-10-03T08:51:59"/>
        <d v="2017-10-02T08:01:37"/>
        <d v="2017-10-02T08:01:20"/>
        <d v="2017-10-02T07:59:12"/>
        <d v="2017-10-02T07:58:56"/>
        <d v="2017-10-02T07:58:54"/>
        <d v="2017-10-02T07:57:54"/>
        <d v="2017-10-02T07:57:43"/>
        <d v="2017-10-02T07:57:08"/>
        <d v="2017-10-02T07:57:06"/>
        <d v="2017-10-02T07:56:58"/>
        <d v="2017-10-02T07:42:29"/>
        <d v="2017-10-02T00:05:06"/>
        <d v="2017-10-02T00:05:02"/>
        <d v="2017-10-02T00:04:55"/>
        <d v="2017-10-02T00:03:15"/>
        <d v="2017-10-02T00:03:14"/>
        <d v="2017-10-02T00:03:03"/>
        <d v="2017-10-02T00:00:47"/>
        <d v="2017-10-01T23:56:27"/>
        <d v="2017-09-30T13:44:44"/>
        <d v="2017-09-30T13:44:43"/>
        <d v="2017-09-30T13:44:41"/>
        <d v="2017-09-30T13:44:40"/>
        <d v="2017-09-30T13:44:38"/>
        <d v="2017-09-30T13:44:36"/>
        <d v="2017-09-30T13:44:34"/>
        <d v="2017-09-30T13:43:22"/>
        <d v="2017-09-30T13:43:18"/>
        <d v="2017-09-30T13:43:14"/>
        <d v="2017-09-30T13:43:09"/>
        <d v="2017-09-30T13:43:07"/>
        <d v="2017-09-30T13:42:01"/>
        <d v="2017-09-30T13:41:59"/>
        <d v="2017-09-30T13:41:57"/>
        <d v="2017-09-30T13:41:55"/>
        <d v="2017-09-30T13:41:54"/>
        <d v="2017-09-30T13:40:42"/>
        <d v="2017-09-30T13:40:40"/>
        <d v="2017-09-30T13:40:38"/>
        <d v="2017-09-30T13:40:36"/>
        <d v="2017-09-30T13:40:34"/>
        <d v="2017-09-30T13:39:18"/>
        <d v="2017-09-30T13:38:57"/>
        <d v="2017-09-30T13:38:53"/>
        <d v="2017-09-30T13:38:49"/>
        <d v="2017-09-30T13:38:46"/>
        <d v="2017-09-30T13:38:42"/>
        <d v="2017-09-30T13:38:38"/>
        <d v="2017-09-30T13:37:12"/>
        <d v="2017-09-30T13:37:11"/>
        <d v="2017-09-30T13:37:09"/>
        <d v="2017-09-30T13:37:08"/>
        <d v="2017-09-30T13:37:07"/>
        <d v="2017-09-30T13:36:19"/>
        <d v="2017-09-30T13:35:03"/>
        <m/>
      </sharedItems>
    </cacheField>
    <cacheField name="HEURE" numFmtId="0">
      <sharedItems containsNonDate="0" containsDate="1" containsString="0" containsBlank="1" minDate="2017-09-30T13:35:03" maxDate="2018-10-17T05:35:39"/>
    </cacheField>
    <cacheField name="N° FACTURE" numFmtId="0">
      <sharedItems containsBlank="1" count="48">
        <s v="BL 43390/121"/>
        <s v="GS 43384/46"/>
        <s v="GS 43113/46"/>
        <s v="GS 43029/45"/>
        <s v="GS 43028/44"/>
        <s v="GS 43028/43"/>
        <s v="GS 43028/42"/>
        <s v="GS 43028/41"/>
        <s v="GS 43015/40"/>
        <s v="GS 43015/39"/>
        <s v="GS 43015/38"/>
        <s v="GS 43015/37"/>
        <s v="GS 43015/36"/>
        <s v="GS 43015/35"/>
        <s v="GS 43015/34"/>
        <s v="GS 43015/33"/>
        <s v="GS 43015/32"/>
        <s v="GS 43011/31"/>
        <s v="GS 43011/30"/>
        <s v="GS 43011/29"/>
        <s v="GS 43011/28"/>
        <s v="GS 43011/27"/>
        <s v="GS 43010/26"/>
        <s v="GS 43010/25"/>
        <s v="GS 43010/24"/>
        <s v="GS 43010/23"/>
        <s v="GS 43010/22"/>
        <s v="GS 43010/21"/>
        <s v="GS 43010/20"/>
        <s v="GS 43010/19"/>
        <s v="GS 43010/18"/>
        <s v="GS 43010/17"/>
        <s v="GS 43010/16"/>
        <s v="GS 43009/15"/>
        <s v="GS 43008/13"/>
        <s v="GS 43008/12"/>
        <s v="GS 43008/11"/>
        <s v="GS 43008/10"/>
        <s v="GS 43008/9"/>
        <s v="GS 43008/8"/>
        <s v="GS 43008/7"/>
        <s v="GS 43008/6"/>
        <s v="GS 43008/5"/>
        <s v="GS 43008/4"/>
        <s v="GS 43008/3"/>
        <s v="GS 43008/2"/>
        <s v="GS 43008/1"/>
        <m/>
      </sharedItems>
    </cacheField>
    <cacheField name="NOM CLIENT" numFmtId="0">
      <sharedItems containsBlank="1" count="7">
        <s v="g12131222****"/>
        <s v="Mailvin Afanyui"/>
        <s v="Boock Alphonse"/>
        <s v="Cynthia Borrom"/>
        <s v="Nkweijei Rene"/>
        <s v="Raissa Bih"/>
        <m/>
      </sharedItems>
    </cacheField>
    <cacheField name="TELEPHONE" numFmtId="0">
      <sharedItems containsString="0" containsBlank="1" containsNumber="1" containsInteger="1" minValue="678908599" maxValue="695856110"/>
    </cacheField>
    <cacheField name="TOTAL FACTURE" numFmtId="0">
      <sharedItems containsString="0" containsBlank="1" containsNumber="1" containsInteger="1" minValue="5000" maxValue="1700000"/>
    </cacheField>
    <cacheField name="AVANCE" numFmtId="0">
      <sharedItems containsString="0" containsBlank="1" containsNumber="1" containsInteger="1" minValue="2000" maxValue="1500000"/>
    </cacheField>
    <cacheField name="SOLDE" numFmtId="0">
      <sharedItems containsString="0" containsBlank="1" containsNumber="1" containsInteger="1" minValue="-579500" maxValue="12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">
  <r>
    <x v="0"/>
    <d v="2018-10-17T05:35:39"/>
    <x v="0"/>
    <x v="0"/>
    <n v="695856110"/>
    <n v="5000"/>
    <n v="2000"/>
    <n v="3000"/>
  </r>
  <r>
    <x v="1"/>
    <d v="2018-10-17T05:35:36"/>
    <x v="0"/>
    <x v="0"/>
    <n v="695856110"/>
    <n v="5000"/>
    <n v="2000"/>
    <n v="3000"/>
  </r>
  <r>
    <x v="2"/>
    <d v="2018-10-17T05:35:20"/>
    <x v="0"/>
    <x v="0"/>
    <n v="695856110"/>
    <n v="5000"/>
    <n v="2000"/>
    <n v="3000"/>
  </r>
  <r>
    <x v="3"/>
    <d v="2018-10-17T05:35:17"/>
    <x v="0"/>
    <x v="0"/>
    <n v="695856110"/>
    <n v="5000"/>
    <n v="2000"/>
    <n v="3000"/>
  </r>
  <r>
    <x v="4"/>
    <d v="2018-10-17T05:34:36"/>
    <x v="0"/>
    <x v="0"/>
    <n v="695856110"/>
    <n v="5000"/>
    <n v="2000"/>
    <n v="3000"/>
  </r>
  <r>
    <x v="5"/>
    <d v="2018-10-17T05:34:34"/>
    <x v="0"/>
    <x v="0"/>
    <n v="695856110"/>
    <n v="5000"/>
    <n v="2000"/>
    <n v="3000"/>
  </r>
  <r>
    <x v="6"/>
    <d v="2018-10-17T05:34:32"/>
    <x v="0"/>
    <x v="0"/>
    <n v="695856110"/>
    <n v="5000"/>
    <n v="2000"/>
    <n v="3000"/>
  </r>
  <r>
    <x v="7"/>
    <d v="2018-10-17T05:34:30"/>
    <x v="0"/>
    <x v="0"/>
    <n v="695856110"/>
    <n v="5000"/>
    <n v="2000"/>
    <n v="3000"/>
  </r>
  <r>
    <x v="8"/>
    <d v="2018-10-17T05:34:28"/>
    <x v="0"/>
    <x v="0"/>
    <n v="695856110"/>
    <n v="5000"/>
    <n v="2000"/>
    <n v="3000"/>
  </r>
  <r>
    <x v="9"/>
    <d v="2018-10-17T05:34:25"/>
    <x v="0"/>
    <x v="0"/>
    <n v="695856110"/>
    <n v="5000"/>
    <n v="2000"/>
    <n v="3000"/>
  </r>
  <r>
    <x v="10"/>
    <d v="2018-10-17T05:34:23"/>
    <x v="0"/>
    <x v="0"/>
    <n v="695856110"/>
    <n v="5000"/>
    <n v="2000"/>
    <n v="3000"/>
  </r>
  <r>
    <x v="11"/>
    <d v="2018-10-17T05:33:45"/>
    <x v="0"/>
    <x v="0"/>
    <n v="695856110"/>
    <n v="5000"/>
    <n v="2000"/>
    <n v="3000"/>
  </r>
  <r>
    <x v="12"/>
    <d v="2018-10-17T05:33:03"/>
    <x v="0"/>
    <x v="0"/>
    <n v="695856110"/>
    <n v="5000"/>
    <n v="2000"/>
    <n v="3000"/>
  </r>
  <r>
    <x v="13"/>
    <d v="2018-10-11T14:45:07"/>
    <x v="1"/>
    <x v="1"/>
    <n v="695856110"/>
    <n v="540000"/>
    <n v="500000"/>
    <n v="40000"/>
  </r>
  <r>
    <x v="14"/>
    <d v="2018-01-13T00:32:36"/>
    <x v="2"/>
    <x v="1"/>
    <n v="695856110"/>
    <n v="540000"/>
    <n v="500000"/>
    <n v="40000"/>
  </r>
  <r>
    <x v="15"/>
    <d v="2017-10-21T14:54:54"/>
    <x v="3"/>
    <x v="1"/>
    <n v="695856110"/>
    <n v="540000"/>
    <n v="500000"/>
    <n v="40000"/>
  </r>
  <r>
    <x v="16"/>
    <d v="2017-10-20T17:00:47"/>
    <x v="4"/>
    <x v="1"/>
    <n v="695856110"/>
    <n v="540000"/>
    <n v="500000"/>
    <n v="40000"/>
  </r>
  <r>
    <x v="17"/>
    <d v="2017-10-20T17:00:41"/>
    <x v="5"/>
    <x v="1"/>
    <n v="695856110"/>
    <n v="540000"/>
    <n v="500000"/>
    <n v="40000"/>
  </r>
  <r>
    <x v="18"/>
    <d v="2017-10-20T17:00:34"/>
    <x v="6"/>
    <x v="1"/>
    <n v="695856110"/>
    <n v="540000"/>
    <n v="500000"/>
    <n v="40000"/>
  </r>
  <r>
    <x v="19"/>
    <d v="2017-10-20T16:39:26"/>
    <x v="7"/>
    <x v="1"/>
    <n v="695856110"/>
    <n v="540000"/>
    <n v="500000"/>
    <n v="40000"/>
  </r>
  <r>
    <x v="20"/>
    <d v="2017-10-07T22:58:43"/>
    <x v="8"/>
    <x v="1"/>
    <n v="695856110"/>
    <n v="540000"/>
    <n v="500000"/>
    <n v="40000"/>
  </r>
  <r>
    <x v="21"/>
    <d v="2017-10-07T22:58:38"/>
    <x v="9"/>
    <x v="1"/>
    <n v="695856110"/>
    <n v="540000"/>
    <n v="500000"/>
    <n v="40000"/>
  </r>
  <r>
    <x v="22"/>
    <d v="2017-10-07T22:58:33"/>
    <x v="10"/>
    <x v="1"/>
    <n v="695856110"/>
    <n v="540000"/>
    <n v="500000"/>
    <n v="40000"/>
  </r>
  <r>
    <x v="23"/>
    <d v="2017-10-07T22:58:24"/>
    <x v="11"/>
    <x v="1"/>
    <n v="695856110"/>
    <n v="540000"/>
    <n v="500000"/>
    <n v="40000"/>
  </r>
  <r>
    <x v="24"/>
    <d v="2017-10-07T22:58:17"/>
    <x v="12"/>
    <x v="1"/>
    <n v="695856110"/>
    <n v="540000"/>
    <n v="500000"/>
    <n v="40000"/>
  </r>
  <r>
    <x v="25"/>
    <d v="2017-10-07T22:58:10"/>
    <x v="13"/>
    <x v="1"/>
    <n v="695856110"/>
    <n v="540000"/>
    <n v="500000"/>
    <n v="40000"/>
  </r>
  <r>
    <x v="26"/>
    <d v="2017-10-07T22:58:01"/>
    <x v="14"/>
    <x v="1"/>
    <n v="695856110"/>
    <n v="540000"/>
    <n v="500000"/>
    <n v="40000"/>
  </r>
  <r>
    <x v="27"/>
    <d v="2017-10-07T22:57:51"/>
    <x v="15"/>
    <x v="1"/>
    <n v="695856110"/>
    <n v="540000"/>
    <n v="500000"/>
    <n v="40000"/>
  </r>
  <r>
    <x v="28"/>
    <d v="2017-10-07T22:57:13"/>
    <x v="16"/>
    <x v="1"/>
    <n v="695856110"/>
    <n v="540000"/>
    <n v="500000"/>
    <n v="40000"/>
  </r>
  <r>
    <x v="29"/>
    <d v="2017-10-03T13:13:19"/>
    <x v="17"/>
    <x v="1"/>
    <n v="695856110"/>
    <n v="1700000"/>
    <n v="500000"/>
    <n v="1200000"/>
  </r>
  <r>
    <x v="30"/>
    <d v="2017-10-03T11:46:36"/>
    <x v="17"/>
    <x v="1"/>
    <n v="695856110"/>
    <n v="1700000"/>
    <n v="500000"/>
    <n v="1200000"/>
  </r>
  <r>
    <x v="31"/>
    <d v="2017-10-03T08:53:33"/>
    <x v="18"/>
    <x v="1"/>
    <n v="695856110"/>
    <n v="1700000"/>
    <n v="500000"/>
    <n v="1200000"/>
  </r>
  <r>
    <x v="32"/>
    <d v="2017-10-03T08:53:26"/>
    <x v="19"/>
    <x v="1"/>
    <n v="695856110"/>
    <n v="1700000"/>
    <n v="500000"/>
    <n v="1200000"/>
  </r>
  <r>
    <x v="33"/>
    <d v="2017-10-03T08:53:08"/>
    <x v="20"/>
    <x v="1"/>
    <n v="695856110"/>
    <n v="1700000"/>
    <n v="500000"/>
    <n v="1200000"/>
  </r>
  <r>
    <x v="34"/>
    <d v="2017-10-03T08:52:02"/>
    <x v="21"/>
    <x v="1"/>
    <n v="695856110"/>
    <n v="1700000"/>
    <n v="500000"/>
    <n v="1200000"/>
  </r>
  <r>
    <x v="35"/>
    <d v="2017-10-03T08:51:59"/>
    <x v="21"/>
    <x v="1"/>
    <n v="695856110"/>
    <n v="1700000"/>
    <n v="500000"/>
    <n v="1200000"/>
  </r>
  <r>
    <x v="36"/>
    <d v="2017-10-02T08:01:37"/>
    <x v="22"/>
    <x v="1"/>
    <n v="695856110"/>
    <n v="1700000"/>
    <n v="500000"/>
    <n v="1200000"/>
  </r>
  <r>
    <x v="37"/>
    <d v="2017-10-02T08:01:21"/>
    <x v="23"/>
    <x v="1"/>
    <n v="695856110"/>
    <n v="1700000"/>
    <n v="500000"/>
    <n v="1200000"/>
  </r>
  <r>
    <x v="38"/>
    <d v="2017-10-02T07:59:12"/>
    <x v="24"/>
    <x v="1"/>
    <n v="695856110"/>
    <n v="1700000"/>
    <n v="500000"/>
    <n v="1200000"/>
  </r>
  <r>
    <x v="39"/>
    <d v="2017-10-02T07:58:56"/>
    <x v="25"/>
    <x v="1"/>
    <n v="695856110"/>
    <n v="1700000"/>
    <n v="500000"/>
    <n v="1200000"/>
  </r>
  <r>
    <x v="40"/>
    <d v="2017-10-02T07:58:54"/>
    <x v="25"/>
    <x v="1"/>
    <n v="695856110"/>
    <n v="1700000"/>
    <n v="500000"/>
    <n v="1200000"/>
  </r>
  <r>
    <x v="41"/>
    <d v="2017-10-02T07:57:54"/>
    <x v="26"/>
    <x v="1"/>
    <n v="695856110"/>
    <n v="1700000"/>
    <n v="500000"/>
    <n v="1200000"/>
  </r>
  <r>
    <x v="42"/>
    <d v="2017-10-02T07:57:43"/>
    <x v="27"/>
    <x v="1"/>
    <n v="695856110"/>
    <n v="1700000"/>
    <n v="500000"/>
    <n v="1200000"/>
  </r>
  <r>
    <x v="43"/>
    <d v="2017-10-02T07:57:08"/>
    <x v="28"/>
    <x v="1"/>
    <n v="695856110"/>
    <n v="1700000"/>
    <n v="500000"/>
    <n v="1200000"/>
  </r>
  <r>
    <x v="44"/>
    <d v="2017-10-02T07:57:06"/>
    <x v="28"/>
    <x v="1"/>
    <n v="695856110"/>
    <n v="1700000"/>
    <n v="500000"/>
    <n v="1200000"/>
  </r>
  <r>
    <x v="45"/>
    <d v="2017-10-02T07:56:58"/>
    <x v="28"/>
    <x v="1"/>
    <n v="695856110"/>
    <n v="1700000"/>
    <n v="500000"/>
    <n v="1200000"/>
  </r>
  <r>
    <x v="46"/>
    <d v="2017-10-02T07:42:29"/>
    <x v="28"/>
    <x v="1"/>
    <n v="695856110"/>
    <n v="1700000"/>
    <n v="500000"/>
    <n v="1200000"/>
  </r>
  <r>
    <x v="47"/>
    <d v="2017-10-02T00:05:06"/>
    <x v="28"/>
    <x v="1"/>
    <n v="695856110"/>
    <n v="1700000"/>
    <n v="500000"/>
    <n v="1200000"/>
  </r>
  <r>
    <x v="48"/>
    <d v="2017-10-02T00:05:02"/>
    <x v="29"/>
    <x v="1"/>
    <n v="695856110"/>
    <n v="1700000"/>
    <n v="500000"/>
    <n v="1200000"/>
  </r>
  <r>
    <x v="49"/>
    <d v="2017-10-02T00:04:55"/>
    <x v="30"/>
    <x v="1"/>
    <n v="695856110"/>
    <n v="1700000"/>
    <n v="500000"/>
    <n v="1200000"/>
  </r>
  <r>
    <x v="50"/>
    <d v="2017-10-02T00:03:15"/>
    <x v="31"/>
    <x v="2"/>
    <n v="695856110"/>
    <n v="270000"/>
    <n v="100000"/>
    <n v="170000"/>
  </r>
  <r>
    <x v="51"/>
    <d v="2017-10-02T00:03:14"/>
    <x v="31"/>
    <x v="2"/>
    <n v="695856110"/>
    <n v="270000"/>
    <n v="100000"/>
    <n v="170000"/>
  </r>
  <r>
    <x v="52"/>
    <d v="2017-10-02T00:03:03"/>
    <x v="31"/>
    <x v="2"/>
    <n v="695856110"/>
    <n v="270000"/>
    <n v="100000"/>
    <n v="170000"/>
  </r>
  <r>
    <x v="53"/>
    <d v="2017-10-02T00:00:47"/>
    <x v="32"/>
    <x v="2"/>
    <n v="695856110"/>
    <n v="270000"/>
    <n v="100000"/>
    <n v="170000"/>
  </r>
  <r>
    <x v="54"/>
    <d v="2017-10-01T23:57:33"/>
    <x v="33"/>
    <x v="2"/>
    <n v="695856110"/>
    <n v="270000"/>
    <n v="100000"/>
    <n v="170000"/>
  </r>
  <r>
    <x v="55"/>
    <d v="2017-09-30T13:44:44"/>
    <x v="34"/>
    <x v="2"/>
    <n v="678908599"/>
    <n v="270000"/>
    <n v="100000"/>
    <n v="170000"/>
  </r>
  <r>
    <x v="56"/>
    <d v="2017-09-30T13:44:43"/>
    <x v="34"/>
    <x v="2"/>
    <n v="678908599"/>
    <n v="270000"/>
    <n v="100000"/>
    <n v="170000"/>
  </r>
  <r>
    <x v="57"/>
    <d v="2017-09-30T13:44:41"/>
    <x v="34"/>
    <x v="2"/>
    <n v="678908599"/>
    <n v="270000"/>
    <n v="100000"/>
    <n v="170000"/>
  </r>
  <r>
    <x v="58"/>
    <d v="2017-09-30T13:44:40"/>
    <x v="34"/>
    <x v="2"/>
    <n v="678908599"/>
    <n v="270000"/>
    <n v="100000"/>
    <n v="170000"/>
  </r>
  <r>
    <x v="59"/>
    <d v="2017-09-30T13:44:38"/>
    <x v="34"/>
    <x v="2"/>
    <n v="678908599"/>
    <n v="270000"/>
    <n v="100000"/>
    <n v="170000"/>
  </r>
  <r>
    <x v="60"/>
    <d v="2017-09-30T13:44:37"/>
    <x v="34"/>
    <x v="2"/>
    <n v="678908599"/>
    <n v="270000"/>
    <n v="100000"/>
    <n v="170000"/>
  </r>
  <r>
    <x v="61"/>
    <d v="2017-09-30T13:44:34"/>
    <x v="34"/>
    <x v="2"/>
    <n v="678908599"/>
    <n v="270000"/>
    <n v="100000"/>
    <n v="170000"/>
  </r>
  <r>
    <x v="62"/>
    <d v="2017-09-30T13:43:22"/>
    <x v="35"/>
    <x v="1"/>
    <n v="678908599"/>
    <n v="650000"/>
    <n v="100000"/>
    <n v="550000"/>
  </r>
  <r>
    <x v="63"/>
    <d v="2017-09-30T13:43:19"/>
    <x v="36"/>
    <x v="1"/>
    <n v="678908599"/>
    <n v="650000"/>
    <n v="100000"/>
    <n v="550000"/>
  </r>
  <r>
    <x v="64"/>
    <d v="2017-09-30T13:43:14"/>
    <x v="37"/>
    <x v="1"/>
    <n v="678908599"/>
    <n v="650000"/>
    <n v="100000"/>
    <n v="550000"/>
  </r>
  <r>
    <x v="65"/>
    <d v="2017-09-30T13:43:09"/>
    <x v="38"/>
    <x v="1"/>
    <n v="678908599"/>
    <n v="650000"/>
    <n v="100000"/>
    <n v="550000"/>
  </r>
  <r>
    <x v="66"/>
    <d v="2017-09-30T13:43:07"/>
    <x v="38"/>
    <x v="1"/>
    <n v="678908599"/>
    <n v="650000"/>
    <n v="100000"/>
    <n v="550000"/>
  </r>
  <r>
    <x v="67"/>
    <d v="2017-09-30T13:42:01"/>
    <x v="38"/>
    <x v="3"/>
    <n v="678908599"/>
    <n v="970000"/>
    <n v="100000"/>
    <n v="870000"/>
  </r>
  <r>
    <x v="68"/>
    <d v="2017-09-30T13:41:59"/>
    <x v="38"/>
    <x v="3"/>
    <n v="678908599"/>
    <n v="970000"/>
    <n v="100000"/>
    <n v="870000"/>
  </r>
  <r>
    <x v="69"/>
    <d v="2017-09-30T13:41:57"/>
    <x v="38"/>
    <x v="3"/>
    <n v="678908599"/>
    <n v="970000"/>
    <n v="100000"/>
    <n v="870000"/>
  </r>
  <r>
    <x v="70"/>
    <d v="2017-09-30T13:41:56"/>
    <x v="38"/>
    <x v="3"/>
    <n v="678908599"/>
    <n v="970000"/>
    <n v="100000"/>
    <n v="870000"/>
  </r>
  <r>
    <x v="71"/>
    <d v="2017-09-30T13:41:54"/>
    <x v="38"/>
    <x v="3"/>
    <n v="678908599"/>
    <n v="970000"/>
    <n v="100000"/>
    <n v="870000"/>
  </r>
  <r>
    <x v="72"/>
    <d v="2017-09-30T13:40:42"/>
    <x v="38"/>
    <x v="4"/>
    <n v="678908599"/>
    <n v="213500"/>
    <n v="100000"/>
    <n v="113500"/>
  </r>
  <r>
    <x v="73"/>
    <d v="2017-09-30T13:40:40"/>
    <x v="38"/>
    <x v="4"/>
    <n v="678908599"/>
    <n v="213500"/>
    <n v="100000"/>
    <n v="113500"/>
  </r>
  <r>
    <x v="74"/>
    <d v="2017-09-30T13:40:38"/>
    <x v="38"/>
    <x v="4"/>
    <n v="678908599"/>
    <n v="213500"/>
    <n v="100000"/>
    <n v="113500"/>
  </r>
  <r>
    <x v="75"/>
    <d v="2017-09-30T13:40:36"/>
    <x v="38"/>
    <x v="4"/>
    <n v="678908599"/>
    <n v="213500"/>
    <n v="100000"/>
    <n v="113500"/>
  </r>
  <r>
    <x v="76"/>
    <d v="2017-09-30T13:40:34"/>
    <x v="38"/>
    <x v="4"/>
    <n v="678908599"/>
    <n v="213500"/>
    <n v="100000"/>
    <n v="113500"/>
  </r>
  <r>
    <x v="77"/>
    <d v="2017-09-30T13:39:18"/>
    <x v="38"/>
    <x v="3"/>
    <n v="678908599"/>
    <n v="73000"/>
    <n v="500000"/>
    <n v="-427000"/>
  </r>
  <r>
    <x v="78"/>
    <d v="2017-09-30T13:38:57"/>
    <x v="39"/>
    <x v="3"/>
    <n v="678908599"/>
    <n v="73000"/>
    <n v="500000"/>
    <n v="-427000"/>
  </r>
  <r>
    <x v="79"/>
    <d v="2017-09-30T13:38:53"/>
    <x v="40"/>
    <x v="3"/>
    <n v="678908599"/>
    <n v="73000"/>
    <n v="500000"/>
    <n v="-427000"/>
  </r>
  <r>
    <x v="80"/>
    <d v="2017-09-30T13:38:50"/>
    <x v="41"/>
    <x v="3"/>
    <n v="678908599"/>
    <n v="73000"/>
    <n v="500000"/>
    <n v="-427000"/>
  </r>
  <r>
    <x v="81"/>
    <d v="2017-09-30T13:38:46"/>
    <x v="42"/>
    <x v="3"/>
    <n v="678908599"/>
    <n v="73000"/>
    <n v="500000"/>
    <n v="-427000"/>
  </r>
  <r>
    <x v="82"/>
    <d v="2017-09-30T13:38:42"/>
    <x v="43"/>
    <x v="3"/>
    <n v="678908599"/>
    <n v="73000"/>
    <n v="500000"/>
    <n v="-427000"/>
  </r>
  <r>
    <x v="83"/>
    <d v="2017-09-30T13:38:38"/>
    <x v="44"/>
    <x v="3"/>
    <n v="678908599"/>
    <n v="73000"/>
    <n v="500000"/>
    <n v="-427000"/>
  </r>
  <r>
    <x v="84"/>
    <d v="2017-09-30T13:37:12"/>
    <x v="45"/>
    <x v="5"/>
    <n v="678908599"/>
    <n v="920500"/>
    <n v="500000"/>
    <n v="420500"/>
  </r>
  <r>
    <x v="85"/>
    <d v="2017-09-30T13:37:11"/>
    <x v="45"/>
    <x v="5"/>
    <n v="678908599"/>
    <n v="920500"/>
    <n v="500000"/>
    <n v="420500"/>
  </r>
  <r>
    <x v="86"/>
    <d v="2017-09-30T13:37:09"/>
    <x v="45"/>
    <x v="5"/>
    <n v="678908599"/>
    <n v="920500"/>
    <n v="500000"/>
    <n v="420500"/>
  </r>
  <r>
    <x v="87"/>
    <d v="2017-09-30T13:37:08"/>
    <x v="45"/>
    <x v="5"/>
    <n v="678908599"/>
    <n v="920500"/>
    <n v="500000"/>
    <n v="420500"/>
  </r>
  <r>
    <x v="88"/>
    <d v="2017-09-30T13:37:07"/>
    <x v="45"/>
    <x v="5"/>
    <n v="678908599"/>
    <n v="920500"/>
    <n v="500000"/>
    <n v="420500"/>
  </r>
  <r>
    <x v="89"/>
    <d v="2017-09-30T13:36:19"/>
    <x v="45"/>
    <x v="5"/>
    <n v="678908599"/>
    <n v="920500"/>
    <n v="500000"/>
    <n v="420500"/>
  </r>
  <r>
    <x v="90"/>
    <d v="2017-09-30T13:35:03"/>
    <x v="46"/>
    <x v="5"/>
    <n v="678908599"/>
    <n v="920500"/>
    <n v="1500000"/>
    <n v="-579500"/>
  </r>
  <r>
    <x v="91"/>
    <m/>
    <x v="47"/>
    <x v="6"/>
    <m/>
    <m/>
    <m/>
    <m/>
  </r>
  <r>
    <x v="91"/>
    <m/>
    <x v="47"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D54" firstHeaderRow="1" firstDataRow="2" firstDataCol="1" rowPageCount="2" colPageCount="1"/>
  <pivotFields count="8">
    <pivotField axis="axisPage" showAll="0">
      <items count="93"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91"/>
        <item t="default"/>
      </items>
    </pivotField>
    <pivotField showAll="0"/>
    <pivotField axis="axisRow" showAll="0">
      <items count="49">
        <item x="0"/>
        <item x="46"/>
        <item x="37"/>
        <item x="36"/>
        <item x="35"/>
        <item x="34"/>
        <item x="45"/>
        <item x="44"/>
        <item x="43"/>
        <item x="42"/>
        <item x="41"/>
        <item x="40"/>
        <item x="39"/>
        <item x="38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47"/>
        <item t="default"/>
      </items>
    </pivotField>
    <pivotField axis="axisPage" multipleItemSelectionAllowed="1" showAll="0">
      <items count="8">
        <item x="2"/>
        <item x="3"/>
        <item x="0"/>
        <item x="1"/>
        <item x="4"/>
        <item x="5"/>
        <item x="6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2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" hier="-1"/>
    <pageField fld="0" hier="-1"/>
  </pageFields>
  <dataFields count="3">
    <dataField name="Somme de TOTAL FACTURE" fld="5" baseField="0" baseItem="0" numFmtId="170"/>
    <dataField name="Somme de AVANCE" fld="6" baseField="0" baseItem="0" numFmtId="170"/>
    <dataField name="Somme de SOLDE" fld="7" baseField="0" baseItem="0" numFmtId="17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5" displayName="Tableau5" ref="C2:D9" totalsRowShown="0">
  <autoFilter ref="C2:D9"/>
  <tableColumns count="2">
    <tableColumn id="1" name="PRESTATION"/>
    <tableColumn id="2" name="PRIX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lsuiviclients" displayName="Tblsuiviclients" ref="A1:K13" totalsRowShown="0" headerRowDxfId="20">
  <tableColumns count="11">
    <tableColumn id="1" name="DATE"/>
    <tableColumn id="10" name="NOM CLIENT"/>
    <tableColumn id="2" name="TELEPHONE"/>
    <tableColumn id="3" name="NBRE PIECES"/>
    <tableColumn id="4" name="NBRE KILOS"/>
    <tableColumn id="5" name="TYPE PRESTATION"/>
    <tableColumn id="6" name="PRIX " dataDxfId="19">
      <calculatedColumnFormula>IFERROR(VLOOKUP(Tblsuiviclients[[#This Row],[TYPE PRESTATION]],Tableau5[],2,0),"")</calculatedColumnFormula>
    </tableColumn>
    <tableColumn id="7" name="TOTAL " dataDxfId="18">
      <calculatedColumnFormula>IFERROR(Tblsuiviclients[[#This Row],[NBRE KILOS]]*Tblsuiviclients[[#This Row],[PRIX ]],"")</calculatedColumnFormula>
    </tableColumn>
    <tableColumn id="8" name="AVANCE" dataDxfId="17"/>
    <tableColumn id="11" name="SOLDE" dataDxfId="16">
      <calculatedColumnFormula>IFERROR(Tblsuiviclients[[#This Row],[TOTAL ]]-Tblsuiviclients[[#This Row],[AVANCE]],"")</calculatedColumnFormula>
    </tableColumn>
    <tableColumn id="9" name="COMMENTAIRES" dataDxfId="15">
      <calculatedColumnFormula>IFERROR(Tblsuiviclients[[#This Row],[TOTAL ]]-Tblsuiviclients[[#This Row],[AVANCE]],"")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8" name="Tsuividesventes" displayName="Tsuividesventes" ref="A1:H80" totalsRowShown="0" headerRowDxfId="14" dataDxfId="13">
  <autoFilter ref="A1:H80"/>
  <tableColumns count="8">
    <tableColumn id="1" name="DATE" dataDxfId="12"/>
    <tableColumn id="8" name="HEURE" dataDxfId="11"/>
    <tableColumn id="2" name="N° FACTURE" dataDxfId="10"/>
    <tableColumn id="3" name="NOM CLIENT" dataDxfId="9"/>
    <tableColumn id="4" name="TELEPHONE" dataDxfId="8"/>
    <tableColumn id="5" name="TOTAL FACTURE" dataDxfId="7"/>
    <tableColumn id="7" name="AVANCE" dataDxfId="6"/>
    <tableColumn id="6" name="SOLDE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>
          <a:solidFill>
            <a:schemeClr val="bg1"/>
          </a:solidFill>
        </a:ln>
      </a:spPr>
      <a:bodyPr rtlCol="0" anchor="ctr"/>
      <a:lstStyle>
        <a:defPPr algn="ctr">
          <a:defRPr sz="1400" b="1">
            <a:solidFill>
              <a:srgbClr val="FFFF00"/>
            </a:solidFill>
          </a:defRPr>
        </a:defPPr>
      </a:lstStyle>
      <a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X87"/>
  <sheetViews>
    <sheetView showGridLines="0" workbookViewId="0">
      <selection activeCell="I14" sqref="I14"/>
    </sheetView>
  </sheetViews>
  <sheetFormatPr baseColWidth="10" defaultRowHeight="16.5" x14ac:dyDescent="0.3"/>
  <cols>
    <col min="1" max="1" width="20.42578125" style="12" customWidth="1"/>
    <col min="2" max="2" width="18.85546875" style="13" customWidth="1"/>
    <col min="3" max="3" width="17.85546875" style="12" customWidth="1"/>
    <col min="4" max="4" width="2.85546875" style="5" customWidth="1"/>
    <col min="5" max="5" width="1.28515625" style="5" hidden="1" customWidth="1"/>
    <col min="6" max="6" width="21" style="5" customWidth="1"/>
    <col min="7" max="7" width="20.42578125" style="5" customWidth="1"/>
    <col min="8" max="8" width="1" style="5" customWidth="1"/>
    <col min="9" max="9" width="19.85546875" style="5" customWidth="1"/>
    <col min="10" max="10" width="19.7109375" style="5" customWidth="1"/>
    <col min="11" max="11" width="2.42578125" style="5" customWidth="1"/>
    <col min="12" max="12" width="22.5703125" style="5" customWidth="1"/>
    <col min="13" max="16384" width="11.42578125" style="5"/>
  </cols>
  <sheetData>
    <row r="1" spans="1:24" s="7" customFormat="1" ht="33" x14ac:dyDescent="0.6">
      <c r="A1" s="139"/>
      <c r="B1" s="139"/>
      <c r="C1" s="139"/>
      <c r="D1" s="101">
        <v>2</v>
      </c>
      <c r="E1" s="102"/>
      <c r="F1" s="102"/>
      <c r="G1" s="102"/>
      <c r="H1" s="102"/>
      <c r="I1" s="102"/>
      <c r="J1" s="102"/>
      <c r="K1" s="86"/>
      <c r="L1" s="8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s="6" customFormat="1" ht="21.75" customHeight="1" x14ac:dyDescent="0.35">
      <c r="A2" s="140"/>
      <c r="B2" s="140"/>
      <c r="C2" s="140"/>
      <c r="D2" s="95"/>
      <c r="E2" s="95"/>
      <c r="F2" s="94"/>
      <c r="G2" s="94"/>
      <c r="H2" s="103"/>
      <c r="I2" s="94"/>
      <c r="J2" s="94"/>
      <c r="K2" s="11"/>
      <c r="L2" s="79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 s="6" customFormat="1" ht="25.5" customHeight="1" x14ac:dyDescent="0.6">
      <c r="A3" s="104"/>
      <c r="B3" s="105"/>
      <c r="C3" s="104"/>
      <c r="D3" s="95"/>
      <c r="E3" s="95"/>
      <c r="F3" s="106"/>
      <c r="G3" s="107"/>
      <c r="H3" s="95"/>
      <c r="I3" s="108"/>
      <c r="J3" s="109"/>
      <c r="K3" s="11"/>
      <c r="L3" s="79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</row>
    <row r="4" spans="1:24" s="6" customFormat="1" x14ac:dyDescent="0.35">
      <c r="A4" s="110"/>
      <c r="B4" s="111"/>
      <c r="C4" s="111"/>
      <c r="D4" s="95"/>
      <c r="E4" s="95"/>
      <c r="F4" s="96"/>
      <c r="G4" s="97"/>
      <c r="H4" s="95"/>
      <c r="I4" s="95"/>
      <c r="J4" s="95"/>
      <c r="K4" s="11"/>
      <c r="L4" s="79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</row>
    <row r="5" spans="1:24" s="6" customFormat="1" ht="21" customHeight="1" x14ac:dyDescent="0.35">
      <c r="A5" s="110"/>
      <c r="B5" s="111"/>
      <c r="C5" s="111"/>
      <c r="D5" s="100"/>
      <c r="E5" s="100"/>
      <c r="F5" s="140"/>
      <c r="G5" s="140"/>
      <c r="H5" s="100"/>
      <c r="I5" s="140"/>
      <c r="J5" s="140"/>
      <c r="K5" s="11"/>
      <c r="L5" s="79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</row>
    <row r="6" spans="1:24" s="6" customFormat="1" ht="18.75" customHeight="1" x14ac:dyDescent="0.35">
      <c r="A6" s="110"/>
      <c r="B6" s="111"/>
      <c r="C6" s="111"/>
      <c r="D6" s="100"/>
      <c r="E6" s="100"/>
      <c r="F6" s="104"/>
      <c r="G6" s="112"/>
      <c r="H6" s="100"/>
      <c r="I6" s="112"/>
      <c r="J6" s="112"/>
      <c r="K6" s="11"/>
      <c r="L6" s="79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</row>
    <row r="7" spans="1:24" s="6" customFormat="1" ht="21" x14ac:dyDescent="0.4">
      <c r="A7" s="142"/>
      <c r="B7" s="142"/>
      <c r="C7" s="142"/>
      <c r="D7" s="100"/>
      <c r="E7" s="100"/>
      <c r="F7" s="113"/>
      <c r="G7" s="113"/>
      <c r="H7" s="100"/>
      <c r="I7" s="114"/>
      <c r="J7" s="115"/>
      <c r="K7" s="11"/>
      <c r="L7" s="79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</row>
    <row r="8" spans="1:24" s="6" customFormat="1" ht="19.5" x14ac:dyDescent="0.4">
      <c r="A8" s="116"/>
      <c r="B8" s="116"/>
      <c r="C8" s="116"/>
      <c r="D8" s="100"/>
      <c r="E8" s="100"/>
      <c r="F8" s="113"/>
      <c r="G8" s="113"/>
      <c r="H8" s="100"/>
      <c r="I8" s="114"/>
      <c r="J8" s="115"/>
      <c r="K8" s="11"/>
      <c r="L8" s="79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</row>
    <row r="9" spans="1:24" s="6" customFormat="1" ht="17.25" x14ac:dyDescent="0.35">
      <c r="A9" s="117"/>
      <c r="B9" s="118"/>
      <c r="C9" s="111"/>
      <c r="D9" s="100"/>
      <c r="E9" s="100"/>
      <c r="F9" s="113"/>
      <c r="G9" s="113"/>
      <c r="H9" s="100"/>
      <c r="I9" s="114"/>
      <c r="J9" s="115"/>
      <c r="K9" s="11"/>
      <c r="L9" s="79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</row>
    <row r="10" spans="1:24" s="6" customFormat="1" ht="17.25" x14ac:dyDescent="0.35">
      <c r="A10" s="117"/>
      <c r="B10" s="118"/>
      <c r="C10" s="111"/>
      <c r="D10" s="100"/>
      <c r="E10" s="100"/>
      <c r="F10" s="113"/>
      <c r="G10" s="113"/>
      <c r="H10" s="100"/>
      <c r="I10" s="114"/>
      <c r="J10" s="115"/>
      <c r="K10" s="11"/>
      <c r="L10" s="79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</row>
    <row r="11" spans="1:24" s="6" customFormat="1" ht="17.25" x14ac:dyDescent="0.35">
      <c r="A11" s="117"/>
      <c r="B11" s="118"/>
      <c r="C11" s="111"/>
      <c r="D11" s="100"/>
      <c r="E11" s="100"/>
      <c r="F11" s="113"/>
      <c r="G11" s="126" t="s">
        <v>82</v>
      </c>
      <c r="H11" s="127">
        <v>63702000</v>
      </c>
      <c r="I11" s="114"/>
      <c r="J11" s="115"/>
      <c r="K11" s="11"/>
      <c r="L11" s="79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</row>
    <row r="12" spans="1:24" s="6" customFormat="1" ht="17.25" x14ac:dyDescent="0.35">
      <c r="A12" s="117"/>
      <c r="B12" s="118"/>
      <c r="C12" s="111"/>
      <c r="D12" s="100"/>
      <c r="E12" s="100"/>
      <c r="F12" s="113"/>
      <c r="G12" s="126" t="s">
        <v>83</v>
      </c>
      <c r="H12" s="127">
        <v>29200000</v>
      </c>
      <c r="I12" s="114"/>
      <c r="J12" s="115"/>
      <c r="K12" s="11"/>
      <c r="L12" s="79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</row>
    <row r="13" spans="1:24" s="6" customFormat="1" ht="17.25" x14ac:dyDescent="0.35">
      <c r="A13" s="117"/>
      <c r="B13" s="118"/>
      <c r="C13" s="111"/>
      <c r="D13" s="100"/>
      <c r="E13" s="100"/>
      <c r="F13" s="113"/>
      <c r="G13" s="126" t="s">
        <v>84</v>
      </c>
      <c r="H13" s="127">
        <v>34502000</v>
      </c>
      <c r="I13" s="114"/>
      <c r="J13" s="115"/>
      <c r="K13" s="11"/>
      <c r="L13" s="79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</row>
    <row r="14" spans="1:24" s="6" customFormat="1" ht="20.25" x14ac:dyDescent="0.4">
      <c r="A14" s="141"/>
      <c r="B14" s="141"/>
      <c r="C14" s="141"/>
      <c r="D14" s="98"/>
      <c r="E14" s="99"/>
      <c r="F14" s="113"/>
      <c r="G14" s="126" t="s">
        <v>85</v>
      </c>
      <c r="H14" s="127" t="e">
        <v>#DIV/0!</v>
      </c>
      <c r="I14" s="122"/>
      <c r="J14" s="115"/>
      <c r="K14" s="11"/>
      <c r="L14" s="79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</row>
    <row r="15" spans="1:24" s="6" customFormat="1" ht="19.5" x14ac:dyDescent="0.4">
      <c r="A15" s="116"/>
      <c r="B15" s="119"/>
      <c r="C15" s="116"/>
      <c r="D15" s="98"/>
      <c r="E15" s="99"/>
      <c r="F15" s="113"/>
      <c r="G15" s="126" t="s">
        <v>86</v>
      </c>
      <c r="H15" s="127" t="s">
        <v>116</v>
      </c>
      <c r="I15" s="114"/>
      <c r="J15" s="115"/>
      <c r="K15" s="11"/>
      <c r="L15" s="79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</row>
    <row r="16" spans="1:24" s="6" customFormat="1" ht="17.25" x14ac:dyDescent="0.35">
      <c r="A16" s="117"/>
      <c r="B16" s="120"/>
      <c r="C16" s="121"/>
      <c r="D16" s="98"/>
      <c r="E16" s="99"/>
      <c r="F16" s="113"/>
      <c r="G16" s="113"/>
      <c r="H16" s="100"/>
      <c r="I16" s="114"/>
      <c r="J16" s="115"/>
      <c r="K16" s="11"/>
      <c r="L16" s="79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</row>
    <row r="17" spans="1:24" s="6" customFormat="1" ht="17.25" x14ac:dyDescent="0.35">
      <c r="A17" s="117"/>
      <c r="B17" s="120"/>
      <c r="C17" s="121"/>
      <c r="D17" s="98"/>
      <c r="E17" s="99"/>
      <c r="F17" s="122"/>
      <c r="G17" s="122"/>
      <c r="H17" s="117"/>
      <c r="J17" s="122"/>
      <c r="K17" s="11"/>
      <c r="L17" s="79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</row>
    <row r="18" spans="1:24" s="6" customFormat="1" ht="17.25" x14ac:dyDescent="0.35">
      <c r="A18" s="117"/>
      <c r="B18" s="120"/>
      <c r="C18" s="121"/>
      <c r="D18" s="98"/>
      <c r="E18" s="99"/>
      <c r="F18" s="122"/>
      <c r="G18" s="122"/>
      <c r="H18" s="117"/>
      <c r="I18" s="122"/>
      <c r="J18" s="122"/>
      <c r="K18" s="11"/>
      <c r="L18" s="79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</row>
    <row r="19" spans="1:24" s="6" customFormat="1" ht="17.25" x14ac:dyDescent="0.35">
      <c r="A19" s="117"/>
      <c r="B19" s="120"/>
      <c r="C19" s="121"/>
      <c r="D19" s="100"/>
      <c r="E19" s="100"/>
      <c r="F19" s="122"/>
      <c r="G19" s="122"/>
      <c r="H19" s="117"/>
      <c r="I19" s="122"/>
      <c r="J19" s="122"/>
      <c r="K19" s="11"/>
      <c r="L19" s="79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</row>
    <row r="20" spans="1:24" x14ac:dyDescent="0.3">
      <c r="A20" s="117"/>
      <c r="B20" s="120"/>
      <c r="C20" s="121"/>
      <c r="D20" s="122"/>
      <c r="E20" s="123"/>
      <c r="F20" s="122"/>
      <c r="G20" s="122"/>
      <c r="H20" s="117"/>
      <c r="I20" s="122"/>
      <c r="J20" s="122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</row>
    <row r="21" spans="1:24" ht="13.5" customHeight="1" x14ac:dyDescent="0.3">
      <c r="A21" s="124"/>
      <c r="B21" s="124"/>
      <c r="C21" s="124"/>
      <c r="D21" s="122"/>
      <c r="E21" s="117"/>
      <c r="F21" s="122"/>
      <c r="G21" s="122"/>
      <c r="H21" s="117"/>
      <c r="I21" s="122"/>
      <c r="J21" s="122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</row>
    <row r="22" spans="1:24" x14ac:dyDescent="0.3">
      <c r="A22" s="82"/>
      <c r="B22" s="84"/>
      <c r="C22" s="82"/>
      <c r="D22" s="81"/>
      <c r="E22" s="83"/>
      <c r="F22" s="81"/>
      <c r="G22" s="81"/>
      <c r="H22" s="83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</row>
    <row r="23" spans="1:24" x14ac:dyDescent="0.3">
      <c r="A23" s="82"/>
      <c r="B23" s="84"/>
      <c r="C23" s="82"/>
      <c r="D23" s="81"/>
      <c r="E23" s="83"/>
      <c r="F23" s="81"/>
      <c r="G23" s="81"/>
      <c r="H23" s="83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</row>
    <row r="24" spans="1:24" x14ac:dyDescent="0.3">
      <c r="A24" s="82"/>
      <c r="B24" s="84"/>
      <c r="C24" s="82"/>
      <c r="D24" s="81"/>
      <c r="E24" s="83"/>
      <c r="F24" s="81"/>
      <c r="G24" s="81"/>
      <c r="H24" s="83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</row>
    <row r="25" spans="1:24" x14ac:dyDescent="0.3">
      <c r="A25" s="82"/>
      <c r="B25" s="84"/>
      <c r="C25" s="82"/>
      <c r="D25" s="81"/>
      <c r="E25" s="83"/>
      <c r="F25" s="81"/>
      <c r="G25" s="81"/>
      <c r="H25" s="83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</row>
    <row r="26" spans="1:24" x14ac:dyDescent="0.3">
      <c r="A26" s="82"/>
      <c r="B26" s="84"/>
      <c r="C26" s="82"/>
      <c r="D26" s="81"/>
      <c r="E26" s="83"/>
      <c r="F26" s="83"/>
      <c r="G26" s="83"/>
      <c r="H26" s="83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</row>
    <row r="27" spans="1:24" x14ac:dyDescent="0.3">
      <c r="A27" s="82"/>
      <c r="B27" s="84"/>
      <c r="C27" s="82"/>
      <c r="D27" s="81"/>
      <c r="E27" s="83"/>
      <c r="F27" s="83"/>
      <c r="G27" s="83"/>
      <c r="H27" s="83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</row>
    <row r="28" spans="1:24" x14ac:dyDescent="0.3">
      <c r="A28" s="82"/>
      <c r="B28" s="84"/>
      <c r="C28" s="82"/>
      <c r="D28" s="81"/>
      <c r="E28" s="83"/>
      <c r="F28" s="83"/>
      <c r="G28" s="83"/>
      <c r="H28" s="83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</row>
    <row r="29" spans="1:24" x14ac:dyDescent="0.3">
      <c r="A29" s="82"/>
      <c r="B29" s="84"/>
      <c r="C29" s="82"/>
      <c r="D29" s="81"/>
      <c r="E29" s="83"/>
      <c r="F29" s="81"/>
      <c r="G29" s="81"/>
      <c r="H29" s="83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</row>
    <row r="30" spans="1:24" x14ac:dyDescent="0.3">
      <c r="A30" s="82"/>
      <c r="B30" s="85"/>
      <c r="C30" s="82"/>
      <c r="D30" s="81"/>
      <c r="E30" s="83"/>
      <c r="F30" s="81"/>
      <c r="G30" s="81"/>
      <c r="H30" s="83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</row>
    <row r="31" spans="1:24" x14ac:dyDescent="0.3">
      <c r="A31" s="82"/>
      <c r="B31" s="85"/>
      <c r="C31" s="82"/>
      <c r="D31" s="81"/>
      <c r="E31" s="83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</row>
    <row r="32" spans="1:24" x14ac:dyDescent="0.3">
      <c r="A32" s="82"/>
      <c r="B32" s="85"/>
      <c r="C32" s="82"/>
      <c r="D32" s="81"/>
      <c r="E32" s="83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</row>
    <row r="33" spans="1:24" x14ac:dyDescent="0.3">
      <c r="A33" s="82"/>
      <c r="B33" s="82"/>
      <c r="C33" s="82"/>
      <c r="D33" s="81"/>
      <c r="E33" s="83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</row>
    <row r="34" spans="1:24" x14ac:dyDescent="0.3">
      <c r="A34" s="82"/>
      <c r="B34" s="82"/>
      <c r="C34" s="82"/>
      <c r="D34" s="81"/>
      <c r="E34" s="83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</row>
    <row r="35" spans="1:24" x14ac:dyDescent="0.3">
      <c r="A35" s="82"/>
      <c r="B35" s="84"/>
      <c r="C35" s="82"/>
      <c r="D35" s="81"/>
      <c r="E35" s="83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</row>
    <row r="36" spans="1:24" x14ac:dyDescent="0.3">
      <c r="A36" s="82"/>
      <c r="B36" s="84"/>
      <c r="C36" s="82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</row>
    <row r="37" spans="1:24" x14ac:dyDescent="0.3">
      <c r="A37" s="82"/>
      <c r="B37" s="84"/>
      <c r="C37" s="82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</row>
    <row r="38" spans="1:24" x14ac:dyDescent="0.3">
      <c r="A38" s="82"/>
      <c r="B38" s="84"/>
      <c r="C38" s="82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</row>
    <row r="39" spans="1:24" x14ac:dyDescent="0.3">
      <c r="A39" s="82"/>
      <c r="B39" s="84"/>
      <c r="C39" s="82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</row>
    <row r="40" spans="1:24" x14ac:dyDescent="0.3">
      <c r="A40" s="82"/>
      <c r="B40" s="84"/>
      <c r="C40" s="82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</row>
    <row r="42" spans="1:24" x14ac:dyDescent="0.3">
      <c r="B42" s="14"/>
    </row>
    <row r="43" spans="1:24" x14ac:dyDescent="0.3">
      <c r="A43" s="15"/>
      <c r="B43" s="14"/>
    </row>
    <row r="44" spans="1:24" x14ac:dyDescent="0.3">
      <c r="B44" s="14"/>
    </row>
    <row r="45" spans="1:24" x14ac:dyDescent="0.3">
      <c r="B45" s="12"/>
    </row>
    <row r="46" spans="1:24" x14ac:dyDescent="0.3">
      <c r="B46" s="12"/>
    </row>
    <row r="47" spans="1:24" x14ac:dyDescent="0.3">
      <c r="B47" s="12"/>
    </row>
    <row r="48" spans="1:24" x14ac:dyDescent="0.3">
      <c r="B48" s="12"/>
    </row>
    <row r="49" spans="2:2" x14ac:dyDescent="0.3">
      <c r="B49" s="12"/>
    </row>
    <row r="50" spans="2:2" x14ac:dyDescent="0.3">
      <c r="B50" s="12"/>
    </row>
    <row r="51" spans="2:2" x14ac:dyDescent="0.3">
      <c r="B51" s="12"/>
    </row>
    <row r="56" spans="2:2" x14ac:dyDescent="0.3">
      <c r="B56" s="14"/>
    </row>
    <row r="57" spans="2:2" x14ac:dyDescent="0.3">
      <c r="B57" s="14"/>
    </row>
    <row r="58" spans="2:2" x14ac:dyDescent="0.3">
      <c r="B58" s="14"/>
    </row>
    <row r="59" spans="2:2" x14ac:dyDescent="0.3">
      <c r="B59" s="12"/>
    </row>
    <row r="60" spans="2:2" x14ac:dyDescent="0.3">
      <c r="B60" s="12"/>
    </row>
    <row r="61" spans="2:2" x14ac:dyDescent="0.3">
      <c r="B61" s="12"/>
    </row>
    <row r="62" spans="2:2" x14ac:dyDescent="0.3">
      <c r="B62" s="12"/>
    </row>
    <row r="63" spans="2:2" x14ac:dyDescent="0.3">
      <c r="B63" s="12"/>
    </row>
    <row r="64" spans="2:2" x14ac:dyDescent="0.3">
      <c r="B64" s="12"/>
    </row>
    <row r="65" spans="1:2" x14ac:dyDescent="0.3">
      <c r="B65" s="12"/>
    </row>
    <row r="69" spans="1:2" x14ac:dyDescent="0.3">
      <c r="B69" s="14"/>
    </row>
    <row r="70" spans="1:2" x14ac:dyDescent="0.3">
      <c r="A70" s="15"/>
      <c r="B70" s="14"/>
    </row>
    <row r="71" spans="1:2" x14ac:dyDescent="0.3">
      <c r="B71" s="14"/>
    </row>
    <row r="72" spans="1:2" x14ac:dyDescent="0.3">
      <c r="B72" s="12"/>
    </row>
    <row r="73" spans="1:2" x14ac:dyDescent="0.3">
      <c r="B73" s="12"/>
    </row>
    <row r="74" spans="1:2" x14ac:dyDescent="0.3">
      <c r="B74" s="12"/>
    </row>
    <row r="82" spans="2:2" x14ac:dyDescent="0.3">
      <c r="B82" s="14"/>
    </row>
    <row r="83" spans="2:2" x14ac:dyDescent="0.3">
      <c r="B83" s="14"/>
    </row>
    <row r="84" spans="2:2" x14ac:dyDescent="0.3">
      <c r="B84" s="14"/>
    </row>
    <row r="85" spans="2:2" x14ac:dyDescent="0.3">
      <c r="B85" s="12"/>
    </row>
    <row r="86" spans="2:2" x14ac:dyDescent="0.3">
      <c r="B86" s="12"/>
    </row>
    <row r="87" spans="2:2" x14ac:dyDescent="0.3">
      <c r="B87" s="12"/>
    </row>
  </sheetData>
  <sheetProtection selectLockedCells="1"/>
  <sortState ref="F9:F18">
    <sortCondition descending="1" ref="F4"/>
  </sortState>
  <mergeCells count="6">
    <mergeCell ref="A1:C1"/>
    <mergeCell ref="I5:J5"/>
    <mergeCell ref="A14:C14"/>
    <mergeCell ref="F5:G5"/>
    <mergeCell ref="A2:C2"/>
    <mergeCell ref="A7:C7"/>
  </mergeCells>
  <conditionalFormatting sqref="F26:F28">
    <cfRule type="dataBar" priority="5">
      <dataBar showValue="0">
        <cfvo type="min"/>
        <cfvo type="max"/>
        <color rgb="FF638EC6"/>
      </dataBar>
    </cfRule>
  </conditionalFormatting>
  <conditionalFormatting sqref="E22:E35 C21:D35">
    <cfRule type="expression" dxfId="4" priority="4">
      <formula>"$F8&lt;=3"</formula>
    </cfRule>
  </conditionalFormatting>
  <conditionalFormatting sqref="C21:E35">
    <cfRule type="expression" dxfId="3" priority="26">
      <formula>$E21&lt;=3</formula>
    </cfRule>
  </conditionalFormatting>
  <conditionalFormatting sqref="F26:G28">
    <cfRule type="expression" dxfId="2" priority="29">
      <formula>$E33&lt;=3</formula>
    </cfRule>
  </conditionalFormatting>
  <conditionalFormatting sqref="H17:H30">
    <cfRule type="expression" dxfId="1" priority="32">
      <formula>$E22&lt;=3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9"/>
  <sheetViews>
    <sheetView workbookViewId="0">
      <selection activeCell="C9" sqref="C9"/>
    </sheetView>
  </sheetViews>
  <sheetFormatPr baseColWidth="10" defaultRowHeight="15" x14ac:dyDescent="0.25"/>
  <cols>
    <col min="2" max="3" width="17.85546875" bestFit="1" customWidth="1"/>
    <col min="4" max="4" width="11.5703125" customWidth="1"/>
  </cols>
  <sheetData>
    <row r="2" spans="2:4" x14ac:dyDescent="0.25">
      <c r="B2" s="89"/>
      <c r="C2" t="s">
        <v>98</v>
      </c>
      <c r="D2" t="s">
        <v>99</v>
      </c>
    </row>
    <row r="3" spans="2:4" x14ac:dyDescent="0.25">
      <c r="C3" t="s">
        <v>91</v>
      </c>
      <c r="D3">
        <v>500</v>
      </c>
    </row>
    <row r="4" spans="2:4" x14ac:dyDescent="0.25">
      <c r="C4" t="s">
        <v>92</v>
      </c>
      <c r="D4">
        <v>700</v>
      </c>
    </row>
    <row r="5" spans="2:4" x14ac:dyDescent="0.25">
      <c r="C5" t="s">
        <v>93</v>
      </c>
      <c r="D5">
        <v>1000</v>
      </c>
    </row>
    <row r="6" spans="2:4" x14ac:dyDescent="0.25">
      <c r="C6" t="s">
        <v>94</v>
      </c>
      <c r="D6">
        <v>2000</v>
      </c>
    </row>
    <row r="7" spans="2:4" x14ac:dyDescent="0.25">
      <c r="C7" t="s">
        <v>95</v>
      </c>
    </row>
    <row r="8" spans="2:4" x14ac:dyDescent="0.25">
      <c r="C8" s="3" t="s">
        <v>111</v>
      </c>
      <c r="D8" s="3">
        <v>500</v>
      </c>
    </row>
    <row r="9" spans="2:4" x14ac:dyDescent="0.25">
      <c r="C9" s="3"/>
      <c r="D9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3"/>
  <sheetViews>
    <sheetView workbookViewId="0">
      <selection activeCell="C19" sqref="C19"/>
    </sheetView>
  </sheetViews>
  <sheetFormatPr baseColWidth="10" defaultRowHeight="15" x14ac:dyDescent="0.25"/>
  <cols>
    <col min="1" max="1" width="10.7109375" bestFit="1" customWidth="1"/>
    <col min="2" max="2" width="15.5703125" bestFit="1" customWidth="1"/>
    <col min="3" max="3" width="14" bestFit="1" customWidth="1"/>
    <col min="4" max="4" width="15.5703125" bestFit="1" customWidth="1"/>
    <col min="5" max="5" width="14.7109375" bestFit="1" customWidth="1"/>
    <col min="6" max="6" width="22.140625" bestFit="1" customWidth="1"/>
    <col min="7" max="7" width="7.5703125" bestFit="1" customWidth="1"/>
    <col min="8" max="8" width="9.5703125" bestFit="1" customWidth="1"/>
    <col min="9" max="9" width="10.140625" bestFit="1" customWidth="1"/>
    <col min="10" max="10" width="8.42578125" bestFit="1" customWidth="1"/>
    <col min="11" max="11" width="19.42578125" bestFit="1" customWidth="1"/>
    <col min="12" max="13" width="11" customWidth="1"/>
  </cols>
  <sheetData>
    <row r="1" spans="1:13" ht="16.5" x14ac:dyDescent="0.3">
      <c r="A1" s="129" t="s">
        <v>0</v>
      </c>
      <c r="B1" s="129" t="s">
        <v>19</v>
      </c>
      <c r="C1" s="129" t="s">
        <v>13</v>
      </c>
      <c r="D1" s="129" t="s">
        <v>88</v>
      </c>
      <c r="E1" s="129" t="s">
        <v>89</v>
      </c>
      <c r="F1" s="129" t="s">
        <v>96</v>
      </c>
      <c r="G1" s="129" t="s">
        <v>118</v>
      </c>
      <c r="H1" s="129" t="s">
        <v>97</v>
      </c>
      <c r="I1" s="129" t="s">
        <v>17</v>
      </c>
      <c r="J1" s="129" t="s">
        <v>2</v>
      </c>
      <c r="K1" s="129" t="s">
        <v>112</v>
      </c>
    </row>
    <row r="2" spans="1:13" x14ac:dyDescent="0.25">
      <c r="A2" s="91">
        <v>43389</v>
      </c>
      <c r="B2" t="s">
        <v>101</v>
      </c>
      <c r="C2" t="s">
        <v>121</v>
      </c>
      <c r="D2">
        <v>3</v>
      </c>
      <c r="E2">
        <v>34</v>
      </c>
      <c r="F2" t="s">
        <v>91</v>
      </c>
      <c r="G2" s="4">
        <f>IFERROR(VLOOKUP(Tblsuiviclients[[#This Row],[TYPE PRESTATION]],Tableau5[],2,0),"")</f>
        <v>500</v>
      </c>
      <c r="H2" s="93">
        <f>IFERROR(Tblsuiviclients[[#This Row],[NBRE KILOS]]*Tblsuiviclients[[#This Row],[PRIX ]],"")</f>
        <v>17000</v>
      </c>
      <c r="I2" s="89"/>
      <c r="J2" s="92">
        <f>IFERROR(Tblsuiviclients[[#This Row],[TOTAL ]]-Tblsuiviclients[[#This Row],[AVANCE]],"")</f>
        <v>17000</v>
      </c>
      <c r="K2" s="92"/>
      <c r="L2" s="4"/>
      <c r="M2" s="4"/>
    </row>
    <row r="3" spans="1:13" x14ac:dyDescent="0.25">
      <c r="A3" s="91">
        <v>43390</v>
      </c>
      <c r="B3" t="s">
        <v>102</v>
      </c>
      <c r="C3">
        <v>697454461</v>
      </c>
      <c r="D3">
        <v>17</v>
      </c>
      <c r="E3">
        <v>9.5500000000000007</v>
      </c>
      <c r="F3" t="s">
        <v>111</v>
      </c>
      <c r="G3" s="4">
        <f>IFERROR(VLOOKUP(Tblsuiviclients[[#This Row],[TYPE PRESTATION]],Tableau5[],2,0),"")</f>
        <v>500</v>
      </c>
      <c r="H3" s="93">
        <f>IFERROR(Tblsuiviclients[[#This Row],[NBRE KILOS]]*Tblsuiviclients[[#This Row],[PRIX ]],"")</f>
        <v>4775</v>
      </c>
      <c r="I3" s="89">
        <v>2500</v>
      </c>
      <c r="J3" s="92">
        <f>IFERROR(Tblsuiviclients[[#This Row],[TOTAL ]]-Tblsuiviclients[[#This Row],[AVANCE]],"")</f>
        <v>2275</v>
      </c>
      <c r="K3" s="92" t="s">
        <v>123</v>
      </c>
      <c r="L3" s="92"/>
      <c r="M3" s="92"/>
    </row>
    <row r="4" spans="1:13" x14ac:dyDescent="0.25">
      <c r="A4" s="91">
        <v>43391</v>
      </c>
      <c r="B4" t="s">
        <v>103</v>
      </c>
      <c r="C4">
        <v>697561796</v>
      </c>
      <c r="D4">
        <v>18</v>
      </c>
      <c r="E4">
        <v>3.2</v>
      </c>
      <c r="F4" t="s">
        <v>92</v>
      </c>
      <c r="G4" s="4">
        <f>IFERROR(VLOOKUP(Tblsuiviclients[[#This Row],[TYPE PRESTATION]],Tableau5[],2,0),"")</f>
        <v>700</v>
      </c>
      <c r="H4" s="93">
        <f>IFERROR(Tblsuiviclients[[#This Row],[NBRE KILOS]]*Tblsuiviclients[[#This Row],[PRIX ]],"")</f>
        <v>2240</v>
      </c>
      <c r="I4" s="89"/>
      <c r="J4" s="92">
        <f>IFERROR(Tblsuiviclients[[#This Row],[TOTAL ]]-Tblsuiviclients[[#This Row],[AVANCE]],"")</f>
        <v>2240</v>
      </c>
      <c r="K4" s="92"/>
      <c r="L4" s="4"/>
      <c r="M4" s="4"/>
    </row>
    <row r="5" spans="1:13" x14ac:dyDescent="0.25">
      <c r="A5" s="91">
        <v>43392</v>
      </c>
      <c r="B5" t="s">
        <v>104</v>
      </c>
      <c r="C5">
        <v>691750751</v>
      </c>
      <c r="D5">
        <v>5</v>
      </c>
      <c r="E5">
        <v>2.2999999999999998</v>
      </c>
      <c r="F5" t="s">
        <v>92</v>
      </c>
      <c r="G5" s="4">
        <f>IFERROR(VLOOKUP(Tblsuiviclients[[#This Row],[TYPE PRESTATION]],Tableau5[],2,0),"")</f>
        <v>700</v>
      </c>
      <c r="H5" s="93">
        <f>IFERROR(Tblsuiviclients[[#This Row],[NBRE KILOS]]*Tblsuiviclients[[#This Row],[PRIX ]],"")</f>
        <v>1609.9999999999998</v>
      </c>
      <c r="I5" s="89"/>
      <c r="J5" s="92">
        <f>IFERROR(Tblsuiviclients[[#This Row],[TOTAL ]]-Tblsuiviclients[[#This Row],[AVANCE]],"")</f>
        <v>1609.9999999999998</v>
      </c>
      <c r="K5" s="92"/>
      <c r="L5" s="4"/>
      <c r="M5" s="4"/>
    </row>
    <row r="6" spans="1:13" x14ac:dyDescent="0.25">
      <c r="A6" s="91">
        <v>43393</v>
      </c>
      <c r="B6" t="s">
        <v>105</v>
      </c>
      <c r="C6">
        <v>690402415</v>
      </c>
      <c r="D6">
        <v>17</v>
      </c>
      <c r="E6">
        <v>6</v>
      </c>
      <c r="F6" t="s">
        <v>92</v>
      </c>
      <c r="G6" s="4">
        <f>IFERROR(VLOOKUP(Tblsuiviclients[[#This Row],[TYPE PRESTATION]],Tableau5[],2,0),"")</f>
        <v>700</v>
      </c>
      <c r="H6" s="93">
        <f>IFERROR(Tblsuiviclients[[#This Row],[NBRE KILOS]]*Tblsuiviclients[[#This Row],[PRIX ]],"")</f>
        <v>4200</v>
      </c>
      <c r="I6" s="89"/>
      <c r="J6" s="92">
        <f>IFERROR(Tblsuiviclients[[#This Row],[TOTAL ]]-Tblsuiviclients[[#This Row],[AVANCE]],"")</f>
        <v>4200</v>
      </c>
      <c r="K6" s="92"/>
      <c r="L6" s="4"/>
      <c r="M6" s="4"/>
    </row>
    <row r="7" spans="1:13" x14ac:dyDescent="0.25">
      <c r="A7" s="91">
        <v>43394</v>
      </c>
      <c r="B7" t="s">
        <v>106</v>
      </c>
      <c r="D7">
        <v>10</v>
      </c>
      <c r="E7">
        <v>3.57</v>
      </c>
      <c r="F7" t="s">
        <v>92</v>
      </c>
      <c r="G7" s="4">
        <f>IFERROR(VLOOKUP(Tblsuiviclients[[#This Row],[TYPE PRESTATION]],Tableau5[],2,0),"")</f>
        <v>700</v>
      </c>
      <c r="H7" s="93">
        <f>IFERROR(Tblsuiviclients[[#This Row],[NBRE KILOS]]*Tblsuiviclients[[#This Row],[PRIX ]],"")</f>
        <v>2499</v>
      </c>
      <c r="I7" s="89"/>
      <c r="J7" s="92">
        <f>IFERROR(Tblsuiviclients[[#This Row],[TOTAL ]]-Tblsuiviclients[[#This Row],[AVANCE]],"")</f>
        <v>2499</v>
      </c>
      <c r="K7" s="92"/>
      <c r="L7" s="4"/>
      <c r="M7" s="4"/>
    </row>
    <row r="8" spans="1:13" x14ac:dyDescent="0.25">
      <c r="A8" s="91">
        <v>43395</v>
      </c>
      <c r="B8" t="s">
        <v>107</v>
      </c>
      <c r="C8">
        <v>651896917</v>
      </c>
      <c r="D8">
        <v>36</v>
      </c>
      <c r="E8">
        <v>6.8</v>
      </c>
      <c r="F8" t="s">
        <v>91</v>
      </c>
      <c r="G8" s="4">
        <f>IFERROR(VLOOKUP(Tblsuiviclients[[#This Row],[TYPE PRESTATION]],Tableau5[],2,0),"")</f>
        <v>500</v>
      </c>
      <c r="H8" s="93">
        <f>IFERROR(Tblsuiviclients[[#This Row],[NBRE KILOS]]*Tblsuiviclients[[#This Row],[PRIX ]],"")</f>
        <v>3400</v>
      </c>
      <c r="I8" s="89"/>
      <c r="J8" s="92">
        <f>IFERROR(Tblsuiviclients[[#This Row],[TOTAL ]]-Tblsuiviclients[[#This Row],[AVANCE]],"")</f>
        <v>3400</v>
      </c>
      <c r="K8" s="92"/>
      <c r="L8" s="4"/>
      <c r="M8" s="4"/>
    </row>
    <row r="9" spans="1:13" x14ac:dyDescent="0.25">
      <c r="A9" s="91">
        <v>43396</v>
      </c>
      <c r="B9" t="s">
        <v>108</v>
      </c>
      <c r="C9">
        <v>699341458</v>
      </c>
      <c r="D9">
        <v>10</v>
      </c>
      <c r="E9">
        <v>5</v>
      </c>
      <c r="F9" t="s">
        <v>92</v>
      </c>
      <c r="G9" s="4">
        <f>IFERROR(VLOOKUP(Tblsuiviclients[[#This Row],[TYPE PRESTATION]],Tableau5[],2,0),"")</f>
        <v>700</v>
      </c>
      <c r="H9" s="93">
        <f>IFERROR(Tblsuiviclients[[#This Row],[NBRE KILOS]]*Tblsuiviclients[[#This Row],[PRIX ]],"")</f>
        <v>3500</v>
      </c>
      <c r="I9" s="89"/>
      <c r="J9" s="92">
        <f>IFERROR(Tblsuiviclients[[#This Row],[TOTAL ]]-Tblsuiviclients[[#This Row],[AVANCE]],"")</f>
        <v>3500</v>
      </c>
      <c r="K9" s="92"/>
      <c r="L9" s="4"/>
      <c r="M9" s="4"/>
    </row>
    <row r="10" spans="1:13" x14ac:dyDescent="0.25">
      <c r="A10" s="91">
        <v>43397</v>
      </c>
      <c r="B10" t="s">
        <v>109</v>
      </c>
      <c r="C10">
        <v>696395603</v>
      </c>
      <c r="D10">
        <v>44</v>
      </c>
      <c r="E10">
        <v>6</v>
      </c>
      <c r="F10" t="s">
        <v>93</v>
      </c>
      <c r="G10" s="4">
        <f>IFERROR(VLOOKUP(Tblsuiviclients[[#This Row],[TYPE PRESTATION]],Tableau5[],2,0),"")</f>
        <v>1000</v>
      </c>
      <c r="H10" s="93">
        <f>IFERROR(Tblsuiviclients[[#This Row],[NBRE KILOS]]*Tblsuiviclients[[#This Row],[PRIX ]],"")</f>
        <v>6000</v>
      </c>
      <c r="I10" s="89"/>
      <c r="J10" s="92">
        <f>IFERROR(Tblsuiviclients[[#This Row],[TOTAL ]]-Tblsuiviclients[[#This Row],[AVANCE]],"")</f>
        <v>6000</v>
      </c>
      <c r="K10" s="92"/>
      <c r="L10" s="4"/>
      <c r="M10" s="4"/>
    </row>
    <row r="11" spans="1:13" x14ac:dyDescent="0.25">
      <c r="A11" s="91">
        <v>43398</v>
      </c>
      <c r="B11" t="s">
        <v>87</v>
      </c>
      <c r="C11">
        <v>690093898</v>
      </c>
      <c r="D11">
        <v>5</v>
      </c>
      <c r="E11">
        <v>56</v>
      </c>
      <c r="F11" t="s">
        <v>94</v>
      </c>
      <c r="G11" s="4">
        <f>IFERROR(VLOOKUP(Tblsuiviclients[[#This Row],[TYPE PRESTATION]],Tableau5[],2,0),"")</f>
        <v>2000</v>
      </c>
      <c r="H11" s="93">
        <f>IFERROR(Tblsuiviclients[[#This Row],[NBRE KILOS]]*Tblsuiviclients[[#This Row],[PRIX ]],"")</f>
        <v>112000</v>
      </c>
      <c r="I11" s="89"/>
      <c r="J11" s="92">
        <f>IFERROR(Tblsuiviclients[[#This Row],[TOTAL ]]-Tblsuiviclients[[#This Row],[AVANCE]],"")</f>
        <v>112000</v>
      </c>
      <c r="K11" s="92"/>
      <c r="L11" s="4"/>
      <c r="M11" s="4"/>
    </row>
    <row r="12" spans="1:13" x14ac:dyDescent="0.25">
      <c r="A12" s="91">
        <v>43399</v>
      </c>
      <c r="B12" t="s">
        <v>110</v>
      </c>
      <c r="C12">
        <v>695448241</v>
      </c>
      <c r="D12">
        <v>3</v>
      </c>
      <c r="E12">
        <v>1.4</v>
      </c>
      <c r="F12" t="s">
        <v>93</v>
      </c>
      <c r="G12" s="4">
        <f>IFERROR(VLOOKUP(Tblsuiviclients[[#This Row],[TYPE PRESTATION]],Tableau5[],2,0),"")</f>
        <v>1000</v>
      </c>
      <c r="H12" s="93">
        <f>IFERROR(Tblsuiviclients[[#This Row],[NBRE KILOS]]*Tblsuiviclients[[#This Row],[PRIX ]],"")</f>
        <v>1400</v>
      </c>
      <c r="I12" s="89"/>
      <c r="J12" s="92">
        <f>IFERROR(Tblsuiviclients[[#This Row],[TOTAL ]]-Tblsuiviclients[[#This Row],[AVANCE]],"")</f>
        <v>1400</v>
      </c>
      <c r="K12" s="92"/>
      <c r="L12" s="4"/>
      <c r="M12" s="4"/>
    </row>
    <row r="13" spans="1:13" x14ac:dyDescent="0.25">
      <c r="A13" s="91">
        <v>43400</v>
      </c>
      <c r="B13" t="s">
        <v>113</v>
      </c>
      <c r="C13" t="s">
        <v>122</v>
      </c>
      <c r="D13">
        <v>9</v>
      </c>
      <c r="E13">
        <v>1.78</v>
      </c>
      <c r="F13" t="s">
        <v>93</v>
      </c>
      <c r="G13" s="4">
        <f>IFERROR(VLOOKUP(Tblsuiviclients[[#This Row],[TYPE PRESTATION]],Tableau5[],2,0),"")</f>
        <v>1000</v>
      </c>
      <c r="H13" s="93">
        <f>IFERROR(Tblsuiviclients[[#This Row],[NBRE KILOS]]*Tblsuiviclients[[#This Row],[PRIX ]],"")</f>
        <v>1780</v>
      </c>
      <c r="I13" s="89"/>
      <c r="J13" s="92">
        <f>IFERROR(Tblsuiviclients[[#This Row],[TOTAL ]]-Tblsuiviclients[[#This Row],[AVANCE]],"")</f>
        <v>1780</v>
      </c>
      <c r="K13" s="92"/>
      <c r="L13" s="4"/>
      <c r="M13" s="4"/>
    </row>
  </sheetData>
  <dataValidations count="1">
    <dataValidation type="list" allowBlank="1" showInputMessage="1" showErrorMessage="1" sqref="F2:F13">
      <formula1>dreamsservices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4"/>
  <sheetViews>
    <sheetView workbookViewId="0">
      <selection activeCell="A4" sqref="A4"/>
    </sheetView>
  </sheetViews>
  <sheetFormatPr baseColWidth="10" defaultRowHeight="15" x14ac:dyDescent="0.25"/>
  <cols>
    <col min="1" max="1" width="20.7109375" bestFit="1" customWidth="1"/>
    <col min="2" max="2" width="25.140625" customWidth="1"/>
    <col min="3" max="3" width="18.42578125" customWidth="1"/>
    <col min="4" max="4" width="16.5703125" customWidth="1"/>
  </cols>
  <sheetData>
    <row r="1" spans="1:4" x14ac:dyDescent="0.25">
      <c r="A1" s="2" t="s">
        <v>19</v>
      </c>
      <c r="B1" t="s">
        <v>117</v>
      </c>
    </row>
    <row r="2" spans="1:4" x14ac:dyDescent="0.25">
      <c r="A2" s="2" t="s">
        <v>0</v>
      </c>
      <c r="B2" t="s">
        <v>117</v>
      </c>
    </row>
    <row r="4" spans="1:4" x14ac:dyDescent="0.25">
      <c r="B4" s="2" t="s">
        <v>8</v>
      </c>
    </row>
    <row r="5" spans="1:4" x14ac:dyDescent="0.25">
      <c r="A5" s="2" t="s">
        <v>5</v>
      </c>
      <c r="B5" t="s">
        <v>29</v>
      </c>
      <c r="C5" t="s">
        <v>81</v>
      </c>
      <c r="D5" t="s">
        <v>30</v>
      </c>
    </row>
    <row r="6" spans="1:4" x14ac:dyDescent="0.25">
      <c r="A6" s="10" t="s">
        <v>114</v>
      </c>
      <c r="B6" s="128">
        <v>65000</v>
      </c>
      <c r="C6" s="128">
        <v>26000</v>
      </c>
      <c r="D6" s="128">
        <v>39000</v>
      </c>
    </row>
    <row r="7" spans="1:4" x14ac:dyDescent="0.25">
      <c r="A7" s="10" t="s">
        <v>32</v>
      </c>
      <c r="B7" s="128">
        <v>920500</v>
      </c>
      <c r="C7" s="128">
        <v>1500000</v>
      </c>
      <c r="D7" s="128">
        <v>-579500</v>
      </c>
    </row>
    <row r="8" spans="1:4" x14ac:dyDescent="0.25">
      <c r="A8" s="10" t="s">
        <v>26</v>
      </c>
      <c r="B8" s="128">
        <v>650000</v>
      </c>
      <c r="C8" s="128">
        <v>100000</v>
      </c>
      <c r="D8" s="128">
        <v>550000</v>
      </c>
    </row>
    <row r="9" spans="1:4" x14ac:dyDescent="0.25">
      <c r="A9" s="10" t="s">
        <v>27</v>
      </c>
      <c r="B9" s="128">
        <v>650000</v>
      </c>
      <c r="C9" s="128">
        <v>100000</v>
      </c>
      <c r="D9" s="128">
        <v>550000</v>
      </c>
    </row>
    <row r="10" spans="1:4" x14ac:dyDescent="0.25">
      <c r="A10" s="10" t="s">
        <v>28</v>
      </c>
      <c r="B10" s="128">
        <v>650000</v>
      </c>
      <c r="C10" s="128">
        <v>100000</v>
      </c>
      <c r="D10" s="128">
        <v>550000</v>
      </c>
    </row>
    <row r="11" spans="1:4" x14ac:dyDescent="0.25">
      <c r="A11" s="10" t="s">
        <v>31</v>
      </c>
      <c r="B11" s="128">
        <v>1890000</v>
      </c>
      <c r="C11" s="128">
        <v>700000</v>
      </c>
      <c r="D11" s="128">
        <v>1190000</v>
      </c>
    </row>
    <row r="12" spans="1:4" x14ac:dyDescent="0.25">
      <c r="A12" s="10" t="s">
        <v>33</v>
      </c>
      <c r="B12" s="128">
        <v>5523000</v>
      </c>
      <c r="C12" s="128">
        <v>3000000</v>
      </c>
      <c r="D12" s="128">
        <v>2523000</v>
      </c>
    </row>
    <row r="13" spans="1:4" x14ac:dyDescent="0.25">
      <c r="A13" s="10" t="s">
        <v>34</v>
      </c>
      <c r="B13" s="128">
        <v>73000</v>
      </c>
      <c r="C13" s="128">
        <v>500000</v>
      </c>
      <c r="D13" s="128">
        <v>-427000</v>
      </c>
    </row>
    <row r="14" spans="1:4" x14ac:dyDescent="0.25">
      <c r="A14" s="10" t="s">
        <v>35</v>
      </c>
      <c r="B14" s="128">
        <v>73000</v>
      </c>
      <c r="C14" s="128">
        <v>500000</v>
      </c>
      <c r="D14" s="128">
        <v>-427000</v>
      </c>
    </row>
    <row r="15" spans="1:4" x14ac:dyDescent="0.25">
      <c r="A15" s="10" t="s">
        <v>36</v>
      </c>
      <c r="B15" s="128">
        <v>73000</v>
      </c>
      <c r="C15" s="128">
        <v>500000</v>
      </c>
      <c r="D15" s="128">
        <v>-427000</v>
      </c>
    </row>
    <row r="16" spans="1:4" x14ac:dyDescent="0.25">
      <c r="A16" s="10" t="s">
        <v>22</v>
      </c>
      <c r="B16" s="128">
        <v>73000</v>
      </c>
      <c r="C16" s="128">
        <v>500000</v>
      </c>
      <c r="D16" s="128">
        <v>-427000</v>
      </c>
    </row>
    <row r="17" spans="1:4" x14ac:dyDescent="0.25">
      <c r="A17" s="10" t="s">
        <v>23</v>
      </c>
      <c r="B17" s="128">
        <v>73000</v>
      </c>
      <c r="C17" s="128">
        <v>500000</v>
      </c>
      <c r="D17" s="128">
        <v>-427000</v>
      </c>
    </row>
    <row r="18" spans="1:4" x14ac:dyDescent="0.25">
      <c r="A18" s="10" t="s">
        <v>24</v>
      </c>
      <c r="B18" s="128">
        <v>73000</v>
      </c>
      <c r="C18" s="128">
        <v>500000</v>
      </c>
      <c r="D18" s="128">
        <v>-427000</v>
      </c>
    </row>
    <row r="19" spans="1:4" x14ac:dyDescent="0.25">
      <c r="A19" s="10" t="s">
        <v>25</v>
      </c>
      <c r="B19" s="128">
        <v>7290500</v>
      </c>
      <c r="C19" s="128">
        <v>1700000</v>
      </c>
      <c r="D19" s="128">
        <v>5590500</v>
      </c>
    </row>
    <row r="20" spans="1:4" x14ac:dyDescent="0.25">
      <c r="A20" s="10" t="s">
        <v>40</v>
      </c>
      <c r="B20" s="128">
        <v>270000</v>
      </c>
      <c r="C20" s="128">
        <v>100000</v>
      </c>
      <c r="D20" s="128">
        <v>170000</v>
      </c>
    </row>
    <row r="21" spans="1:4" x14ac:dyDescent="0.25">
      <c r="A21" s="10" t="s">
        <v>41</v>
      </c>
      <c r="B21" s="128">
        <v>270000</v>
      </c>
      <c r="C21" s="128">
        <v>100000</v>
      </c>
      <c r="D21" s="128">
        <v>170000</v>
      </c>
    </row>
    <row r="22" spans="1:4" x14ac:dyDescent="0.25">
      <c r="A22" s="10" t="s">
        <v>42</v>
      </c>
      <c r="B22" s="128">
        <v>810000</v>
      </c>
      <c r="C22" s="128">
        <v>300000</v>
      </c>
      <c r="D22" s="128">
        <v>510000</v>
      </c>
    </row>
    <row r="23" spans="1:4" x14ac:dyDescent="0.25">
      <c r="A23" s="10" t="s">
        <v>43</v>
      </c>
      <c r="B23" s="128">
        <v>1700000</v>
      </c>
      <c r="C23" s="128">
        <v>500000</v>
      </c>
      <c r="D23" s="128">
        <v>1200000</v>
      </c>
    </row>
    <row r="24" spans="1:4" x14ac:dyDescent="0.25">
      <c r="A24" s="10" t="s">
        <v>44</v>
      </c>
      <c r="B24" s="128">
        <v>1700000</v>
      </c>
      <c r="C24" s="128">
        <v>500000</v>
      </c>
      <c r="D24" s="128">
        <v>1200000</v>
      </c>
    </row>
    <row r="25" spans="1:4" x14ac:dyDescent="0.25">
      <c r="A25" s="10" t="s">
        <v>45</v>
      </c>
      <c r="B25" s="128">
        <v>8500000</v>
      </c>
      <c r="C25" s="128">
        <v>2500000</v>
      </c>
      <c r="D25" s="128">
        <v>6000000</v>
      </c>
    </row>
    <row r="26" spans="1:4" x14ac:dyDescent="0.25">
      <c r="A26" s="10" t="s">
        <v>46</v>
      </c>
      <c r="B26" s="128">
        <v>1700000</v>
      </c>
      <c r="C26" s="128">
        <v>500000</v>
      </c>
      <c r="D26" s="128">
        <v>1200000</v>
      </c>
    </row>
    <row r="27" spans="1:4" x14ac:dyDescent="0.25">
      <c r="A27" s="10" t="s">
        <v>47</v>
      </c>
      <c r="B27" s="128">
        <v>1700000</v>
      </c>
      <c r="C27" s="128">
        <v>500000</v>
      </c>
      <c r="D27" s="128">
        <v>1200000</v>
      </c>
    </row>
    <row r="28" spans="1:4" x14ac:dyDescent="0.25">
      <c r="A28" s="10" t="s">
        <v>48</v>
      </c>
      <c r="B28" s="128">
        <v>3400000</v>
      </c>
      <c r="C28" s="128">
        <v>1000000</v>
      </c>
      <c r="D28" s="128">
        <v>2400000</v>
      </c>
    </row>
    <row r="29" spans="1:4" x14ac:dyDescent="0.25">
      <c r="A29" s="10" t="s">
        <v>49</v>
      </c>
      <c r="B29" s="128">
        <v>1700000</v>
      </c>
      <c r="C29" s="128">
        <v>500000</v>
      </c>
      <c r="D29" s="128">
        <v>1200000</v>
      </c>
    </row>
    <row r="30" spans="1:4" x14ac:dyDescent="0.25">
      <c r="A30" s="10" t="s">
        <v>50</v>
      </c>
      <c r="B30" s="128">
        <v>1700000</v>
      </c>
      <c r="C30" s="128">
        <v>500000</v>
      </c>
      <c r="D30" s="128">
        <v>1200000</v>
      </c>
    </row>
    <row r="31" spans="1:4" x14ac:dyDescent="0.25">
      <c r="A31" s="10" t="s">
        <v>51</v>
      </c>
      <c r="B31" s="128">
        <v>1700000</v>
      </c>
      <c r="C31" s="128">
        <v>500000</v>
      </c>
      <c r="D31" s="128">
        <v>1200000</v>
      </c>
    </row>
    <row r="32" spans="1:4" x14ac:dyDescent="0.25">
      <c r="A32" s="10" t="s">
        <v>52</v>
      </c>
      <c r="B32" s="128">
        <v>3400000</v>
      </c>
      <c r="C32" s="128">
        <v>1000000</v>
      </c>
      <c r="D32" s="128">
        <v>2400000</v>
      </c>
    </row>
    <row r="33" spans="1:4" x14ac:dyDescent="0.25">
      <c r="A33" s="10" t="s">
        <v>53</v>
      </c>
      <c r="B33" s="128">
        <v>1700000</v>
      </c>
      <c r="C33" s="128">
        <v>500000</v>
      </c>
      <c r="D33" s="128">
        <v>1200000</v>
      </c>
    </row>
    <row r="34" spans="1:4" x14ac:dyDescent="0.25">
      <c r="A34" s="10" t="s">
        <v>54</v>
      </c>
      <c r="B34" s="128">
        <v>1700000</v>
      </c>
      <c r="C34" s="128">
        <v>500000</v>
      </c>
      <c r="D34" s="128">
        <v>1200000</v>
      </c>
    </row>
    <row r="35" spans="1:4" x14ac:dyDescent="0.25">
      <c r="A35" s="10" t="s">
        <v>55</v>
      </c>
      <c r="B35" s="128">
        <v>1700000</v>
      </c>
      <c r="C35" s="128">
        <v>500000</v>
      </c>
      <c r="D35" s="128">
        <v>1200000</v>
      </c>
    </row>
    <row r="36" spans="1:4" x14ac:dyDescent="0.25">
      <c r="A36" s="10" t="s">
        <v>59</v>
      </c>
      <c r="B36" s="128">
        <v>3400000</v>
      </c>
      <c r="C36" s="128">
        <v>1000000</v>
      </c>
      <c r="D36" s="128">
        <v>2400000</v>
      </c>
    </row>
    <row r="37" spans="1:4" x14ac:dyDescent="0.25">
      <c r="A37" s="10" t="s">
        <v>60</v>
      </c>
      <c r="B37" s="128">
        <v>540000</v>
      </c>
      <c r="C37" s="128">
        <v>500000</v>
      </c>
      <c r="D37" s="128">
        <v>40000</v>
      </c>
    </row>
    <row r="38" spans="1:4" x14ac:dyDescent="0.25">
      <c r="A38" s="10" t="s">
        <v>61</v>
      </c>
      <c r="B38" s="128">
        <v>540000</v>
      </c>
      <c r="C38" s="128">
        <v>500000</v>
      </c>
      <c r="D38" s="128">
        <v>40000</v>
      </c>
    </row>
    <row r="39" spans="1:4" x14ac:dyDescent="0.25">
      <c r="A39" s="10" t="s">
        <v>62</v>
      </c>
      <c r="B39" s="128">
        <v>540000</v>
      </c>
      <c r="C39" s="128">
        <v>500000</v>
      </c>
      <c r="D39" s="128">
        <v>40000</v>
      </c>
    </row>
    <row r="40" spans="1:4" x14ac:dyDescent="0.25">
      <c r="A40" s="10" t="s">
        <v>63</v>
      </c>
      <c r="B40" s="128">
        <v>540000</v>
      </c>
      <c r="C40" s="128">
        <v>500000</v>
      </c>
      <c r="D40" s="128">
        <v>40000</v>
      </c>
    </row>
    <row r="41" spans="1:4" x14ac:dyDescent="0.25">
      <c r="A41" s="10" t="s">
        <v>64</v>
      </c>
      <c r="B41" s="128">
        <v>540000</v>
      </c>
      <c r="C41" s="128">
        <v>500000</v>
      </c>
      <c r="D41" s="128">
        <v>40000</v>
      </c>
    </row>
    <row r="42" spans="1:4" x14ac:dyDescent="0.25">
      <c r="A42" s="10" t="s">
        <v>65</v>
      </c>
      <c r="B42" s="128">
        <v>540000</v>
      </c>
      <c r="C42" s="128">
        <v>500000</v>
      </c>
      <c r="D42" s="128">
        <v>40000</v>
      </c>
    </row>
    <row r="43" spans="1:4" x14ac:dyDescent="0.25">
      <c r="A43" s="10" t="s">
        <v>66</v>
      </c>
      <c r="B43" s="128">
        <v>540000</v>
      </c>
      <c r="C43" s="128">
        <v>500000</v>
      </c>
      <c r="D43" s="128">
        <v>40000</v>
      </c>
    </row>
    <row r="44" spans="1:4" x14ac:dyDescent="0.25">
      <c r="A44" s="10" t="s">
        <v>67</v>
      </c>
      <c r="B44" s="128">
        <v>540000</v>
      </c>
      <c r="C44" s="128">
        <v>500000</v>
      </c>
      <c r="D44" s="128">
        <v>40000</v>
      </c>
    </row>
    <row r="45" spans="1:4" x14ac:dyDescent="0.25">
      <c r="A45" s="10" t="s">
        <v>68</v>
      </c>
      <c r="B45" s="128">
        <v>540000</v>
      </c>
      <c r="C45" s="128">
        <v>500000</v>
      </c>
      <c r="D45" s="128">
        <v>40000</v>
      </c>
    </row>
    <row r="46" spans="1:4" x14ac:dyDescent="0.25">
      <c r="A46" s="10" t="s">
        <v>70</v>
      </c>
      <c r="B46" s="128">
        <v>540000</v>
      </c>
      <c r="C46" s="128">
        <v>500000</v>
      </c>
      <c r="D46" s="128">
        <v>40000</v>
      </c>
    </row>
    <row r="47" spans="1:4" x14ac:dyDescent="0.25">
      <c r="A47" s="10" t="s">
        <v>71</v>
      </c>
      <c r="B47" s="128">
        <v>540000</v>
      </c>
      <c r="C47" s="128">
        <v>500000</v>
      </c>
      <c r="D47" s="128">
        <v>40000</v>
      </c>
    </row>
    <row r="48" spans="1:4" x14ac:dyDescent="0.25">
      <c r="A48" s="10" t="s">
        <v>72</v>
      </c>
      <c r="B48" s="128">
        <v>540000</v>
      </c>
      <c r="C48" s="128">
        <v>500000</v>
      </c>
      <c r="D48" s="128">
        <v>40000</v>
      </c>
    </row>
    <row r="49" spans="1:4" x14ac:dyDescent="0.25">
      <c r="A49" s="10" t="s">
        <v>73</v>
      </c>
      <c r="B49" s="128">
        <v>540000</v>
      </c>
      <c r="C49" s="128">
        <v>500000</v>
      </c>
      <c r="D49" s="128">
        <v>40000</v>
      </c>
    </row>
    <row r="50" spans="1:4" x14ac:dyDescent="0.25">
      <c r="A50" s="10" t="s">
        <v>74</v>
      </c>
      <c r="B50" s="128">
        <v>540000</v>
      </c>
      <c r="C50" s="128">
        <v>500000</v>
      </c>
      <c r="D50" s="128">
        <v>40000</v>
      </c>
    </row>
    <row r="51" spans="1:4" x14ac:dyDescent="0.25">
      <c r="A51" s="10" t="s">
        <v>78</v>
      </c>
      <c r="B51" s="128">
        <v>540000</v>
      </c>
      <c r="C51" s="128">
        <v>500000</v>
      </c>
      <c r="D51" s="128">
        <v>40000</v>
      </c>
    </row>
    <row r="52" spans="1:4" x14ac:dyDescent="0.25">
      <c r="A52" s="10" t="s">
        <v>79</v>
      </c>
      <c r="B52" s="128">
        <v>540000</v>
      </c>
      <c r="C52" s="128">
        <v>500000</v>
      </c>
      <c r="D52" s="128">
        <v>40000</v>
      </c>
    </row>
    <row r="53" spans="1:4" x14ac:dyDescent="0.25">
      <c r="A53" s="10" t="s">
        <v>69</v>
      </c>
      <c r="B53" s="128"/>
      <c r="C53" s="128"/>
      <c r="D53" s="128"/>
    </row>
    <row r="54" spans="1:4" x14ac:dyDescent="0.25">
      <c r="A54" s="10" t="s">
        <v>3</v>
      </c>
      <c r="B54" s="128">
        <v>63767000</v>
      </c>
      <c r="C54" s="128">
        <v>29226000</v>
      </c>
      <c r="D54" s="128">
        <v>34541000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L80"/>
  <sheetViews>
    <sheetView showGridLines="0" workbookViewId="0">
      <selection activeCell="C11" sqref="C11"/>
    </sheetView>
  </sheetViews>
  <sheetFormatPr baseColWidth="10" defaultRowHeight="15" x14ac:dyDescent="0.25"/>
  <cols>
    <col min="1" max="1" width="10.7109375" style="63" bestFit="1" customWidth="1"/>
    <col min="2" max="2" width="9.140625" style="63" bestFit="1" customWidth="1"/>
    <col min="3" max="3" width="13.85546875" style="63" bestFit="1" customWidth="1"/>
    <col min="4" max="4" width="15.140625" style="63" bestFit="1" customWidth="1"/>
    <col min="5" max="5" width="13.42578125" style="63" bestFit="1" customWidth="1"/>
    <col min="6" max="6" width="17.28515625" style="63" bestFit="1" customWidth="1"/>
    <col min="7" max="7" width="10.7109375" style="63" bestFit="1" customWidth="1"/>
    <col min="8" max="8" width="10.28515625" style="63" bestFit="1" customWidth="1"/>
    <col min="9" max="9" width="18" style="65" customWidth="1"/>
  </cols>
  <sheetData>
    <row r="1" spans="1:12" ht="18.75" x14ac:dyDescent="0.3">
      <c r="A1" s="61" t="s">
        <v>0</v>
      </c>
      <c r="B1" s="61" t="s">
        <v>12</v>
      </c>
      <c r="C1" s="61" t="s">
        <v>18</v>
      </c>
      <c r="D1" s="61" t="s">
        <v>19</v>
      </c>
      <c r="E1" s="61" t="s">
        <v>13</v>
      </c>
      <c r="F1" s="61" t="s">
        <v>20</v>
      </c>
      <c r="G1" s="61" t="s">
        <v>17</v>
      </c>
      <c r="H1" s="61" t="s">
        <v>2</v>
      </c>
      <c r="I1" s="87"/>
    </row>
    <row r="2" spans="1:12" ht="18.75" x14ac:dyDescent="0.3">
      <c r="A2" s="66">
        <v>43384.614653472221</v>
      </c>
      <c r="B2" s="67">
        <v>43384.614660185187</v>
      </c>
      <c r="C2" s="61" t="s">
        <v>79</v>
      </c>
      <c r="D2" s="61" t="s">
        <v>21</v>
      </c>
      <c r="E2" s="61">
        <v>695856110</v>
      </c>
      <c r="F2" s="68">
        <v>540000</v>
      </c>
      <c r="G2" s="68">
        <v>500000</v>
      </c>
      <c r="H2" s="68">
        <v>40000</v>
      </c>
      <c r="L2" s="87"/>
    </row>
    <row r="3" spans="1:12" x14ac:dyDescent="0.25">
      <c r="A3" s="66">
        <v>43113.022637731483</v>
      </c>
      <c r="B3" s="67">
        <v>43113.0226400463</v>
      </c>
      <c r="C3" s="61" t="s">
        <v>78</v>
      </c>
      <c r="D3" s="61" t="s">
        <v>21</v>
      </c>
      <c r="E3" s="61">
        <v>695856110</v>
      </c>
      <c r="F3" s="68">
        <v>540000</v>
      </c>
      <c r="G3" s="68">
        <v>500000</v>
      </c>
      <c r="H3" s="68">
        <v>40000</v>
      </c>
    </row>
    <row r="4" spans="1:12" x14ac:dyDescent="0.25">
      <c r="A4" s="66">
        <v>43029.621451967592</v>
      </c>
      <c r="B4" s="67">
        <v>43029.621453356478</v>
      </c>
      <c r="C4" s="61" t="s">
        <v>74</v>
      </c>
      <c r="D4" s="61" t="s">
        <v>21</v>
      </c>
      <c r="E4" s="61">
        <v>695856110</v>
      </c>
      <c r="F4" s="68">
        <v>540000</v>
      </c>
      <c r="G4" s="68">
        <v>500000</v>
      </c>
      <c r="H4" s="68">
        <v>40000</v>
      </c>
    </row>
    <row r="5" spans="1:12" x14ac:dyDescent="0.25">
      <c r="A5" s="66">
        <v>43028.708872569441</v>
      </c>
      <c r="B5" s="67">
        <v>43028.708874768519</v>
      </c>
      <c r="C5" s="61" t="s">
        <v>73</v>
      </c>
      <c r="D5" s="61" t="s">
        <v>21</v>
      </c>
      <c r="E5" s="61">
        <v>695856110</v>
      </c>
      <c r="F5" s="68">
        <v>540000</v>
      </c>
      <c r="G5" s="68">
        <v>500000</v>
      </c>
      <c r="H5" s="68">
        <v>40000</v>
      </c>
    </row>
    <row r="6" spans="1:12" x14ac:dyDescent="0.25">
      <c r="A6" s="66">
        <v>43028.708806944443</v>
      </c>
      <c r="B6" s="67">
        <v>43028.708809837961</v>
      </c>
      <c r="C6" s="61" t="s">
        <v>72</v>
      </c>
      <c r="D6" s="61" t="s">
        <v>21</v>
      </c>
      <c r="E6" s="61">
        <v>695856110</v>
      </c>
      <c r="F6" s="68">
        <v>540000</v>
      </c>
      <c r="G6" s="68">
        <v>500000</v>
      </c>
      <c r="H6" s="68">
        <v>40000</v>
      </c>
    </row>
    <row r="7" spans="1:12" x14ac:dyDescent="0.25">
      <c r="A7" s="66">
        <v>43028.70872696759</v>
      </c>
      <c r="B7" s="67">
        <v>43028.708730439816</v>
      </c>
      <c r="C7" s="61" t="s">
        <v>71</v>
      </c>
      <c r="D7" s="61" t="s">
        <v>21</v>
      </c>
      <c r="E7" s="61">
        <v>695856110</v>
      </c>
      <c r="F7" s="68">
        <v>540000</v>
      </c>
      <c r="G7" s="68">
        <v>500000</v>
      </c>
      <c r="H7" s="68">
        <v>40000</v>
      </c>
    </row>
    <row r="8" spans="1:12" x14ac:dyDescent="0.25">
      <c r="A8" s="66">
        <v>43028.694046296296</v>
      </c>
      <c r="B8" s="67">
        <v>43028.694048148151</v>
      </c>
      <c r="C8" s="61" t="s">
        <v>70</v>
      </c>
      <c r="D8" s="61" t="s">
        <v>21</v>
      </c>
      <c r="E8" s="61">
        <v>695856110</v>
      </c>
      <c r="F8" s="68">
        <v>540000</v>
      </c>
      <c r="G8" s="68">
        <v>500000</v>
      </c>
      <c r="H8" s="68">
        <v>40000</v>
      </c>
    </row>
    <row r="9" spans="1:12" x14ac:dyDescent="0.25">
      <c r="A9" s="66">
        <v>43015.957442824074</v>
      </c>
      <c r="B9" s="67">
        <v>43015.957444560183</v>
      </c>
      <c r="C9" s="61" t="s">
        <v>68</v>
      </c>
      <c r="D9" s="61" t="s">
        <v>21</v>
      </c>
      <c r="E9" s="61">
        <v>695856110</v>
      </c>
      <c r="F9" s="68">
        <v>540000</v>
      </c>
      <c r="G9" s="68">
        <v>500000</v>
      </c>
      <c r="H9" s="68">
        <v>40000</v>
      </c>
    </row>
    <row r="10" spans="1:12" x14ac:dyDescent="0.25">
      <c r="A10" s="66">
        <v>43015.957383680558</v>
      </c>
      <c r="B10" s="67">
        <v>43015.957384953705</v>
      </c>
      <c r="C10" s="61" t="s">
        <v>67</v>
      </c>
      <c r="D10" s="61" t="s">
        <v>21</v>
      </c>
      <c r="E10" s="61">
        <v>695856110</v>
      </c>
      <c r="F10" s="68">
        <v>540000</v>
      </c>
      <c r="G10" s="68">
        <v>500000</v>
      </c>
      <c r="H10" s="68">
        <v>40000</v>
      </c>
    </row>
    <row r="11" spans="1:12" x14ac:dyDescent="0.25">
      <c r="A11" s="66">
        <v>43015.957321064816</v>
      </c>
      <c r="B11" s="67">
        <v>43015.957322569448</v>
      </c>
      <c r="C11" s="61" t="s">
        <v>66</v>
      </c>
      <c r="D11" s="61" t="s">
        <v>21</v>
      </c>
      <c r="E11" s="61">
        <v>695856110</v>
      </c>
      <c r="F11" s="68">
        <v>540000</v>
      </c>
      <c r="G11" s="68">
        <v>500000</v>
      </c>
      <c r="H11" s="68">
        <v>40000</v>
      </c>
    </row>
    <row r="12" spans="1:12" x14ac:dyDescent="0.25">
      <c r="A12" s="66">
        <v>43015.957220717595</v>
      </c>
      <c r="B12" s="67">
        <v>43015.957222916666</v>
      </c>
      <c r="C12" s="61" t="s">
        <v>65</v>
      </c>
      <c r="D12" s="61" t="s">
        <v>21</v>
      </c>
      <c r="E12" s="61">
        <v>695856110</v>
      </c>
      <c r="F12" s="68">
        <v>540000</v>
      </c>
      <c r="G12" s="68">
        <v>500000</v>
      </c>
      <c r="H12" s="68">
        <v>40000</v>
      </c>
    </row>
    <row r="13" spans="1:12" x14ac:dyDescent="0.25">
      <c r="A13" s="66">
        <v>43015.957144791668</v>
      </c>
      <c r="B13" s="67">
        <v>43015.957146759261</v>
      </c>
      <c r="C13" s="61" t="s">
        <v>64</v>
      </c>
      <c r="D13" s="61" t="s">
        <v>21</v>
      </c>
      <c r="E13" s="61">
        <v>695856110</v>
      </c>
      <c r="F13" s="68">
        <v>540000</v>
      </c>
      <c r="G13" s="68">
        <v>500000</v>
      </c>
      <c r="H13" s="68">
        <v>40000</v>
      </c>
    </row>
    <row r="14" spans="1:12" x14ac:dyDescent="0.25">
      <c r="A14" s="66">
        <v>43015.957057754633</v>
      </c>
      <c r="B14" s="67">
        <v>43015.957059259257</v>
      </c>
      <c r="C14" s="61" t="s">
        <v>63</v>
      </c>
      <c r="D14" s="61" t="s">
        <v>21</v>
      </c>
      <c r="E14" s="61">
        <v>695856110</v>
      </c>
      <c r="F14" s="68">
        <v>540000</v>
      </c>
      <c r="G14" s="68">
        <v>500000</v>
      </c>
      <c r="H14" s="68">
        <v>40000</v>
      </c>
    </row>
    <row r="15" spans="1:12" x14ac:dyDescent="0.25">
      <c r="A15" s="66">
        <v>43015.956951273147</v>
      </c>
      <c r="B15" s="67">
        <v>43015.956954166664</v>
      </c>
      <c r="C15" s="61" t="s">
        <v>62</v>
      </c>
      <c r="D15" s="61" t="s">
        <v>21</v>
      </c>
      <c r="E15" s="61">
        <v>695856110</v>
      </c>
      <c r="F15" s="68">
        <v>540000</v>
      </c>
      <c r="G15" s="68">
        <v>500000</v>
      </c>
      <c r="H15" s="68">
        <v>40000</v>
      </c>
    </row>
    <row r="16" spans="1:12" x14ac:dyDescent="0.25">
      <c r="A16" s="66">
        <v>43015.956839004626</v>
      </c>
      <c r="B16" s="67">
        <v>43015.956840624996</v>
      </c>
      <c r="C16" s="61" t="s">
        <v>61</v>
      </c>
      <c r="D16" s="61" t="s">
        <v>21</v>
      </c>
      <c r="E16" s="61">
        <v>695856110</v>
      </c>
      <c r="F16" s="68">
        <v>540000</v>
      </c>
      <c r="G16" s="68">
        <v>500000</v>
      </c>
      <c r="H16" s="68">
        <v>40000</v>
      </c>
    </row>
    <row r="17" spans="1:8" x14ac:dyDescent="0.25">
      <c r="A17" s="66">
        <v>43015.956398032409</v>
      </c>
      <c r="B17" s="67">
        <v>43015.956401620373</v>
      </c>
      <c r="C17" s="61" t="s">
        <v>60</v>
      </c>
      <c r="D17" s="61" t="s">
        <v>21</v>
      </c>
      <c r="E17" s="61">
        <v>695856110</v>
      </c>
      <c r="F17" s="68">
        <v>540000</v>
      </c>
      <c r="G17" s="68">
        <v>500000</v>
      </c>
      <c r="H17" s="68">
        <v>40000</v>
      </c>
    </row>
    <row r="18" spans="1:8" x14ac:dyDescent="0.25">
      <c r="A18" s="66">
        <v>43011.550909375001</v>
      </c>
      <c r="B18" s="67">
        <v>43011.550910648148</v>
      </c>
      <c r="C18" s="61" t="s">
        <v>59</v>
      </c>
      <c r="D18" s="61" t="s">
        <v>21</v>
      </c>
      <c r="E18" s="61">
        <v>695856110</v>
      </c>
      <c r="F18" s="68">
        <v>1700000</v>
      </c>
      <c r="G18" s="68">
        <v>500000</v>
      </c>
      <c r="H18" s="68">
        <v>1200000</v>
      </c>
    </row>
    <row r="19" spans="1:8" x14ac:dyDescent="0.25">
      <c r="A19" s="66">
        <v>43011.490693518521</v>
      </c>
      <c r="B19" s="67">
        <v>43011.490698148147</v>
      </c>
      <c r="C19" s="61" t="s">
        <v>59</v>
      </c>
      <c r="D19" s="61" t="s">
        <v>21</v>
      </c>
      <c r="E19" s="61">
        <v>695856110</v>
      </c>
      <c r="F19" s="68">
        <v>1700000</v>
      </c>
      <c r="G19" s="68">
        <v>500000</v>
      </c>
      <c r="H19" s="68">
        <v>1200000</v>
      </c>
    </row>
    <row r="20" spans="1:8" x14ac:dyDescent="0.25">
      <c r="A20" s="66">
        <v>43011.37051666667</v>
      </c>
      <c r="B20" s="67">
        <v>43011.370519328702</v>
      </c>
      <c r="C20" s="61" t="s">
        <v>55</v>
      </c>
      <c r="D20" s="61" t="s">
        <v>21</v>
      </c>
      <c r="E20" s="61">
        <v>695856110</v>
      </c>
      <c r="F20" s="68">
        <v>1700000</v>
      </c>
      <c r="G20" s="68">
        <v>500000</v>
      </c>
      <c r="H20" s="68">
        <v>1200000</v>
      </c>
    </row>
    <row r="21" spans="1:8" x14ac:dyDescent="0.25">
      <c r="A21" s="66">
        <v>43011.370441550927</v>
      </c>
      <c r="B21" s="67">
        <v>43011.370443171298</v>
      </c>
      <c r="C21" s="61" t="s">
        <v>54</v>
      </c>
      <c r="D21" s="61" t="s">
        <v>21</v>
      </c>
      <c r="E21" s="61">
        <v>695856110</v>
      </c>
      <c r="F21" s="68">
        <v>1700000</v>
      </c>
      <c r="G21" s="68">
        <v>500000</v>
      </c>
      <c r="H21" s="68">
        <v>1200000</v>
      </c>
    </row>
    <row r="22" spans="1:8" x14ac:dyDescent="0.25">
      <c r="A22" s="66">
        <v>43011.370224537037</v>
      </c>
      <c r="B22" s="67">
        <v>43011.370227314816</v>
      </c>
      <c r="C22" s="61" t="s">
        <v>53</v>
      </c>
      <c r="D22" s="61" t="s">
        <v>21</v>
      </c>
      <c r="E22" s="61">
        <v>695856110</v>
      </c>
      <c r="F22" s="68">
        <v>1700000</v>
      </c>
      <c r="G22" s="68">
        <v>500000</v>
      </c>
      <c r="H22" s="68">
        <v>1200000</v>
      </c>
    </row>
    <row r="23" spans="1:8" x14ac:dyDescent="0.25">
      <c r="A23" s="66">
        <v>43011.369462268522</v>
      </c>
      <c r="B23" s="67">
        <v>43011.369465393516</v>
      </c>
      <c r="C23" s="61" t="s">
        <v>52</v>
      </c>
      <c r="D23" s="61" t="s">
        <v>21</v>
      </c>
      <c r="E23" s="61">
        <v>695856110</v>
      </c>
      <c r="F23" s="68">
        <v>1700000</v>
      </c>
      <c r="G23" s="68">
        <v>500000</v>
      </c>
      <c r="H23" s="68">
        <v>1200000</v>
      </c>
    </row>
    <row r="24" spans="1:8" x14ac:dyDescent="0.25">
      <c r="A24" s="66">
        <v>43011.369433217595</v>
      </c>
      <c r="B24" s="67">
        <v>43011.369438425929</v>
      </c>
      <c r="C24" s="61" t="s">
        <v>52</v>
      </c>
      <c r="D24" s="61" t="s">
        <v>21</v>
      </c>
      <c r="E24" s="61">
        <v>695856110</v>
      </c>
      <c r="F24" s="68">
        <v>1700000</v>
      </c>
      <c r="G24" s="68">
        <v>500000</v>
      </c>
      <c r="H24" s="68">
        <v>1200000</v>
      </c>
    </row>
    <row r="25" spans="1:8" x14ac:dyDescent="0.25">
      <c r="A25" s="66">
        <v>43010.334452546296</v>
      </c>
      <c r="B25" s="67">
        <v>43010.334454745367</v>
      </c>
      <c r="C25" s="61" t="s">
        <v>51</v>
      </c>
      <c r="D25" s="61" t="s">
        <v>21</v>
      </c>
      <c r="E25" s="61">
        <v>695856110</v>
      </c>
      <c r="F25" s="68">
        <v>1700000</v>
      </c>
      <c r="G25" s="68">
        <v>500000</v>
      </c>
      <c r="H25" s="68">
        <v>1200000</v>
      </c>
    </row>
    <row r="26" spans="1:8" x14ac:dyDescent="0.25">
      <c r="A26" s="66">
        <v>43010.334264120371</v>
      </c>
      <c r="B26" s="67">
        <v>43010.33426585648</v>
      </c>
      <c r="C26" s="61" t="s">
        <v>50</v>
      </c>
      <c r="D26" s="61" t="s">
        <v>21</v>
      </c>
      <c r="E26" s="61">
        <v>695856110</v>
      </c>
      <c r="F26" s="68">
        <v>1700000</v>
      </c>
      <c r="G26" s="68">
        <v>500000</v>
      </c>
      <c r="H26" s="68">
        <v>1200000</v>
      </c>
    </row>
    <row r="27" spans="1:8" x14ac:dyDescent="0.25">
      <c r="A27" s="66">
        <v>43010.332774305556</v>
      </c>
      <c r="B27" s="67">
        <v>43010.332776504627</v>
      </c>
      <c r="C27" s="61" t="s">
        <v>49</v>
      </c>
      <c r="D27" s="61" t="s">
        <v>21</v>
      </c>
      <c r="E27" s="61">
        <v>695856110</v>
      </c>
      <c r="F27" s="68">
        <v>1700000</v>
      </c>
      <c r="G27" s="68">
        <v>500000</v>
      </c>
      <c r="H27" s="68">
        <v>1200000</v>
      </c>
    </row>
    <row r="28" spans="1:8" x14ac:dyDescent="0.25">
      <c r="A28" s="66">
        <v>43010.332595254629</v>
      </c>
      <c r="B28" s="67">
        <v>43010.332597569446</v>
      </c>
      <c r="C28" s="61" t="s">
        <v>48</v>
      </c>
      <c r="D28" s="61" t="s">
        <v>21</v>
      </c>
      <c r="E28" s="61">
        <v>695856110</v>
      </c>
      <c r="F28" s="68">
        <v>1700000</v>
      </c>
      <c r="G28" s="68">
        <v>500000</v>
      </c>
      <c r="H28" s="68">
        <v>1200000</v>
      </c>
    </row>
    <row r="29" spans="1:8" x14ac:dyDescent="0.25">
      <c r="A29" s="66">
        <v>43010.332571412036</v>
      </c>
      <c r="B29" s="67">
        <v>43010.332573958331</v>
      </c>
      <c r="C29" s="61" t="s">
        <v>48</v>
      </c>
      <c r="D29" s="61" t="s">
        <v>21</v>
      </c>
      <c r="E29" s="61">
        <v>695856110</v>
      </c>
      <c r="F29" s="68">
        <v>1700000</v>
      </c>
      <c r="G29" s="68">
        <v>500000</v>
      </c>
      <c r="H29" s="68">
        <v>1200000</v>
      </c>
    </row>
    <row r="30" spans="1:8" x14ac:dyDescent="0.25">
      <c r="A30" s="66">
        <v>43010.331874537034</v>
      </c>
      <c r="B30" s="67">
        <v>43010.331876157405</v>
      </c>
      <c r="C30" s="61" t="s">
        <v>47</v>
      </c>
      <c r="D30" s="61" t="s">
        <v>21</v>
      </c>
      <c r="E30" s="61">
        <v>695856110</v>
      </c>
      <c r="F30" s="68">
        <v>1700000</v>
      </c>
      <c r="G30" s="68">
        <v>500000</v>
      </c>
      <c r="H30" s="68">
        <v>1200000</v>
      </c>
    </row>
    <row r="31" spans="1:8" x14ac:dyDescent="0.25">
      <c r="A31" s="66">
        <v>43010.331742939816</v>
      </c>
      <c r="B31" s="67">
        <v>43010.331744328701</v>
      </c>
      <c r="C31" s="61" t="s">
        <v>46</v>
      </c>
      <c r="D31" s="61" t="s">
        <v>21</v>
      </c>
      <c r="E31" s="61">
        <v>695856110</v>
      </c>
      <c r="F31" s="68">
        <v>1700000</v>
      </c>
      <c r="G31" s="68">
        <v>500000</v>
      </c>
      <c r="H31" s="68">
        <v>1200000</v>
      </c>
    </row>
    <row r="32" spans="1:8" x14ac:dyDescent="0.25">
      <c r="A32" s="66">
        <v>43010.331342708334</v>
      </c>
      <c r="B32" s="67">
        <v>43010.331344907405</v>
      </c>
      <c r="C32" s="61" t="s">
        <v>45</v>
      </c>
      <c r="D32" s="61" t="s">
        <v>21</v>
      </c>
      <c r="E32" s="61">
        <v>695856110</v>
      </c>
      <c r="F32" s="68">
        <v>1700000</v>
      </c>
      <c r="G32" s="68">
        <v>500000</v>
      </c>
      <c r="H32" s="68">
        <v>1200000</v>
      </c>
    </row>
    <row r="33" spans="1:8" x14ac:dyDescent="0.25">
      <c r="A33" s="66">
        <v>43010.331319907411</v>
      </c>
      <c r="B33" s="67">
        <v>43010.331321759259</v>
      </c>
      <c r="C33" s="61" t="s">
        <v>45</v>
      </c>
      <c r="D33" s="61" t="s">
        <v>21</v>
      </c>
      <c r="E33" s="61">
        <v>695856110</v>
      </c>
      <c r="F33" s="68">
        <v>1700000</v>
      </c>
      <c r="G33" s="68">
        <v>500000</v>
      </c>
      <c r="H33" s="68">
        <v>1200000</v>
      </c>
    </row>
    <row r="34" spans="1:8" x14ac:dyDescent="0.25">
      <c r="A34" s="66">
        <v>43010.331222106484</v>
      </c>
      <c r="B34" s="67">
        <v>43010.331227199073</v>
      </c>
      <c r="C34" s="61" t="s">
        <v>45</v>
      </c>
      <c r="D34" s="61" t="s">
        <v>21</v>
      </c>
      <c r="E34" s="61">
        <v>695856110</v>
      </c>
      <c r="F34" s="68">
        <v>1700000</v>
      </c>
      <c r="G34" s="68">
        <v>500000</v>
      </c>
      <c r="H34" s="68">
        <v>1200000</v>
      </c>
    </row>
    <row r="35" spans="1:8" x14ac:dyDescent="0.25">
      <c r="A35" s="66">
        <v>43010.321164583336</v>
      </c>
      <c r="B35" s="67">
        <v>43010.321167824077</v>
      </c>
      <c r="C35" s="61" t="s">
        <v>45</v>
      </c>
      <c r="D35" s="61" t="s">
        <v>21</v>
      </c>
      <c r="E35" s="61">
        <v>695856110</v>
      </c>
      <c r="F35" s="68">
        <v>1700000</v>
      </c>
      <c r="G35" s="68">
        <v>500000</v>
      </c>
      <c r="H35" s="68">
        <v>1200000</v>
      </c>
    </row>
    <row r="36" spans="1:8" x14ac:dyDescent="0.25">
      <c r="A36" s="66">
        <v>43010.003543634259</v>
      </c>
      <c r="B36" s="67">
        <v>43010.003544907406</v>
      </c>
      <c r="C36" s="61" t="s">
        <v>45</v>
      </c>
      <c r="D36" s="61" t="s">
        <v>21</v>
      </c>
      <c r="E36" s="61">
        <v>695856110</v>
      </c>
      <c r="F36" s="68">
        <v>1700000</v>
      </c>
      <c r="G36" s="68">
        <v>500000</v>
      </c>
      <c r="H36" s="68">
        <v>1200000</v>
      </c>
    </row>
    <row r="37" spans="1:8" x14ac:dyDescent="0.25">
      <c r="A37" s="66">
        <v>43010.003493865741</v>
      </c>
      <c r="B37" s="67">
        <v>43010.003495370373</v>
      </c>
      <c r="C37" s="61" t="s">
        <v>44</v>
      </c>
      <c r="D37" s="61" t="s">
        <v>21</v>
      </c>
      <c r="E37" s="61">
        <v>695856110</v>
      </c>
      <c r="F37" s="68">
        <v>1700000</v>
      </c>
      <c r="G37" s="68">
        <v>500000</v>
      </c>
      <c r="H37" s="68">
        <v>1200000</v>
      </c>
    </row>
    <row r="38" spans="1:8" x14ac:dyDescent="0.25">
      <c r="A38" s="66">
        <v>43010.003417361113</v>
      </c>
      <c r="B38" s="67">
        <v>43010.003418865737</v>
      </c>
      <c r="C38" s="61" t="s">
        <v>43</v>
      </c>
      <c r="D38" s="61" t="s">
        <v>21</v>
      </c>
      <c r="E38" s="61">
        <v>695856110</v>
      </c>
      <c r="F38" s="68">
        <v>1700000</v>
      </c>
      <c r="G38" s="68">
        <v>500000</v>
      </c>
      <c r="H38" s="68">
        <v>1200000</v>
      </c>
    </row>
    <row r="39" spans="1:8" x14ac:dyDescent="0.25">
      <c r="A39" s="66">
        <v>43010.002259953704</v>
      </c>
      <c r="B39" s="67">
        <v>43010.002261458336</v>
      </c>
      <c r="C39" s="61" t="s">
        <v>42</v>
      </c>
      <c r="D39" s="61" t="s">
        <v>16</v>
      </c>
      <c r="E39" s="61">
        <v>695856110</v>
      </c>
      <c r="F39" s="68">
        <v>270000</v>
      </c>
      <c r="G39" s="68">
        <v>100000</v>
      </c>
      <c r="H39" s="68">
        <v>170000</v>
      </c>
    </row>
    <row r="40" spans="1:8" x14ac:dyDescent="0.25">
      <c r="A40" s="66">
        <v>43010.002243287039</v>
      </c>
      <c r="B40" s="67">
        <v>43010.002244791664</v>
      </c>
      <c r="C40" s="61" t="s">
        <v>42</v>
      </c>
      <c r="D40" s="61" t="s">
        <v>16</v>
      </c>
      <c r="E40" s="61">
        <v>695856110</v>
      </c>
      <c r="F40" s="68">
        <v>270000</v>
      </c>
      <c r="G40" s="68">
        <v>100000</v>
      </c>
      <c r="H40" s="68">
        <v>170000</v>
      </c>
    </row>
    <row r="41" spans="1:8" x14ac:dyDescent="0.25">
      <c r="A41" s="66">
        <v>43010.002117476855</v>
      </c>
      <c r="B41" s="67">
        <v>43010.002118750002</v>
      </c>
      <c r="C41" s="61" t="s">
        <v>42</v>
      </c>
      <c r="D41" s="61" t="s">
        <v>16</v>
      </c>
      <c r="E41" s="61">
        <v>695856110</v>
      </c>
      <c r="F41" s="68">
        <v>270000</v>
      </c>
      <c r="G41" s="68">
        <v>100000</v>
      </c>
      <c r="H41" s="68">
        <v>170000</v>
      </c>
    </row>
    <row r="42" spans="1:8" x14ac:dyDescent="0.25">
      <c r="A42" s="66">
        <v>43010.000547569442</v>
      </c>
      <c r="B42" s="67">
        <v>43010.000548842596</v>
      </c>
      <c r="C42" s="61" t="s">
        <v>41</v>
      </c>
      <c r="D42" s="61" t="s">
        <v>16</v>
      </c>
      <c r="E42" s="61">
        <v>695856110</v>
      </c>
      <c r="F42" s="68">
        <v>270000</v>
      </c>
      <c r="G42" s="68">
        <v>100000</v>
      </c>
      <c r="H42" s="68">
        <v>170000</v>
      </c>
    </row>
    <row r="43" spans="1:8" x14ac:dyDescent="0.25">
      <c r="A43" s="66">
        <v>43009.997540277778</v>
      </c>
      <c r="B43" s="67">
        <v>43009.998294907411</v>
      </c>
      <c r="C43" s="61" t="s">
        <v>40</v>
      </c>
      <c r="D43" s="61" t="s">
        <v>16</v>
      </c>
      <c r="E43" s="61">
        <v>695856110</v>
      </c>
      <c r="F43" s="68">
        <v>270000</v>
      </c>
      <c r="G43" s="68">
        <v>100000</v>
      </c>
      <c r="H43" s="68">
        <v>170000</v>
      </c>
    </row>
    <row r="44" spans="1:8" x14ac:dyDescent="0.25">
      <c r="A44" s="66">
        <v>43008.572731944441</v>
      </c>
      <c r="B44" s="67">
        <v>43008.572733449073</v>
      </c>
      <c r="C44" s="61" t="s">
        <v>31</v>
      </c>
      <c r="D44" s="61" t="s">
        <v>16</v>
      </c>
      <c r="E44" s="61">
        <v>678908599</v>
      </c>
      <c r="F44" s="68">
        <v>270000</v>
      </c>
      <c r="G44" s="68">
        <v>100000</v>
      </c>
      <c r="H44" s="68">
        <v>170000</v>
      </c>
    </row>
    <row r="45" spans="1:8" x14ac:dyDescent="0.25">
      <c r="A45" s="66">
        <v>43008.572714467591</v>
      </c>
      <c r="B45" s="67">
        <v>43008.572715856484</v>
      </c>
      <c r="C45" s="61" t="s">
        <v>31</v>
      </c>
      <c r="D45" s="61" t="s">
        <v>16</v>
      </c>
      <c r="E45" s="61">
        <v>678908599</v>
      </c>
      <c r="F45" s="68">
        <v>270000</v>
      </c>
      <c r="G45" s="68">
        <v>100000</v>
      </c>
      <c r="H45" s="68">
        <v>170000</v>
      </c>
    </row>
    <row r="46" spans="1:8" x14ac:dyDescent="0.25">
      <c r="A46" s="66">
        <v>43008.57269710648</v>
      </c>
      <c r="B46" s="67">
        <v>43008.572698495373</v>
      </c>
      <c r="C46" s="61" t="s">
        <v>31</v>
      </c>
      <c r="D46" s="61" t="s">
        <v>16</v>
      </c>
      <c r="E46" s="61">
        <v>678908599</v>
      </c>
      <c r="F46" s="68">
        <v>270000</v>
      </c>
      <c r="G46" s="68">
        <v>100000</v>
      </c>
      <c r="H46" s="68">
        <v>170000</v>
      </c>
    </row>
    <row r="47" spans="1:8" x14ac:dyDescent="0.25">
      <c r="A47" s="66">
        <v>43008.572680439815</v>
      </c>
      <c r="B47" s="67">
        <v>43008.572681712962</v>
      </c>
      <c r="C47" s="61" t="s">
        <v>31</v>
      </c>
      <c r="D47" s="61" t="s">
        <v>16</v>
      </c>
      <c r="E47" s="61">
        <v>678908599</v>
      </c>
      <c r="F47" s="68">
        <v>270000</v>
      </c>
      <c r="G47" s="68">
        <v>100000</v>
      </c>
      <c r="H47" s="68">
        <v>170000</v>
      </c>
    </row>
    <row r="48" spans="1:8" x14ac:dyDescent="0.25">
      <c r="A48" s="66">
        <v>43008.572662152779</v>
      </c>
      <c r="B48" s="67">
        <v>43008.57266377315</v>
      </c>
      <c r="C48" s="61" t="s">
        <v>31</v>
      </c>
      <c r="D48" s="61" t="s">
        <v>16</v>
      </c>
      <c r="E48" s="61">
        <v>678908599</v>
      </c>
      <c r="F48" s="68">
        <v>270000</v>
      </c>
      <c r="G48" s="68">
        <v>100000</v>
      </c>
      <c r="H48" s="68">
        <v>170000</v>
      </c>
    </row>
    <row r="49" spans="1:8" x14ac:dyDescent="0.25">
      <c r="A49" s="66">
        <v>43008.572643171297</v>
      </c>
      <c r="B49" s="67">
        <v>43008.572645717592</v>
      </c>
      <c r="C49" s="61" t="s">
        <v>31</v>
      </c>
      <c r="D49" s="61" t="s">
        <v>16</v>
      </c>
      <c r="E49" s="61">
        <v>678908599</v>
      </c>
      <c r="F49" s="68">
        <v>270000</v>
      </c>
      <c r="G49" s="68">
        <v>100000</v>
      </c>
      <c r="H49" s="68">
        <v>170000</v>
      </c>
    </row>
    <row r="50" spans="1:8" x14ac:dyDescent="0.25">
      <c r="A50" s="66">
        <v>43008.572615277779</v>
      </c>
      <c r="B50" s="67">
        <v>43008.57261678241</v>
      </c>
      <c r="C50" s="61" t="s">
        <v>31</v>
      </c>
      <c r="D50" s="61" t="s">
        <v>16</v>
      </c>
      <c r="E50" s="61">
        <v>678908599</v>
      </c>
      <c r="F50" s="68">
        <v>270000</v>
      </c>
      <c r="G50" s="68">
        <v>100000</v>
      </c>
      <c r="H50" s="68">
        <v>170000</v>
      </c>
    </row>
    <row r="51" spans="1:8" x14ac:dyDescent="0.25">
      <c r="A51" s="66">
        <v>43008.571783796295</v>
      </c>
      <c r="B51" s="67">
        <v>43008.571785995373</v>
      </c>
      <c r="C51" s="61" t="s">
        <v>28</v>
      </c>
      <c r="D51" s="61" t="s">
        <v>21</v>
      </c>
      <c r="E51" s="61">
        <v>678908599</v>
      </c>
      <c r="F51" s="68">
        <v>650000</v>
      </c>
      <c r="G51" s="68">
        <v>100000</v>
      </c>
      <c r="H51" s="68">
        <v>550000</v>
      </c>
    </row>
    <row r="52" spans="1:8" x14ac:dyDescent="0.25">
      <c r="A52" s="66">
        <v>43008.571741087966</v>
      </c>
      <c r="B52" s="67">
        <v>43008.571743055552</v>
      </c>
      <c r="C52" s="61" t="s">
        <v>27</v>
      </c>
      <c r="D52" s="61" t="s">
        <v>21</v>
      </c>
      <c r="E52" s="61">
        <v>678908599</v>
      </c>
      <c r="F52" s="68">
        <v>650000</v>
      </c>
      <c r="G52" s="68">
        <v>100000</v>
      </c>
      <c r="H52" s="68">
        <v>550000</v>
      </c>
    </row>
    <row r="53" spans="1:8" x14ac:dyDescent="0.25">
      <c r="A53" s="66">
        <v>43008.571684143521</v>
      </c>
      <c r="B53" s="67">
        <v>43008.571685648145</v>
      </c>
      <c r="C53" s="61" t="s">
        <v>26</v>
      </c>
      <c r="D53" s="61" t="s">
        <v>21</v>
      </c>
      <c r="E53" s="61">
        <v>678908599</v>
      </c>
      <c r="F53" s="68">
        <v>650000</v>
      </c>
      <c r="G53" s="68">
        <v>100000</v>
      </c>
      <c r="H53" s="68">
        <v>550000</v>
      </c>
    </row>
    <row r="54" spans="1:8" x14ac:dyDescent="0.25">
      <c r="A54" s="66">
        <v>43008.57163402778</v>
      </c>
      <c r="B54" s="67">
        <v>43008.571635532404</v>
      </c>
      <c r="C54" s="61" t="s">
        <v>25</v>
      </c>
      <c r="D54" s="61" t="s">
        <v>21</v>
      </c>
      <c r="E54" s="61">
        <v>678908599</v>
      </c>
      <c r="F54" s="68">
        <v>650000</v>
      </c>
      <c r="G54" s="68">
        <v>100000</v>
      </c>
      <c r="H54" s="68">
        <v>550000</v>
      </c>
    </row>
    <row r="55" spans="1:8" x14ac:dyDescent="0.25">
      <c r="A55" s="66">
        <v>43008.571603124998</v>
      </c>
      <c r="B55" s="67">
        <v>43008.571604629629</v>
      </c>
      <c r="C55" s="61" t="s">
        <v>25</v>
      </c>
      <c r="D55" s="61" t="s">
        <v>21</v>
      </c>
      <c r="E55" s="61">
        <v>678908599</v>
      </c>
      <c r="F55" s="68">
        <v>650000</v>
      </c>
      <c r="G55" s="68">
        <v>100000</v>
      </c>
      <c r="H55" s="68">
        <v>550000</v>
      </c>
    </row>
    <row r="56" spans="1:8" x14ac:dyDescent="0.25">
      <c r="A56" s="66">
        <v>43008.570847569441</v>
      </c>
      <c r="B56" s="67">
        <v>43008.570849537035</v>
      </c>
      <c r="C56" s="61" t="s">
        <v>25</v>
      </c>
      <c r="D56" s="61" t="s">
        <v>38</v>
      </c>
      <c r="E56" s="61">
        <v>678908599</v>
      </c>
      <c r="F56" s="68">
        <v>970000</v>
      </c>
      <c r="G56" s="68">
        <v>100000</v>
      </c>
      <c r="H56" s="68">
        <v>870000</v>
      </c>
    </row>
    <row r="57" spans="1:8" x14ac:dyDescent="0.25">
      <c r="A57" s="66">
        <v>43008.57082025463</v>
      </c>
      <c r="B57" s="67">
        <v>43008.570822222224</v>
      </c>
      <c r="C57" s="61" t="s">
        <v>25</v>
      </c>
      <c r="D57" s="61" t="s">
        <v>38</v>
      </c>
      <c r="E57" s="61">
        <v>678908599</v>
      </c>
      <c r="F57" s="68">
        <v>970000</v>
      </c>
      <c r="G57" s="68">
        <v>100000</v>
      </c>
      <c r="H57" s="68">
        <v>870000</v>
      </c>
    </row>
    <row r="58" spans="1:8" x14ac:dyDescent="0.25">
      <c r="A58" s="66">
        <v>43008.570798379631</v>
      </c>
      <c r="B58" s="67">
        <v>43008.570799652778</v>
      </c>
      <c r="C58" s="61" t="s">
        <v>25</v>
      </c>
      <c r="D58" s="61" t="s">
        <v>38</v>
      </c>
      <c r="E58" s="61">
        <v>678908599</v>
      </c>
      <c r="F58" s="68">
        <v>970000</v>
      </c>
      <c r="G58" s="68">
        <v>100000</v>
      </c>
      <c r="H58" s="68">
        <v>870000</v>
      </c>
    </row>
    <row r="59" spans="1:8" x14ac:dyDescent="0.25">
      <c r="A59" s="66">
        <v>43008.570780671296</v>
      </c>
      <c r="B59" s="67">
        <v>43008.570781944443</v>
      </c>
      <c r="C59" s="61" t="s">
        <v>25</v>
      </c>
      <c r="D59" s="61" t="s">
        <v>38</v>
      </c>
      <c r="E59" s="61">
        <v>678908599</v>
      </c>
      <c r="F59" s="68">
        <v>970000</v>
      </c>
      <c r="G59" s="68">
        <v>100000</v>
      </c>
      <c r="H59" s="68">
        <v>870000</v>
      </c>
    </row>
    <row r="60" spans="1:8" x14ac:dyDescent="0.25">
      <c r="A60" s="66">
        <v>43008.570765046294</v>
      </c>
      <c r="B60" s="67">
        <v>43008.570766319448</v>
      </c>
      <c r="C60" s="61" t="s">
        <v>25</v>
      </c>
      <c r="D60" s="61" t="s">
        <v>38</v>
      </c>
      <c r="E60" s="61">
        <v>678908599</v>
      </c>
      <c r="F60" s="68">
        <v>970000</v>
      </c>
      <c r="G60" s="68">
        <v>100000</v>
      </c>
      <c r="H60" s="68">
        <v>870000</v>
      </c>
    </row>
    <row r="61" spans="1:8" x14ac:dyDescent="0.25">
      <c r="A61" s="66">
        <v>43008.56993391204</v>
      </c>
      <c r="B61" s="67">
        <v>43008.569935069441</v>
      </c>
      <c r="C61" s="61" t="s">
        <v>25</v>
      </c>
      <c r="D61" s="61" t="s">
        <v>39</v>
      </c>
      <c r="E61" s="61">
        <v>678908599</v>
      </c>
      <c r="F61" s="68">
        <v>213500</v>
      </c>
      <c r="G61" s="68">
        <v>100000</v>
      </c>
      <c r="H61" s="68">
        <v>113500</v>
      </c>
    </row>
    <row r="62" spans="1:8" x14ac:dyDescent="0.25">
      <c r="A62" s="66">
        <v>43008.569908217592</v>
      </c>
      <c r="B62" s="67">
        <v>43008.56990949074</v>
      </c>
      <c r="C62" s="61" t="s">
        <v>25</v>
      </c>
      <c r="D62" s="61" t="s">
        <v>39</v>
      </c>
      <c r="E62" s="61">
        <v>678908599</v>
      </c>
      <c r="F62" s="68">
        <v>213500</v>
      </c>
      <c r="G62" s="68">
        <v>100000</v>
      </c>
      <c r="H62" s="68">
        <v>113500</v>
      </c>
    </row>
    <row r="63" spans="1:8" x14ac:dyDescent="0.25">
      <c r="A63" s="66">
        <v>43008.569880092589</v>
      </c>
      <c r="B63" s="67">
        <v>43008.569881828706</v>
      </c>
      <c r="C63" s="61" t="s">
        <v>25</v>
      </c>
      <c r="D63" s="61" t="s">
        <v>39</v>
      </c>
      <c r="E63" s="61">
        <v>678908599</v>
      </c>
      <c r="F63" s="68">
        <v>213500</v>
      </c>
      <c r="G63" s="68">
        <v>100000</v>
      </c>
      <c r="H63" s="68">
        <v>113500</v>
      </c>
    </row>
    <row r="64" spans="1:8" x14ac:dyDescent="0.25">
      <c r="A64" s="66">
        <v>43008.5698625</v>
      </c>
      <c r="B64" s="67">
        <v>43008.569863773148</v>
      </c>
      <c r="C64" s="61" t="s">
        <v>25</v>
      </c>
      <c r="D64" s="61" t="s">
        <v>39</v>
      </c>
      <c r="E64" s="61">
        <v>678908599</v>
      </c>
      <c r="F64" s="68">
        <v>213500</v>
      </c>
      <c r="G64" s="68">
        <v>100000</v>
      </c>
      <c r="H64" s="68">
        <v>113500</v>
      </c>
    </row>
    <row r="65" spans="1:8" x14ac:dyDescent="0.25">
      <c r="A65" s="66">
        <v>43008.569834259259</v>
      </c>
      <c r="B65" s="67">
        <v>43008.569835416667</v>
      </c>
      <c r="C65" s="61" t="s">
        <v>25</v>
      </c>
      <c r="D65" s="61" t="s">
        <v>39</v>
      </c>
      <c r="E65" s="61">
        <v>678908599</v>
      </c>
      <c r="F65" s="68">
        <v>213500</v>
      </c>
      <c r="G65" s="68">
        <v>100000</v>
      </c>
      <c r="H65" s="68">
        <v>113500</v>
      </c>
    </row>
    <row r="66" spans="1:8" x14ac:dyDescent="0.25">
      <c r="A66" s="66">
        <v>43008.568957870368</v>
      </c>
      <c r="B66" s="67">
        <v>43008.568959490738</v>
      </c>
      <c r="C66" s="61" t="s">
        <v>25</v>
      </c>
      <c r="D66" s="61" t="s">
        <v>38</v>
      </c>
      <c r="E66" s="61">
        <v>678908599</v>
      </c>
      <c r="F66" s="68">
        <v>73000</v>
      </c>
      <c r="G66" s="68">
        <v>500000</v>
      </c>
      <c r="H66" s="68">
        <v>-427000</v>
      </c>
    </row>
    <row r="67" spans="1:8" x14ac:dyDescent="0.25">
      <c r="A67" s="66">
        <v>43008.568716435184</v>
      </c>
      <c r="B67" s="67">
        <v>43008.568717592592</v>
      </c>
      <c r="C67" s="61" t="s">
        <v>24</v>
      </c>
      <c r="D67" s="61" t="s">
        <v>38</v>
      </c>
      <c r="E67" s="61">
        <v>678908599</v>
      </c>
      <c r="F67" s="68">
        <v>73000</v>
      </c>
      <c r="G67" s="68">
        <v>500000</v>
      </c>
      <c r="H67" s="68">
        <v>-427000</v>
      </c>
    </row>
    <row r="68" spans="1:8" x14ac:dyDescent="0.25">
      <c r="A68" s="66">
        <v>43008.568670138891</v>
      </c>
      <c r="B68" s="67">
        <v>43008.5686712963</v>
      </c>
      <c r="C68" s="61" t="s">
        <v>23</v>
      </c>
      <c r="D68" s="61" t="s">
        <v>38</v>
      </c>
      <c r="E68" s="61">
        <v>678908599</v>
      </c>
      <c r="F68" s="68">
        <v>73000</v>
      </c>
      <c r="G68" s="68">
        <v>500000</v>
      </c>
      <c r="H68" s="68">
        <v>-427000</v>
      </c>
    </row>
    <row r="69" spans="1:8" x14ac:dyDescent="0.25">
      <c r="A69" s="66">
        <v>43008.56862604167</v>
      </c>
      <c r="B69" s="67">
        <v>43008.568628935187</v>
      </c>
      <c r="C69" s="61" t="s">
        <v>22</v>
      </c>
      <c r="D69" s="61" t="s">
        <v>38</v>
      </c>
      <c r="E69" s="61">
        <v>678908599</v>
      </c>
      <c r="F69" s="68">
        <v>73000</v>
      </c>
      <c r="G69" s="68">
        <v>500000</v>
      </c>
      <c r="H69" s="68">
        <v>-427000</v>
      </c>
    </row>
    <row r="70" spans="1:8" x14ac:dyDescent="0.25">
      <c r="A70" s="66">
        <v>43008.568586111112</v>
      </c>
      <c r="B70" s="67">
        <v>43008.568587152775</v>
      </c>
      <c r="C70" s="61" t="s">
        <v>36</v>
      </c>
      <c r="D70" s="61" t="s">
        <v>38</v>
      </c>
      <c r="E70" s="61">
        <v>678908599</v>
      </c>
      <c r="F70" s="68">
        <v>73000</v>
      </c>
      <c r="G70" s="68">
        <v>500000</v>
      </c>
      <c r="H70" s="68">
        <v>-427000</v>
      </c>
    </row>
    <row r="71" spans="1:8" x14ac:dyDescent="0.25">
      <c r="A71" s="66">
        <v>43008.56854270833</v>
      </c>
      <c r="B71" s="67">
        <v>43008.568543634261</v>
      </c>
      <c r="C71" s="61" t="s">
        <v>35</v>
      </c>
      <c r="D71" s="61" t="s">
        <v>38</v>
      </c>
      <c r="E71" s="61">
        <v>678908599</v>
      </c>
      <c r="F71" s="68">
        <v>73000</v>
      </c>
      <c r="G71" s="68">
        <v>500000</v>
      </c>
      <c r="H71" s="68">
        <v>-427000</v>
      </c>
    </row>
    <row r="72" spans="1:8" x14ac:dyDescent="0.25">
      <c r="A72" s="66">
        <v>43008.568493171297</v>
      </c>
      <c r="B72" s="67">
        <v>43008.568494791667</v>
      </c>
      <c r="C72" s="61" t="s">
        <v>34</v>
      </c>
      <c r="D72" s="61" t="s">
        <v>38</v>
      </c>
      <c r="E72" s="61">
        <v>678908599</v>
      </c>
      <c r="F72" s="68">
        <v>73000</v>
      </c>
      <c r="G72" s="68">
        <v>500000</v>
      </c>
      <c r="H72" s="68">
        <v>-427000</v>
      </c>
    </row>
    <row r="73" spans="1:8" x14ac:dyDescent="0.25">
      <c r="A73" s="66">
        <v>43008.567497453703</v>
      </c>
      <c r="B73" s="67">
        <v>43008.567499074074</v>
      </c>
      <c r="C73" s="61" t="s">
        <v>33</v>
      </c>
      <c r="D73" s="61" t="s">
        <v>37</v>
      </c>
      <c r="E73" s="61">
        <v>678908599</v>
      </c>
      <c r="F73" s="68">
        <v>920500</v>
      </c>
      <c r="G73" s="68">
        <v>500000</v>
      </c>
      <c r="H73" s="68">
        <v>420500</v>
      </c>
    </row>
    <row r="74" spans="1:8" x14ac:dyDescent="0.25">
      <c r="A74" s="66">
        <v>43008.567483333332</v>
      </c>
      <c r="B74" s="67">
        <v>43008.567484375002</v>
      </c>
      <c r="C74" s="61" t="s">
        <v>33</v>
      </c>
      <c r="D74" s="61" t="s">
        <v>37</v>
      </c>
      <c r="E74" s="61">
        <v>678908599</v>
      </c>
      <c r="F74" s="68">
        <v>920500</v>
      </c>
      <c r="G74" s="68">
        <v>500000</v>
      </c>
      <c r="H74" s="68">
        <v>420500</v>
      </c>
    </row>
    <row r="75" spans="1:8" x14ac:dyDescent="0.25">
      <c r="A75" s="66">
        <v>43008.5674693287</v>
      </c>
      <c r="B75" s="67">
        <v>43008.567470254631</v>
      </c>
      <c r="C75" s="61" t="s">
        <v>33</v>
      </c>
      <c r="D75" s="61" t="s">
        <v>37</v>
      </c>
      <c r="E75" s="61">
        <v>678908599</v>
      </c>
      <c r="F75" s="68">
        <v>920500</v>
      </c>
      <c r="G75" s="68">
        <v>500000</v>
      </c>
      <c r="H75" s="68">
        <v>420500</v>
      </c>
    </row>
    <row r="76" spans="1:8" x14ac:dyDescent="0.25">
      <c r="A76" s="66">
        <v>43008.567455787037</v>
      </c>
      <c r="B76" s="67">
        <v>43008.567456712961</v>
      </c>
      <c r="C76" s="61" t="s">
        <v>33</v>
      </c>
      <c r="D76" s="61" t="s">
        <v>37</v>
      </c>
      <c r="E76" s="61">
        <v>678908599</v>
      </c>
      <c r="F76" s="68">
        <v>920500</v>
      </c>
      <c r="G76" s="68">
        <v>500000</v>
      </c>
      <c r="H76" s="68">
        <v>420500</v>
      </c>
    </row>
    <row r="77" spans="1:8" x14ac:dyDescent="0.25">
      <c r="A77" s="66">
        <v>43008.567440624996</v>
      </c>
      <c r="B77" s="67">
        <v>43008.567443749998</v>
      </c>
      <c r="C77" s="61" t="s">
        <v>33</v>
      </c>
      <c r="D77" s="61" t="s">
        <v>37</v>
      </c>
      <c r="E77" s="61">
        <v>678908599</v>
      </c>
      <c r="F77" s="68">
        <v>920500</v>
      </c>
      <c r="G77" s="68">
        <v>500000</v>
      </c>
      <c r="H77" s="68">
        <v>420500</v>
      </c>
    </row>
    <row r="78" spans="1:8" x14ac:dyDescent="0.25">
      <c r="A78" s="66">
        <v>43008.566889004629</v>
      </c>
      <c r="B78" s="67">
        <v>43008.566889930553</v>
      </c>
      <c r="C78" s="61" t="s">
        <v>33</v>
      </c>
      <c r="D78" s="61" t="s">
        <v>37</v>
      </c>
      <c r="E78" s="61">
        <v>678908599</v>
      </c>
      <c r="F78" s="68">
        <v>920500</v>
      </c>
      <c r="G78" s="68">
        <v>500000</v>
      </c>
      <c r="H78" s="68">
        <v>420500</v>
      </c>
    </row>
    <row r="79" spans="1:8" x14ac:dyDescent="0.25">
      <c r="A79" s="66">
        <v>43008.566003587963</v>
      </c>
      <c r="B79" s="67">
        <v>43008.566005092594</v>
      </c>
      <c r="C79" s="61" t="s">
        <v>32</v>
      </c>
      <c r="D79" s="61" t="s">
        <v>37</v>
      </c>
      <c r="E79" s="61">
        <v>678908599</v>
      </c>
      <c r="F79" s="68">
        <v>920500</v>
      </c>
      <c r="G79" s="68">
        <v>1500000</v>
      </c>
      <c r="H79" s="68">
        <v>-579500</v>
      </c>
    </row>
    <row r="80" spans="1:8" x14ac:dyDescent="0.25">
      <c r="A80" s="62"/>
      <c r="B80" s="62"/>
      <c r="E80" s="64"/>
      <c r="F80" s="64"/>
      <c r="G80" s="64"/>
      <c r="H80" s="64"/>
    </row>
  </sheetData>
  <conditionalFormatting sqref="C1:C104857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C000"/>
  </sheetPr>
  <dimension ref="A2:J43"/>
  <sheetViews>
    <sheetView showGridLines="0" tabSelected="1" workbookViewId="0">
      <selection activeCell="A27" sqref="A27"/>
    </sheetView>
  </sheetViews>
  <sheetFormatPr baseColWidth="10" defaultRowHeight="15" x14ac:dyDescent="0.25"/>
  <cols>
    <col min="1" max="1" width="17.140625" style="1" bestFit="1" customWidth="1"/>
    <col min="2" max="2" width="14.85546875" style="1" bestFit="1" customWidth="1"/>
    <col min="3" max="3" width="8.7109375" style="1" customWidth="1"/>
    <col min="4" max="5" width="14" style="1" customWidth="1"/>
    <col min="6" max="6" width="20.42578125" style="1" customWidth="1"/>
    <col min="7" max="7" width="11.42578125" style="1"/>
    <col min="8" max="8" width="12.7109375" style="1" customWidth="1"/>
    <col min="9" max="16384" width="11.42578125" style="1"/>
  </cols>
  <sheetData>
    <row r="2" spans="1:10" x14ac:dyDescent="0.25">
      <c r="A2" s="56"/>
      <c r="B2" s="57"/>
      <c r="F2" s="70"/>
      <c r="G2" s="70"/>
      <c r="H2" s="70"/>
    </row>
    <row r="3" spans="1:10" x14ac:dyDescent="0.25">
      <c r="A3" s="56"/>
      <c r="B3" s="57"/>
      <c r="E3" s="69"/>
      <c r="F3" s="70"/>
      <c r="G3" s="70"/>
      <c r="H3" s="70"/>
    </row>
    <row r="4" spans="1:10" x14ac:dyDescent="0.25">
      <c r="A4" s="56"/>
      <c r="B4" s="57"/>
      <c r="F4" s="58"/>
      <c r="G4" s="58"/>
      <c r="H4" s="58"/>
    </row>
    <row r="6" spans="1:10" x14ac:dyDescent="0.25">
      <c r="A6" s="16"/>
      <c r="B6" s="16"/>
      <c r="C6" s="16"/>
      <c r="D6" s="72">
        <f ca="1">TODAY()</f>
        <v>43392</v>
      </c>
      <c r="E6" s="73" t="s">
        <v>80</v>
      </c>
      <c r="F6" s="73">
        <v>121</v>
      </c>
    </row>
    <row r="7" spans="1:10" x14ac:dyDescent="0.25">
      <c r="A7" s="16"/>
      <c r="B7" s="16"/>
      <c r="C7" s="16"/>
      <c r="D7" s="16"/>
      <c r="E7" s="16"/>
      <c r="F7" s="16"/>
      <c r="G7" s="145"/>
      <c r="H7" s="145"/>
    </row>
    <row r="8" spans="1:10" ht="24" x14ac:dyDescent="0.25">
      <c r="A8" s="16"/>
      <c r="B8" s="149" t="s">
        <v>10</v>
      </c>
      <c r="C8" s="150"/>
      <c r="D8" s="151"/>
      <c r="E8" s="16"/>
      <c r="F8" s="16"/>
    </row>
    <row r="9" spans="1:10" ht="18" customHeight="1" x14ac:dyDescent="0.35">
      <c r="A9" s="16"/>
      <c r="B9" s="27" t="s">
        <v>11</v>
      </c>
      <c r="C9" s="27" t="s">
        <v>100</v>
      </c>
      <c r="D9" s="27" t="s">
        <v>12</v>
      </c>
      <c r="E9" s="16"/>
      <c r="F9" s="16"/>
      <c r="G9" s="49"/>
    </row>
    <row r="10" spans="1:10" ht="21" customHeight="1" x14ac:dyDescent="0.25">
      <c r="A10" s="16"/>
      <c r="B10" s="50" t="str">
        <f ca="1">CONCATENATE(E6, " ",D6,"/",F6)</f>
        <v>BL 43392/121</v>
      </c>
      <c r="C10" s="152">
        <f ca="1">NOW()</f>
        <v>43392.321922453702</v>
      </c>
      <c r="D10" s="153"/>
      <c r="E10" s="16"/>
      <c r="F10" s="47"/>
    </row>
    <row r="11" spans="1:10" ht="21" customHeight="1" x14ac:dyDescent="0.25">
      <c r="A11" s="16"/>
      <c r="B11" s="16"/>
      <c r="C11" s="8"/>
      <c r="D11" s="8"/>
      <c r="E11" s="16"/>
      <c r="F11" s="47"/>
    </row>
    <row r="12" spans="1:10" ht="16.5" x14ac:dyDescent="0.35">
      <c r="A12" s="48"/>
      <c r="B12" s="17"/>
      <c r="C12" s="17"/>
      <c r="D12" s="17"/>
      <c r="E12" s="18"/>
      <c r="F12" s="51"/>
      <c r="G12" s="49"/>
    </row>
    <row r="13" spans="1:10" ht="24" customHeight="1" x14ac:dyDescent="0.3">
      <c r="A13" s="21"/>
      <c r="B13" s="16"/>
      <c r="C13" s="16"/>
      <c r="D13" s="16"/>
      <c r="E13" s="146"/>
      <c r="F13" s="147"/>
    </row>
    <row r="14" spans="1:10" ht="16.5" x14ac:dyDescent="0.35">
      <c r="A14" s="19"/>
      <c r="B14" s="16"/>
      <c r="C14" s="16"/>
      <c r="D14" s="16"/>
      <c r="E14" s="28" t="s">
        <v>9</v>
      </c>
      <c r="F14" s="27" t="s">
        <v>13</v>
      </c>
    </row>
    <row r="15" spans="1:10" ht="15.75" x14ac:dyDescent="0.3">
      <c r="A15" s="19"/>
      <c r="B15" s="16"/>
      <c r="C15" s="16"/>
      <c r="D15" s="16"/>
      <c r="E15" s="125" t="s">
        <v>115</v>
      </c>
      <c r="F15" s="59">
        <v>695856110</v>
      </c>
    </row>
    <row r="16" spans="1:10" ht="15.75" x14ac:dyDescent="0.3">
      <c r="A16" s="52"/>
      <c r="B16" s="52"/>
      <c r="C16" s="53"/>
      <c r="D16" s="54"/>
      <c r="E16" s="53"/>
      <c r="F16" s="53"/>
      <c r="G16" s="71"/>
      <c r="H16" s="71"/>
      <c r="I16" s="71"/>
      <c r="J16" s="71"/>
    </row>
    <row r="17" spans="1:10" ht="15.75" x14ac:dyDescent="0.3">
      <c r="A17" s="52"/>
      <c r="B17" s="52"/>
      <c r="C17" s="53"/>
      <c r="D17" s="53"/>
      <c r="E17" s="53"/>
      <c r="F17" s="53"/>
      <c r="G17" s="71"/>
      <c r="H17" s="71"/>
      <c r="I17" s="71"/>
      <c r="J17" s="71"/>
    </row>
    <row r="18" spans="1:10" ht="15.75" x14ac:dyDescent="0.3">
      <c r="A18" s="55"/>
      <c r="B18" s="55"/>
      <c r="C18" s="55"/>
      <c r="D18" s="55"/>
      <c r="E18" s="55"/>
      <c r="F18" s="55"/>
      <c r="G18" s="71"/>
      <c r="H18" s="71"/>
      <c r="I18" s="71"/>
      <c r="J18" s="71"/>
    </row>
    <row r="19" spans="1:10" ht="15.75" x14ac:dyDescent="0.3">
      <c r="A19" s="31" t="s">
        <v>58</v>
      </c>
      <c r="B19" s="20" t="s">
        <v>57</v>
      </c>
      <c r="C19" s="35" t="s">
        <v>6</v>
      </c>
      <c r="D19" s="31" t="s">
        <v>56</v>
      </c>
      <c r="E19" s="148" t="s">
        <v>7</v>
      </c>
      <c r="F19" s="148"/>
      <c r="G19" s="71"/>
      <c r="H19" s="71"/>
      <c r="I19" s="71"/>
      <c r="J19" s="71"/>
    </row>
    <row r="20" spans="1:10" ht="15.75" x14ac:dyDescent="0.3">
      <c r="A20" s="32"/>
      <c r="B20" s="45" t="s">
        <v>90</v>
      </c>
      <c r="C20" s="36">
        <v>10</v>
      </c>
      <c r="D20" s="36">
        <v>500</v>
      </c>
      <c r="E20" s="39">
        <f>C20*D20</f>
        <v>5000</v>
      </c>
      <c r="F20" s="40"/>
      <c r="G20" s="71"/>
      <c r="H20" s="71"/>
      <c r="I20" s="71"/>
      <c r="J20" s="71"/>
    </row>
    <row r="21" spans="1:10" ht="15.75" x14ac:dyDescent="0.3">
      <c r="A21" s="33"/>
      <c r="B21" s="45"/>
      <c r="C21" s="37"/>
      <c r="D21" s="37"/>
      <c r="E21" s="41">
        <f t="shared" ref="E21:E29" si="0">C21*D21</f>
        <v>0</v>
      </c>
      <c r="F21" s="42"/>
      <c r="G21" s="71"/>
      <c r="H21" s="71"/>
      <c r="I21" s="71"/>
      <c r="J21" s="71"/>
    </row>
    <row r="22" spans="1:10" ht="15.75" x14ac:dyDescent="0.3">
      <c r="A22" s="33"/>
      <c r="B22" s="45"/>
      <c r="C22" s="37"/>
      <c r="D22" s="37"/>
      <c r="E22" s="41">
        <f t="shared" si="0"/>
        <v>0</v>
      </c>
      <c r="F22" s="42"/>
      <c r="G22" s="71"/>
      <c r="H22" s="71"/>
      <c r="I22" s="71"/>
      <c r="J22" s="71"/>
    </row>
    <row r="23" spans="1:10" ht="15.75" x14ac:dyDescent="0.3">
      <c r="A23" s="33"/>
      <c r="B23" s="45"/>
      <c r="C23" s="37"/>
      <c r="D23" s="37"/>
      <c r="E23" s="41">
        <f t="shared" si="0"/>
        <v>0</v>
      </c>
      <c r="F23" s="42"/>
      <c r="G23" s="71"/>
      <c r="H23" s="71"/>
      <c r="I23" s="71"/>
      <c r="J23" s="71"/>
    </row>
    <row r="24" spans="1:10" ht="15.75" x14ac:dyDescent="0.3">
      <c r="A24" s="33"/>
      <c r="B24" s="45"/>
      <c r="C24" s="37"/>
      <c r="D24" s="37"/>
      <c r="E24" s="41">
        <f t="shared" si="0"/>
        <v>0</v>
      </c>
      <c r="F24" s="42"/>
      <c r="G24" s="71"/>
      <c r="H24" s="71"/>
      <c r="I24" s="71"/>
      <c r="J24" s="71"/>
    </row>
    <row r="25" spans="1:10" ht="15.75" x14ac:dyDescent="0.3">
      <c r="A25" s="33"/>
      <c r="B25" s="45"/>
      <c r="C25" s="37"/>
      <c r="D25" s="37"/>
      <c r="E25" s="41">
        <f t="shared" si="0"/>
        <v>0</v>
      </c>
      <c r="F25" s="42"/>
      <c r="G25" s="71"/>
      <c r="H25" s="71"/>
      <c r="I25" s="71"/>
      <c r="J25" s="71"/>
    </row>
    <row r="26" spans="1:10" ht="15.75" x14ac:dyDescent="0.3">
      <c r="A26" s="33"/>
      <c r="B26" s="45"/>
      <c r="C26" s="37"/>
      <c r="D26" s="37"/>
      <c r="E26" s="41">
        <f t="shared" si="0"/>
        <v>0</v>
      </c>
      <c r="F26" s="42"/>
      <c r="G26" s="71"/>
      <c r="H26" s="71"/>
      <c r="I26" s="71"/>
      <c r="J26" s="71"/>
    </row>
    <row r="27" spans="1:10" ht="15.75" x14ac:dyDescent="0.3">
      <c r="A27" s="33"/>
      <c r="B27" s="45"/>
      <c r="C27" s="37"/>
      <c r="D27" s="37"/>
      <c r="E27" s="41">
        <f t="shared" si="0"/>
        <v>0</v>
      </c>
      <c r="F27" s="42"/>
    </row>
    <row r="28" spans="1:10" ht="15.75" x14ac:dyDescent="0.3">
      <c r="A28" s="33"/>
      <c r="B28" s="45"/>
      <c r="C28" s="37"/>
      <c r="D28" s="37"/>
      <c r="E28" s="41">
        <f t="shared" si="0"/>
        <v>0</v>
      </c>
      <c r="F28" s="42"/>
    </row>
    <row r="29" spans="1:10" ht="15.75" x14ac:dyDescent="0.3">
      <c r="A29" s="34"/>
      <c r="B29" s="46"/>
      <c r="C29" s="38"/>
      <c r="D29" s="60"/>
      <c r="E29" s="43">
        <f t="shared" si="0"/>
        <v>0</v>
      </c>
      <c r="F29" s="44"/>
    </row>
    <row r="30" spans="1:10" ht="15.75" x14ac:dyDescent="0.3">
      <c r="A30" s="17"/>
      <c r="B30" s="17"/>
      <c r="C30" s="17"/>
      <c r="D30" s="16"/>
      <c r="E30" s="16"/>
      <c r="F30" s="16"/>
    </row>
    <row r="31" spans="1:10" ht="16.5" x14ac:dyDescent="0.35">
      <c r="A31" s="20" t="s">
        <v>1</v>
      </c>
      <c r="B31" s="143">
        <f>SUM(E20:E29)</f>
        <v>5000</v>
      </c>
      <c r="C31" s="144"/>
      <c r="D31" s="16"/>
      <c r="E31" s="20" t="s">
        <v>17</v>
      </c>
      <c r="F31" s="30">
        <v>2000</v>
      </c>
    </row>
    <row r="32" spans="1:10" ht="15.75" x14ac:dyDescent="0.3">
      <c r="A32" s="17"/>
      <c r="B32" s="17"/>
      <c r="C32" s="17"/>
      <c r="D32" s="16"/>
      <c r="E32" s="16"/>
      <c r="F32" s="16"/>
    </row>
    <row r="33" spans="1:6" ht="16.5" x14ac:dyDescent="0.35">
      <c r="A33" s="17"/>
      <c r="B33" s="17"/>
      <c r="C33" s="17"/>
      <c r="D33" s="16"/>
      <c r="E33" s="20" t="s">
        <v>2</v>
      </c>
      <c r="F33" s="29">
        <f>B31-F31</f>
        <v>3000</v>
      </c>
    </row>
    <row r="34" spans="1:6" ht="15.75" x14ac:dyDescent="0.3">
      <c r="A34" s="17"/>
      <c r="B34" s="17"/>
      <c r="C34" s="17"/>
      <c r="D34" s="17"/>
      <c r="E34" s="17"/>
      <c r="F34" s="17"/>
    </row>
    <row r="35" spans="1:6" ht="16.5" x14ac:dyDescent="0.35">
      <c r="A35" s="17"/>
      <c r="B35" s="25"/>
      <c r="C35" s="17"/>
      <c r="D35" s="17"/>
      <c r="E35" s="26"/>
      <c r="F35" s="17"/>
    </row>
    <row r="36" spans="1:6" ht="20.25" x14ac:dyDescent="0.4">
      <c r="A36" s="24"/>
      <c r="B36" s="25" t="s">
        <v>14</v>
      </c>
      <c r="C36" s="22"/>
      <c r="D36" s="17"/>
      <c r="E36" s="26" t="s">
        <v>15</v>
      </c>
      <c r="F36" s="17"/>
    </row>
    <row r="37" spans="1:6" ht="18.75" x14ac:dyDescent="0.3">
      <c r="A37" s="22"/>
      <c r="B37" s="17"/>
      <c r="C37" s="22"/>
      <c r="D37" s="17"/>
      <c r="E37" s="17"/>
      <c r="F37" s="17"/>
    </row>
    <row r="38" spans="1:6" ht="15.75" x14ac:dyDescent="0.3">
      <c r="A38" s="23"/>
      <c r="B38" s="17"/>
      <c r="C38" s="23"/>
      <c r="D38" s="17"/>
      <c r="E38" s="17"/>
      <c r="F38" s="17"/>
    </row>
    <row r="39" spans="1:6" ht="18.75" x14ac:dyDescent="0.3">
      <c r="A39" s="90"/>
      <c r="B39" s="90"/>
      <c r="C39" s="90"/>
      <c r="D39" s="90"/>
      <c r="E39" s="90"/>
      <c r="F39" s="90"/>
    </row>
    <row r="40" spans="1:6" ht="18.75" x14ac:dyDescent="0.3">
      <c r="A40" s="90"/>
      <c r="B40" s="90"/>
      <c r="C40" s="90"/>
      <c r="D40" s="90"/>
      <c r="E40" s="90"/>
      <c r="F40" s="90"/>
    </row>
    <row r="41" spans="1:6" ht="18.75" x14ac:dyDescent="0.3">
      <c r="A41" s="90"/>
      <c r="B41" s="90"/>
      <c r="C41" s="90"/>
      <c r="D41" s="90"/>
      <c r="E41" s="90"/>
      <c r="F41" s="90"/>
    </row>
    <row r="42" spans="1:6" ht="18.75" x14ac:dyDescent="0.3">
      <c r="A42" s="90"/>
      <c r="B42" s="90"/>
      <c r="C42" s="90"/>
      <c r="D42" s="90"/>
      <c r="E42" s="90"/>
      <c r="F42" s="90"/>
    </row>
    <row r="43" spans="1:6" ht="18.75" x14ac:dyDescent="0.3">
      <c r="A43" s="90"/>
      <c r="B43" s="90"/>
      <c r="C43" s="90"/>
      <c r="D43" s="90"/>
      <c r="E43" s="90"/>
      <c r="F43" s="90"/>
    </row>
  </sheetData>
  <sheetProtection selectLockedCells="1"/>
  <mergeCells count="6">
    <mergeCell ref="B31:C31"/>
    <mergeCell ref="G7:H7"/>
    <mergeCell ref="E13:F13"/>
    <mergeCell ref="E19:F19"/>
    <mergeCell ref="B8:D8"/>
    <mergeCell ref="C10:D10"/>
  </mergeCells>
  <dataValidations count="4">
    <dataValidation type="textLength" operator="equal" allowBlank="1" showInputMessage="1" showErrorMessage="1" error="Please enter  9 numbers" sqref="D17:F17">
      <formula1>9</formula1>
    </dataValidation>
    <dataValidation type="whole" operator="greaterThanOrEqual" allowBlank="1" showInputMessage="1" showErrorMessage="1" sqref="C20:C29">
      <formula1>1</formula1>
    </dataValidation>
    <dataValidation type="list" allowBlank="1" showInputMessage="1" showErrorMessage="1" sqref="B21:B29">
      <formula1>Mesproduits</formula1>
    </dataValidation>
    <dataValidation type="textLength" operator="equal" allowBlank="1" showInputMessage="1" showErrorMessage="1" errorTitle="Erreur" error="Verifiez bien que vous avez entre 9 chiffres. " sqref="F15">
      <formula1>9</formula1>
    </dataValidation>
  </dataValidations>
  <pageMargins left="0.7" right="0.7" top="0.75" bottom="0.75" header="0.3" footer="0.3"/>
  <pageSetup paperSize="9" scale="98" orientation="portrait" horizontalDpi="300" verticalDpi="300" r:id="rId1"/>
  <headerFooter>
    <oddFooter>Page &amp;P&amp;RLOGICIEL GESTION PRESSING</oddFooter>
  </headerFooter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Scroll Bar 11">
              <controlPr defaultSize="0" autoPict="0">
                <anchor moveWithCells="1">
                  <from>
                    <xdr:col>8</xdr:col>
                    <xdr:colOff>571500</xdr:colOff>
                    <xdr:row>8</xdr:row>
                    <xdr:rowOff>0</xdr:rowOff>
                  </from>
                  <to>
                    <xdr:col>8</xdr:col>
                    <xdr:colOff>714375</xdr:colOff>
                    <xdr:row>14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Q27"/>
  <sheetViews>
    <sheetView showGridLines="0" workbookViewId="0">
      <selection activeCell="E13" sqref="E13"/>
    </sheetView>
  </sheetViews>
  <sheetFormatPr baseColWidth="10" defaultRowHeight="15" x14ac:dyDescent="0.25"/>
  <cols>
    <col min="1" max="1" width="10.85546875" bestFit="1" customWidth="1"/>
    <col min="2" max="2" width="15.5703125" bestFit="1" customWidth="1"/>
    <col min="3" max="3" width="14" bestFit="1" customWidth="1"/>
    <col min="4" max="4" width="15.5703125" bestFit="1" customWidth="1"/>
    <col min="5" max="5" width="14.7109375" bestFit="1" customWidth="1"/>
    <col min="6" max="6" width="22.140625" bestFit="1" customWidth="1"/>
    <col min="7" max="7" width="7.5703125" bestFit="1" customWidth="1"/>
    <col min="8" max="8" width="9.5703125" bestFit="1" customWidth="1"/>
    <col min="9" max="9" width="10.140625" bestFit="1" customWidth="1"/>
    <col min="10" max="10" width="8.42578125" bestFit="1" customWidth="1"/>
    <col min="11" max="11" width="19.42578125" bestFit="1" customWidth="1"/>
    <col min="12" max="12" width="17.5703125" customWidth="1"/>
    <col min="13" max="14" width="8" bestFit="1" customWidth="1"/>
    <col min="15" max="15" width="15.140625" bestFit="1" customWidth="1"/>
    <col min="16" max="16" width="21.5703125" bestFit="1" customWidth="1"/>
    <col min="17" max="17" width="14.140625" bestFit="1" customWidth="1"/>
  </cols>
  <sheetData>
    <row r="2" spans="1:17" ht="22.5" customHeight="1" x14ac:dyDescent="0.25">
      <c r="A2" s="154" t="s">
        <v>77</v>
      </c>
      <c r="B2" s="155"/>
      <c r="C2" s="155"/>
      <c r="D2" s="155"/>
      <c r="E2" s="156"/>
    </row>
    <row r="3" spans="1:17" ht="26.25" customHeight="1" thickBot="1" x14ac:dyDescent="0.3">
      <c r="A3" s="76" t="s">
        <v>75</v>
      </c>
      <c r="B3" s="76" t="s">
        <v>76</v>
      </c>
      <c r="C3" s="76" t="s">
        <v>4</v>
      </c>
      <c r="D3" s="76" t="s">
        <v>120</v>
      </c>
      <c r="E3" s="76" t="s">
        <v>119</v>
      </c>
      <c r="M3" s="130" t="s">
        <v>0</v>
      </c>
      <c r="N3" s="130" t="s">
        <v>0</v>
      </c>
      <c r="O3" s="131" t="s">
        <v>19</v>
      </c>
      <c r="P3" s="131" t="s">
        <v>96</v>
      </c>
      <c r="Q3" s="132" t="s">
        <v>89</v>
      </c>
    </row>
    <row r="4" spans="1:17" ht="26.25" customHeight="1" x14ac:dyDescent="0.25">
      <c r="A4" s="77">
        <v>43389</v>
      </c>
      <c r="B4" s="77">
        <v>43398</v>
      </c>
      <c r="C4" s="75"/>
      <c r="D4" s="75"/>
      <c r="E4" s="75"/>
      <c r="M4" s="74" t="str">
        <f>IF(A4="","","&gt;="&amp;A4)</f>
        <v>&gt;=43389</v>
      </c>
      <c r="N4" s="74" t="str">
        <f>IF(B4="","","&lt;="&amp;B4)</f>
        <v>&lt;=43398</v>
      </c>
      <c r="O4" s="74" t="str">
        <f>IF(C4="","",C4)</f>
        <v/>
      </c>
      <c r="P4" s="74" t="str">
        <f>IF(D4="","",D4)</f>
        <v/>
      </c>
      <c r="Q4" s="74" t="str">
        <f>IF(E4="","",E4)</f>
        <v/>
      </c>
    </row>
    <row r="7" spans="1:17" ht="16.5" x14ac:dyDescent="0.3">
      <c r="A7" s="138" t="s">
        <v>0</v>
      </c>
      <c r="B7" s="138" t="s">
        <v>19</v>
      </c>
      <c r="C7" s="138" t="s">
        <v>13</v>
      </c>
      <c r="D7" s="138" t="s">
        <v>88</v>
      </c>
      <c r="E7" s="138" t="s">
        <v>89</v>
      </c>
      <c r="F7" s="138" t="s">
        <v>96</v>
      </c>
      <c r="G7" s="138" t="s">
        <v>118</v>
      </c>
      <c r="H7" s="138" t="s">
        <v>97</v>
      </c>
      <c r="I7" s="138" t="s">
        <v>17</v>
      </c>
      <c r="J7" s="138" t="s">
        <v>2</v>
      </c>
      <c r="K7" s="138" t="s">
        <v>112</v>
      </c>
    </row>
    <row r="8" spans="1:17" ht="16.5" x14ac:dyDescent="0.3">
      <c r="A8" s="133"/>
      <c r="B8" s="133"/>
      <c r="C8" s="133"/>
      <c r="D8" s="133"/>
      <c r="E8" s="133"/>
      <c r="F8" s="133"/>
      <c r="G8" s="133"/>
      <c r="H8" s="133"/>
      <c r="I8" s="133"/>
      <c r="J8" s="133"/>
      <c r="K8" s="133"/>
    </row>
    <row r="9" spans="1:17" ht="16.5" x14ac:dyDescent="0.3">
      <c r="A9" s="133"/>
      <c r="B9" s="133"/>
      <c r="C9" s="133"/>
      <c r="D9" s="133"/>
      <c r="E9" s="133"/>
      <c r="F9" s="133"/>
      <c r="G9" s="133"/>
      <c r="H9" s="133"/>
      <c r="I9" s="133"/>
      <c r="J9" s="133"/>
      <c r="K9" s="133"/>
    </row>
    <row r="10" spans="1:17" ht="16.5" x14ac:dyDescent="0.3">
      <c r="A10" s="134"/>
      <c r="B10" s="135"/>
      <c r="C10" s="129"/>
      <c r="D10" s="129"/>
      <c r="E10" s="129"/>
      <c r="F10" s="129"/>
      <c r="G10" s="136"/>
      <c r="H10" s="137"/>
      <c r="I10" s="129"/>
      <c r="J10" s="137"/>
      <c r="K10" s="135"/>
    </row>
    <row r="11" spans="1:17" ht="16.5" x14ac:dyDescent="0.3">
      <c r="A11" s="134"/>
      <c r="B11" s="135"/>
      <c r="C11" s="129"/>
      <c r="D11" s="129"/>
      <c r="E11" s="129"/>
      <c r="F11" s="129"/>
      <c r="G11" s="136"/>
      <c r="H11" s="137"/>
      <c r="I11" s="129"/>
      <c r="J11" s="137"/>
      <c r="K11" s="135"/>
    </row>
    <row r="12" spans="1:17" ht="16.5" x14ac:dyDescent="0.3">
      <c r="A12" s="134"/>
      <c r="B12" s="135"/>
      <c r="C12" s="129"/>
      <c r="D12" s="129"/>
      <c r="E12" s="129"/>
      <c r="F12" s="129"/>
      <c r="G12" s="136"/>
      <c r="H12" s="137"/>
      <c r="I12" s="129"/>
      <c r="J12" s="137"/>
      <c r="K12" s="135"/>
    </row>
    <row r="13" spans="1:17" ht="16.5" x14ac:dyDescent="0.3">
      <c r="A13" s="134"/>
      <c r="B13" s="135"/>
      <c r="C13" s="129"/>
      <c r="D13" s="129"/>
      <c r="E13" s="129"/>
      <c r="F13" s="129"/>
      <c r="G13" s="136"/>
      <c r="H13" s="137"/>
      <c r="I13" s="129"/>
      <c r="J13" s="137"/>
      <c r="K13" s="135"/>
    </row>
    <row r="14" spans="1:17" ht="16.5" x14ac:dyDescent="0.3">
      <c r="A14" s="134"/>
      <c r="B14" s="135"/>
      <c r="C14" s="129"/>
      <c r="D14" s="129"/>
      <c r="E14" s="129"/>
      <c r="F14" s="129"/>
      <c r="G14" s="136"/>
      <c r="H14" s="137"/>
      <c r="I14" s="129"/>
      <c r="J14" s="137"/>
      <c r="K14" s="135"/>
    </row>
    <row r="15" spans="1:17" ht="16.5" x14ac:dyDescent="0.3">
      <c r="A15" s="134"/>
      <c r="B15" s="135"/>
      <c r="C15" s="129"/>
      <c r="D15" s="129"/>
      <c r="E15" s="129"/>
      <c r="F15" s="129"/>
      <c r="G15" s="136"/>
      <c r="H15" s="137"/>
      <c r="I15" s="129"/>
      <c r="J15" s="137"/>
      <c r="K15" s="135"/>
    </row>
    <row r="16" spans="1:17" ht="16.5" x14ac:dyDescent="0.3">
      <c r="A16" s="134"/>
      <c r="B16" s="135"/>
      <c r="C16" s="129"/>
      <c r="D16" s="129"/>
      <c r="E16" s="129"/>
      <c r="F16" s="129"/>
      <c r="G16" s="136"/>
      <c r="H16" s="137"/>
      <c r="I16" s="129"/>
      <c r="J16" s="137"/>
      <c r="K16" s="135"/>
    </row>
    <row r="17" spans="1:11" ht="15.75" x14ac:dyDescent="0.25">
      <c r="A17" s="9"/>
      <c r="B17" s="135"/>
      <c r="C17" s="135"/>
      <c r="D17" s="135"/>
      <c r="E17" s="135"/>
      <c r="F17" s="135"/>
      <c r="G17" s="135"/>
      <c r="H17" s="135"/>
      <c r="I17" s="135"/>
      <c r="J17" s="135"/>
      <c r="K17" s="135"/>
    </row>
    <row r="18" spans="1:11" x14ac:dyDescent="0.25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</row>
    <row r="19" spans="1:11" x14ac:dyDescent="0.25">
      <c r="A19" s="135"/>
      <c r="B19" s="135"/>
      <c r="C19" s="135"/>
      <c r="D19" s="135"/>
      <c r="E19" s="135"/>
      <c r="F19" s="135"/>
      <c r="G19" s="135"/>
      <c r="H19" s="135"/>
      <c r="I19" s="135"/>
      <c r="J19" s="135"/>
      <c r="K19" s="135"/>
    </row>
    <row r="20" spans="1:11" x14ac:dyDescent="0.25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</row>
    <row r="21" spans="1:11" x14ac:dyDescent="0.25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</row>
    <row r="22" spans="1:11" x14ac:dyDescent="0.25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</row>
    <row r="23" spans="1:11" x14ac:dyDescent="0.25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</row>
    <row r="24" spans="1:11" x14ac:dyDescent="0.25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</row>
    <row r="25" spans="1:11" x14ac:dyDescent="0.25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</row>
    <row r="26" spans="1:11" x14ac:dyDescent="0.25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</row>
    <row r="27" spans="1:11" x14ac:dyDescent="0.25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</row>
  </sheetData>
  <mergeCells count="1">
    <mergeCell ref="A2:E2"/>
  </mergeCells>
  <dataValidations count="2">
    <dataValidation type="list" allowBlank="1" showInputMessage="1" showErrorMessage="1" sqref="F10:F16">
      <formula1>dreamsservices</formula1>
    </dataValidation>
    <dataValidation allowBlank="1" showInputMessage="1" showErrorMessage="1" sqref="C4:E4"/>
  </dataValidations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Acceuil</vt:lpstr>
      <vt:lpstr>Rapport</vt:lpstr>
      <vt:lpstr>Feuil3</vt:lpstr>
      <vt:lpstr>Suivi client</vt:lpstr>
      <vt:lpstr>Feuil1</vt:lpstr>
      <vt:lpstr>Suivi Ventes</vt:lpstr>
      <vt:lpstr>Facturation</vt:lpstr>
      <vt:lpstr>Consultation</vt:lpstr>
      <vt:lpstr>Consultation!Criteres</vt:lpstr>
      <vt:lpstr>'Suivi client'!Criteres</vt:lpstr>
      <vt:lpstr>dreamsservices</vt:lpstr>
      <vt:lpstr>Consultation!Extraire</vt:lpstr>
      <vt:lpstr>Mesventes</vt:lpstr>
      <vt:lpstr>Prestationdream</vt:lpstr>
      <vt:lpstr>Prestdreamservice</vt:lpstr>
    </vt:vector>
  </TitlesOfParts>
  <Company>Sweet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Guy Blancher</cp:lastModifiedBy>
  <cp:lastPrinted>2018-10-19T05:52:45Z</cp:lastPrinted>
  <dcterms:created xsi:type="dcterms:W3CDTF">2017-09-04T13:48:44Z</dcterms:created>
  <dcterms:modified xsi:type="dcterms:W3CDTF">2018-10-19T05:54:41Z</dcterms:modified>
</cp:coreProperties>
</file>