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4565" windowHeight="9900"/>
  </bookViews>
  <sheets>
    <sheet name="EntréeDonnées" sheetId="2" r:id="rId1"/>
    <sheet name="HiddenData" sheetId="4" r:id="rId2"/>
  </sheets>
  <definedNames>
    <definedName name="BesoinsCulture">HiddenData!$C$7:$F$12</definedName>
    <definedName name="Culture">EntréeDonnées!$E$16</definedName>
    <definedName name="NomParcelle">EntréeDonnées!$C$16</definedName>
    <definedName name="QtéEauxBrutes">EntréeDonnées!$E$37</definedName>
    <definedName name="QtéEauxCéanes">EntréeDonnées!$E$39</definedName>
    <definedName name="QtéEauxTraitées">EntréeDonnées!$E$38</definedName>
    <definedName name="reponse_MO">HiddenData!$L$27:$T$30</definedName>
    <definedName name="SurfaceCulture">EntréeDonnées!$G$16</definedName>
  </definedNames>
  <calcPr calcId="152511"/>
</workbook>
</file>

<file path=xl/calcChain.xml><?xml version="1.0" encoding="utf-8"?>
<calcChain xmlns="http://schemas.openxmlformats.org/spreadsheetml/2006/main">
  <c r="Y15" i="4" l="1"/>
  <c r="Y16" i="4"/>
  <c r="Y14" i="4"/>
  <c r="X15" i="4"/>
  <c r="X16" i="4"/>
  <c r="X14" i="4"/>
  <c r="W15" i="4"/>
  <c r="W16" i="4"/>
  <c r="W14" i="4"/>
  <c r="V15" i="4"/>
  <c r="V16" i="4"/>
  <c r="V14" i="4"/>
  <c r="U15" i="4"/>
  <c r="U16" i="4"/>
  <c r="U14" i="4"/>
  <c r="S15" i="4"/>
  <c r="T15" i="4"/>
  <c r="S16" i="4"/>
  <c r="T16" i="4"/>
  <c r="T14" i="4"/>
  <c r="S14" i="4"/>
  <c r="R15" i="4"/>
  <c r="R16" i="4"/>
  <c r="R14" i="4"/>
  <c r="Q16" i="4"/>
  <c r="Q15" i="4"/>
  <c r="Q14" i="4"/>
  <c r="J30" i="4"/>
  <c r="I39" i="2" s="1"/>
  <c r="J29" i="4"/>
  <c r="I38" i="2" s="1"/>
  <c r="J28" i="4"/>
  <c r="I37" i="2" s="1"/>
  <c r="I30" i="4"/>
  <c r="H39" i="2" s="1"/>
  <c r="I29" i="4"/>
  <c r="H38" i="2" s="1"/>
  <c r="I28" i="4"/>
  <c r="H37" i="2" s="1"/>
  <c r="H30" i="4"/>
  <c r="G39" i="2" s="1"/>
  <c r="H29" i="4"/>
  <c r="G38" i="2" s="1"/>
  <c r="H28" i="4"/>
  <c r="E28" i="4"/>
  <c r="E29" i="4" s="1"/>
  <c r="G20" i="2" s="1"/>
  <c r="D28" i="4"/>
  <c r="D29" i="4" s="1"/>
  <c r="F20" i="2" s="1"/>
  <c r="C28" i="4"/>
  <c r="C29" i="4" s="1"/>
  <c r="E20" i="2" s="1"/>
  <c r="J31" i="4" l="1"/>
  <c r="I31" i="4"/>
  <c r="H31" i="4"/>
  <c r="G37" i="2"/>
  <c r="G40" i="2" s="1"/>
  <c r="I40" i="2"/>
  <c r="H40" i="2"/>
</calcChain>
</file>

<file path=xl/sharedStrings.xml><?xml version="1.0" encoding="utf-8"?>
<sst xmlns="http://schemas.openxmlformats.org/spreadsheetml/2006/main" count="125" uniqueCount="91">
  <si>
    <t>Apports dispensés à la culture</t>
  </si>
  <si>
    <t>Type de cultures</t>
  </si>
  <si>
    <t>Jaxatu</t>
  </si>
  <si>
    <t>Laitue</t>
  </si>
  <si>
    <t>Tomate</t>
  </si>
  <si>
    <t xml:space="preserve">Poivron </t>
  </si>
  <si>
    <t xml:space="preserve">Chou </t>
  </si>
  <si>
    <t>Oignon</t>
  </si>
  <si>
    <t>N</t>
  </si>
  <si>
    <t>P</t>
  </si>
  <si>
    <t>K</t>
  </si>
  <si>
    <t>Surface concernée (m²) :</t>
  </si>
  <si>
    <t>Besoin peuplement</t>
  </si>
  <si>
    <t/>
  </si>
  <si>
    <t>Besoins totaux</t>
  </si>
  <si>
    <r>
      <t xml:space="preserve">Besoins total du peuplement végétal  </t>
    </r>
    <r>
      <rPr>
        <sz val="11"/>
        <color theme="1"/>
        <rFont val="Calibri"/>
        <family val="2"/>
        <scheme val="minor"/>
      </rPr>
      <t>(g/m²)</t>
    </r>
  </si>
  <si>
    <t>Parcelle à fertiliser</t>
  </si>
  <si>
    <t>Cultures</t>
  </si>
  <si>
    <t>Caractéristiques générales</t>
  </si>
  <si>
    <t>Eaux usées traitées</t>
  </si>
  <si>
    <t>Nature de l'eau</t>
  </si>
  <si>
    <t>Eaux de céanes</t>
  </si>
  <si>
    <t>Caractéristiques de l'irrigation</t>
  </si>
  <si>
    <t>Apports via l'irrigation (g/m²)</t>
  </si>
  <si>
    <t>Total</t>
  </si>
  <si>
    <r>
      <t>P</t>
    </r>
    <r>
      <rPr>
        <b/>
        <vertAlign val="subscript"/>
        <sz val="11"/>
        <color theme="0"/>
        <rFont val="Calibri"/>
        <family val="2"/>
        <scheme val="minor"/>
      </rPr>
      <t>2</t>
    </r>
    <r>
      <rPr>
        <b/>
        <sz val="11"/>
        <color theme="0"/>
        <rFont val="Calibri"/>
        <family val="2"/>
        <scheme val="minor"/>
      </rPr>
      <t>O</t>
    </r>
    <r>
      <rPr>
        <b/>
        <vertAlign val="subscript"/>
        <sz val="11"/>
        <color theme="0"/>
        <rFont val="Calibri"/>
        <family val="2"/>
        <scheme val="minor"/>
      </rPr>
      <t>5</t>
    </r>
  </si>
  <si>
    <r>
      <t>K</t>
    </r>
    <r>
      <rPr>
        <b/>
        <vertAlign val="subscript"/>
        <sz val="11"/>
        <color theme="0"/>
        <rFont val="Calibri"/>
        <family val="2"/>
        <scheme val="minor"/>
      </rPr>
      <t>2</t>
    </r>
    <r>
      <rPr>
        <b/>
        <sz val="11"/>
        <color theme="0"/>
        <rFont val="Calibri"/>
        <family val="2"/>
        <scheme val="minor"/>
      </rPr>
      <t>O</t>
    </r>
  </si>
  <si>
    <t>Type d'eaux</t>
  </si>
  <si>
    <t>BESOINS DE LA CULTURE</t>
  </si>
  <si>
    <t>Eaux usées brutes</t>
  </si>
  <si>
    <t>APPORTS A LA CULTURE</t>
  </si>
  <si>
    <t>Irrigation</t>
  </si>
  <si>
    <t>Eaux usées</t>
  </si>
  <si>
    <t>Eaux traitées</t>
  </si>
  <si>
    <t>Eaux céanes</t>
  </si>
  <si>
    <t>DONNEES</t>
  </si>
  <si>
    <t>RESULTATS DES FORMULAIRES</t>
  </si>
  <si>
    <t>Fumier de cheval</t>
  </si>
  <si>
    <t>Fumier de bovin</t>
  </si>
  <si>
    <t>Fumier de volaille</t>
  </si>
  <si>
    <t>Fumier de poisson</t>
  </si>
  <si>
    <t>Fiente de volaille</t>
  </si>
  <si>
    <t>Déchets d'abattoir</t>
  </si>
  <si>
    <t>Poussières d'arachide</t>
  </si>
  <si>
    <t>Boues de STEP</t>
  </si>
  <si>
    <t>Apports du sol (g/m²)</t>
  </si>
  <si>
    <t>Engrais organiques</t>
  </si>
  <si>
    <t>CE-N</t>
  </si>
  <si>
    <t>CE-P</t>
  </si>
  <si>
    <t>CE-K</t>
  </si>
  <si>
    <t>Densité</t>
  </si>
  <si>
    <t>Coefficient de minéralisation</t>
  </si>
  <si>
    <t>Caractéristiques du sol</t>
  </si>
  <si>
    <r>
      <t xml:space="preserve">Engrais organiques </t>
    </r>
    <r>
      <rPr>
        <sz val="11"/>
        <rFont val="Calibri"/>
        <family val="2"/>
        <scheme val="minor"/>
      </rPr>
      <t>(%MS)</t>
    </r>
  </si>
  <si>
    <t xml:space="preserve">N total </t>
  </si>
  <si>
    <t xml:space="preserve">P total </t>
  </si>
  <si>
    <t xml:space="preserve">K total </t>
  </si>
  <si>
    <r>
      <t>Caracrétistiques des eaux d'irrigation</t>
    </r>
    <r>
      <rPr>
        <sz val="11"/>
        <color theme="1"/>
        <rFont val="Calibri"/>
        <family val="2"/>
        <scheme val="minor"/>
      </rPr>
      <t xml:space="preserve">  (g/L)</t>
    </r>
  </si>
  <si>
    <t>Quantité apportée (L)</t>
  </si>
  <si>
    <t>Besoins de la culture en élements nutritifs (g/m²)</t>
  </si>
  <si>
    <t>Source: ISARD</t>
  </si>
  <si>
    <t>N (g/m²)</t>
  </si>
  <si>
    <t>P (g/m²)</t>
  </si>
  <si>
    <t>K (g/m²)</t>
  </si>
  <si>
    <t xml:space="preserve">Utilisé : Oui = 1 | Non = 0 </t>
  </si>
  <si>
    <t>Engrais minéraux</t>
  </si>
  <si>
    <t>10_10_20</t>
  </si>
  <si>
    <t>Urée</t>
  </si>
  <si>
    <t>Source: Joel</t>
  </si>
  <si>
    <t>Fumier de mouton</t>
  </si>
  <si>
    <t>Engrais minéraux (%MS)</t>
  </si>
  <si>
    <t>CARACTERISTIQUES DE LA PARCELLE</t>
  </si>
  <si>
    <t>CARACTERISTIQUES DES APPORTS</t>
  </si>
  <si>
    <t>NPK (10-10-20)</t>
  </si>
  <si>
    <t>Aucun</t>
  </si>
  <si>
    <t>Source : Chambre d'Agriculture Lot-et-Garonne</t>
  </si>
  <si>
    <t>N dispo</t>
  </si>
  <si>
    <t>P dispo</t>
  </si>
  <si>
    <t>K dispo</t>
  </si>
  <si>
    <t>Source :  teneur en NPK totale --&gt; ISARD sauf pour mouton (Réunion) - CE --&gt; Réunion sauf pour poisson (AGRINOVA)</t>
  </si>
  <si>
    <t>Coeff N dispo</t>
  </si>
  <si>
    <t>Coeff P dispo</t>
  </si>
  <si>
    <t>Coeff K dispo</t>
  </si>
  <si>
    <t>Source: Thèse Lamine</t>
  </si>
  <si>
    <t>Taux de substitution</t>
  </si>
  <si>
    <t>MM</t>
  </si>
  <si>
    <t>MO</t>
  </si>
  <si>
    <t>Type de matières organiques apportées</t>
  </si>
  <si>
    <t>2</t>
  </si>
  <si>
    <t>18</t>
  </si>
  <si>
    <t>Apports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</si>
</sst>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7"/>
      <color theme="5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vertAlign val="subscript"/>
      <sz val="11"/>
      <color theme="0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5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5"/>
      </right>
      <top style="thin">
        <color theme="1"/>
      </top>
      <bottom style="thin">
        <color theme="5"/>
      </bottom>
      <diagonal/>
    </border>
    <border>
      <left style="thin">
        <color theme="5"/>
      </left>
      <right style="thin">
        <color theme="1"/>
      </right>
      <top style="thin">
        <color theme="1"/>
      </top>
      <bottom style="thin">
        <color theme="5"/>
      </bottom>
      <diagonal/>
    </border>
    <border>
      <left style="thin">
        <color theme="1"/>
      </left>
      <right style="thin">
        <color theme="5"/>
      </right>
      <top style="thin">
        <color theme="5"/>
      </top>
      <bottom style="thin">
        <color theme="1"/>
      </bottom>
      <diagonal/>
    </border>
    <border>
      <left style="thin">
        <color theme="5"/>
      </left>
      <right style="thin">
        <color theme="1"/>
      </right>
      <top style="thin">
        <color theme="5"/>
      </top>
      <bottom style="thin">
        <color theme="1"/>
      </bottom>
      <diagonal/>
    </border>
    <border>
      <left style="thin">
        <color theme="5"/>
      </left>
      <right style="thin">
        <color theme="1"/>
      </right>
      <top/>
      <bottom style="thin">
        <color theme="5"/>
      </bottom>
      <diagonal/>
    </border>
    <border>
      <left/>
      <right style="thin">
        <color theme="5"/>
      </right>
      <top style="thin">
        <color theme="1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1"/>
      </bottom>
      <diagonal/>
    </border>
    <border>
      <left style="thin">
        <color theme="5"/>
      </left>
      <right/>
      <top style="thin">
        <color theme="1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0" fillId="0" borderId="2" xfId="0" applyBorder="1"/>
    <xf numFmtId="0" fontId="0" fillId="0" borderId="0" xfId="0" applyAlignment="1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ont="1"/>
    <xf numFmtId="0" fontId="2" fillId="3" borderId="0" xfId="0" applyFont="1" applyFill="1"/>
    <xf numFmtId="0" fontId="0" fillId="3" borderId="0" xfId="0" applyFill="1"/>
    <xf numFmtId="0" fontId="6" fillId="5" borderId="23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/>
    </xf>
    <xf numFmtId="0" fontId="5" fillId="6" borderId="34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3" fillId="4" borderId="0" xfId="0" applyFont="1" applyFill="1"/>
    <xf numFmtId="0" fontId="0" fillId="4" borderId="0" xfId="0" applyFill="1"/>
    <xf numFmtId="0" fontId="9" fillId="0" borderId="0" xfId="0" applyFont="1"/>
    <xf numFmtId="0" fontId="0" fillId="0" borderId="36" xfId="0" applyBorder="1"/>
    <xf numFmtId="0" fontId="4" fillId="0" borderId="0" xfId="0" applyFont="1" applyFill="1" applyAlignment="1">
      <alignment horizontal="center" vertical="center"/>
    </xf>
    <xf numFmtId="0" fontId="0" fillId="0" borderId="37" xfId="0" applyBorder="1"/>
    <xf numFmtId="0" fontId="0" fillId="0" borderId="38" xfId="0" applyBorder="1"/>
    <xf numFmtId="0" fontId="5" fillId="0" borderId="8" xfId="0" applyFont="1" applyBorder="1"/>
    <xf numFmtId="0" fontId="0" fillId="0" borderId="39" xfId="0" applyBorder="1"/>
    <xf numFmtId="0" fontId="0" fillId="2" borderId="0" xfId="0" applyFill="1"/>
    <xf numFmtId="164" fontId="0" fillId="0" borderId="23" xfId="0" applyNumberFormat="1" applyBorder="1" applyAlignment="1">
      <alignment vertical="top"/>
    </xf>
    <xf numFmtId="164" fontId="0" fillId="0" borderId="10" xfId="0" applyNumberFormat="1" applyBorder="1" applyAlignment="1">
      <alignment vertical="top"/>
    </xf>
    <xf numFmtId="164" fontId="0" fillId="0" borderId="24" xfId="0" applyNumberFormat="1" applyBorder="1" applyAlignment="1">
      <alignment vertical="top"/>
    </xf>
    <xf numFmtId="164" fontId="0" fillId="0" borderId="25" xfId="0" applyNumberFormat="1" applyBorder="1" applyAlignment="1">
      <alignment vertical="top"/>
    </xf>
    <xf numFmtId="164" fontId="0" fillId="0" borderId="26" xfId="0" applyNumberFormat="1" applyBorder="1" applyAlignment="1">
      <alignment vertical="top"/>
    </xf>
    <xf numFmtId="164" fontId="0" fillId="0" borderId="27" xfId="0" applyNumberFormat="1" applyBorder="1" applyAlignment="1">
      <alignment vertical="top"/>
    </xf>
    <xf numFmtId="164" fontId="0" fillId="6" borderId="32" xfId="0" applyNumberFormat="1" applyFill="1" applyBorder="1"/>
    <xf numFmtId="164" fontId="0" fillId="6" borderId="33" xfId="0" applyNumberFormat="1" applyFill="1" applyBorder="1"/>
    <xf numFmtId="164" fontId="0" fillId="6" borderId="31" xfId="0" applyNumberFormat="1" applyFill="1" applyBorder="1"/>
    <xf numFmtId="164" fontId="0" fillId="0" borderId="0" xfId="0" applyNumberFormat="1" applyBorder="1"/>
    <xf numFmtId="2" fontId="0" fillId="0" borderId="5" xfId="0" applyNumberFormat="1" applyBorder="1"/>
    <xf numFmtId="164" fontId="0" fillId="0" borderId="5" xfId="0" applyNumberFormat="1" applyBorder="1"/>
    <xf numFmtId="0" fontId="0" fillId="0" borderId="0" xfId="0" applyFill="1"/>
    <xf numFmtId="0" fontId="2" fillId="0" borderId="0" xfId="0" applyFont="1" applyFill="1"/>
    <xf numFmtId="0" fontId="0" fillId="0" borderId="44" xfId="0" applyBorder="1"/>
    <xf numFmtId="0" fontId="0" fillId="0" borderId="46" xfId="0" applyBorder="1"/>
    <xf numFmtId="0" fontId="1" fillId="0" borderId="0" xfId="0" applyFont="1" applyFill="1" applyBorder="1" applyAlignment="1">
      <alignment vertical="center"/>
    </xf>
    <xf numFmtId="0" fontId="0" fillId="0" borderId="46" xfId="0" applyFill="1" applyBorder="1"/>
    <xf numFmtId="0" fontId="0" fillId="0" borderId="45" xfId="0" applyFill="1" applyBorder="1"/>
    <xf numFmtId="0" fontId="0" fillId="0" borderId="37" xfId="0" applyBorder="1" applyAlignment="1">
      <alignment wrapText="1"/>
    </xf>
    <xf numFmtId="0" fontId="10" fillId="0" borderId="6" xfId="0" applyFont="1" applyBorder="1"/>
    <xf numFmtId="0" fontId="3" fillId="0" borderId="37" xfId="0" applyFont="1" applyBorder="1"/>
    <xf numFmtId="0" fontId="0" fillId="0" borderId="0" xfId="0" applyFill="1" applyBorder="1"/>
    <xf numFmtId="0" fontId="0" fillId="0" borderId="46" xfId="0" applyBorder="1" applyAlignment="1">
      <alignment horizontal="center"/>
    </xf>
    <xf numFmtId="0" fontId="0" fillId="0" borderId="35" xfId="0" applyFill="1" applyBorder="1" applyAlignment="1">
      <alignment horizontal="center" wrapText="1"/>
    </xf>
    <xf numFmtId="0" fontId="0" fillId="0" borderId="44" xfId="0" applyFill="1" applyBorder="1" applyAlignment="1">
      <alignment horizontal="center" wrapText="1"/>
    </xf>
    <xf numFmtId="0" fontId="0" fillId="0" borderId="45" xfId="0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9" borderId="40" xfId="0" applyNumberFormat="1" applyFill="1" applyBorder="1"/>
    <xf numFmtId="0" fontId="0" fillId="9" borderId="42" xfId="0" applyFill="1" applyBorder="1"/>
    <xf numFmtId="0" fontId="0" fillId="0" borderId="36" xfId="0" applyFill="1" applyBorder="1" applyAlignment="1"/>
    <xf numFmtId="0" fontId="2" fillId="0" borderId="36" xfId="0" applyFont="1" applyBorder="1" applyAlignment="1"/>
    <xf numFmtId="0" fontId="0" fillId="0" borderId="36" xfId="0" applyBorder="1" applyAlignment="1"/>
    <xf numFmtId="0" fontId="0" fillId="0" borderId="6" xfId="0" applyBorder="1" applyAlignment="1">
      <alignment wrapText="1"/>
    </xf>
    <xf numFmtId="0" fontId="4" fillId="0" borderId="0" xfId="0" applyFont="1" applyFill="1" applyAlignment="1">
      <alignment vertic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5" fillId="0" borderId="44" xfId="0" applyFont="1" applyFill="1" applyBorder="1"/>
    <xf numFmtId="0" fontId="5" fillId="0" borderId="46" xfId="0" applyFont="1" applyFill="1" applyBorder="1"/>
    <xf numFmtId="0" fontId="0" fillId="0" borderId="45" xfId="0" applyBorder="1"/>
    <xf numFmtId="0" fontId="0" fillId="0" borderId="5" xfId="0" applyBorder="1"/>
    <xf numFmtId="0" fontId="0" fillId="0" borderId="39" xfId="0" applyBorder="1"/>
    <xf numFmtId="0" fontId="0" fillId="0" borderId="39" xfId="0" applyBorder="1"/>
    <xf numFmtId="0" fontId="0" fillId="0" borderId="8" xfId="0" applyBorder="1"/>
    <xf numFmtId="0" fontId="0" fillId="0" borderId="5" xfId="0" applyBorder="1"/>
    <xf numFmtId="0" fontId="5" fillId="8" borderId="35" xfId="0" applyFont="1" applyFill="1" applyBorder="1" applyAlignment="1">
      <alignment horizontal="center"/>
    </xf>
    <xf numFmtId="164" fontId="0" fillId="0" borderId="26" xfId="0" applyNumberFormat="1" applyBorder="1" applyAlignment="1">
      <alignment horizontal="left" vertical="top"/>
    </xf>
    <xf numFmtId="164" fontId="0" fillId="0" borderId="27" xfId="0" applyNumberFormat="1" applyBorder="1" applyAlignment="1">
      <alignment horizontal="left" vertical="top"/>
    </xf>
    <xf numFmtId="164" fontId="0" fillId="0" borderId="10" xfId="0" applyNumberFormat="1" applyBorder="1" applyAlignment="1">
      <alignment horizontal="center" vertical="center"/>
    </xf>
    <xf numFmtId="0" fontId="6" fillId="5" borderId="23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10" xfId="0" applyBorder="1" applyAlignment="1">
      <alignment horizontal="left"/>
    </xf>
    <xf numFmtId="0" fontId="6" fillId="5" borderId="20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6" fillId="5" borderId="22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 wrapText="1"/>
    </xf>
    <xf numFmtId="0" fontId="7" fillId="4" borderId="10" xfId="0" applyFont="1" applyFill="1" applyBorder="1" applyAlignment="1">
      <alignment horizontal="center" wrapText="1"/>
    </xf>
    <xf numFmtId="164" fontId="0" fillId="0" borderId="43" xfId="0" applyNumberForma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/>
    </xf>
    <xf numFmtId="0" fontId="6" fillId="5" borderId="29" xfId="0" applyFont="1" applyFill="1" applyBorder="1" applyAlignment="1">
      <alignment horizontal="center"/>
    </xf>
    <xf numFmtId="0" fontId="6" fillId="5" borderId="30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9" xfId="0" applyBorder="1" applyAlignment="1">
      <alignment horizontal="center"/>
    </xf>
    <xf numFmtId="0" fontId="5" fillId="8" borderId="35" xfId="0" applyFont="1" applyFill="1" applyBorder="1" applyAlignment="1">
      <alignment horizontal="center" vertical="center"/>
    </xf>
    <xf numFmtId="0" fontId="5" fillId="8" borderId="3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4" borderId="11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6" fillId="5" borderId="24" xfId="0" applyFont="1" applyFill="1" applyBorder="1" applyAlignment="1">
      <alignment horizontal="center"/>
    </xf>
    <xf numFmtId="164" fontId="0" fillId="0" borderId="10" xfId="0" applyNumberFormat="1" applyBorder="1" applyAlignment="1">
      <alignment horizontal="left" vertical="top"/>
    </xf>
    <xf numFmtId="164" fontId="0" fillId="0" borderId="24" xfId="0" applyNumberFormat="1" applyBorder="1" applyAlignment="1">
      <alignment horizontal="left" vertical="top"/>
    </xf>
    <xf numFmtId="0" fontId="0" fillId="0" borderId="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5" fillId="9" borderId="8" xfId="0" applyFont="1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39" xfId="0" applyFill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39" xfId="0" applyBorder="1"/>
    <xf numFmtId="0" fontId="11" fillId="8" borderId="45" xfId="0" applyFont="1" applyFill="1" applyBorder="1" applyAlignment="1">
      <alignment horizontal="center"/>
    </xf>
    <xf numFmtId="0" fontId="0" fillId="0" borderId="44" xfId="0" applyBorder="1" applyAlignment="1">
      <alignment horizontal="center" wrapText="1"/>
    </xf>
    <xf numFmtId="0" fontId="0" fillId="0" borderId="45" xfId="0" applyBorder="1"/>
    <xf numFmtId="0" fontId="0" fillId="0" borderId="8" xfId="0" applyBorder="1"/>
    <xf numFmtId="0" fontId="0" fillId="0" borderId="37" xfId="0" applyBorder="1" applyAlignment="1">
      <alignment horizontal="center" vertical="center"/>
    </xf>
    <xf numFmtId="0" fontId="0" fillId="0" borderId="5" xfId="0" applyBorder="1"/>
    <xf numFmtId="0" fontId="0" fillId="0" borderId="37" xfId="0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0" fillId="10" borderId="8" xfId="0" applyFill="1" applyBorder="1" applyAlignment="1">
      <alignment horizontal="center"/>
    </xf>
    <xf numFmtId="0" fontId="0" fillId="10" borderId="39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8" borderId="7" xfId="0" applyFill="1" applyBorder="1" applyAlignment="1">
      <alignment horizontal="center" wrapText="1"/>
    </xf>
    <xf numFmtId="0" fontId="0" fillId="8" borderId="8" xfId="0" applyFill="1" applyBorder="1" applyAlignment="1">
      <alignment horizontal="center" wrapText="1"/>
    </xf>
    <xf numFmtId="0" fontId="0" fillId="8" borderId="0" xfId="0" applyFill="1" applyBorder="1" applyAlignment="1">
      <alignment horizontal="center" wrapText="1"/>
    </xf>
    <xf numFmtId="0" fontId="0" fillId="8" borderId="5" xfId="0" applyFill="1" applyBorder="1" applyAlignment="1">
      <alignment horizontal="center" wrapText="1"/>
    </xf>
    <xf numFmtId="0" fontId="0" fillId="8" borderId="36" xfId="0" applyFill="1" applyBorder="1" applyAlignment="1">
      <alignment horizontal="center" wrapText="1"/>
    </xf>
    <xf numFmtId="0" fontId="0" fillId="8" borderId="39" xfId="0" applyFill="1" applyBorder="1" applyAlignment="1">
      <alignment horizontal="center" wrapText="1"/>
    </xf>
    <xf numFmtId="0" fontId="5" fillId="0" borderId="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13" fillId="0" borderId="49" xfId="0" applyFont="1" applyBorder="1" applyAlignment="1">
      <alignment horizontal="center"/>
    </xf>
    <xf numFmtId="0" fontId="4" fillId="2" borderId="0" xfId="0" applyFont="1" applyFill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4" borderId="35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5" fillId="4" borderId="35" xfId="0" applyFont="1" applyFill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7" borderId="39" xfId="0" applyFont="1" applyFill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273829</xdr:colOff>
      <xdr:row>0</xdr:row>
      <xdr:rowOff>0</xdr:rowOff>
    </xdr:from>
    <xdr:ext cx="3848100" cy="561975"/>
    <xdr:sp macro="" textlink="">
      <xdr:nvSpPr>
        <xdr:cNvPr id="2" name="Rectangle 1"/>
        <xdr:cNvSpPr/>
      </xdr:nvSpPr>
      <xdr:spPr>
        <a:xfrm>
          <a:off x="4083829" y="0"/>
          <a:ext cx="3848100" cy="56197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500" b="1" cap="none" spc="0">
              <a:ln w="19050">
                <a:solidFill>
                  <a:schemeClr val="bg1"/>
                </a:solidFill>
                <a:prstDash val="solid"/>
              </a:ln>
              <a:solidFill>
                <a:schemeClr val="accent3">
                  <a:lumMod val="50000"/>
                </a:schemeClr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FERTI-Mbaay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6</xdr:row>
          <xdr:rowOff>38100</xdr:rowOff>
        </xdr:from>
        <xdr:to>
          <xdr:col>8</xdr:col>
          <xdr:colOff>85725</xdr:colOff>
          <xdr:row>8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590550</xdr:colOff>
      <xdr:row>5</xdr:row>
      <xdr:rowOff>171450</xdr:rowOff>
    </xdr:from>
    <xdr:to>
      <xdr:col>4</xdr:col>
      <xdr:colOff>419100</xdr:colOff>
      <xdr:row>7</xdr:row>
      <xdr:rowOff>123825</xdr:rowOff>
    </xdr:to>
    <xdr:sp macro="[0]!ChoixEngraisOrganique" textlink="">
      <xdr:nvSpPr>
        <xdr:cNvPr id="4" name="ZoneTexte 3"/>
        <xdr:cNvSpPr txBox="1"/>
      </xdr:nvSpPr>
      <xdr:spPr>
        <a:xfrm>
          <a:off x="2114550" y="1143000"/>
          <a:ext cx="1866900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Choix de l'engrais organique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V47"/>
  <sheetViews>
    <sheetView tabSelected="1" zoomScaleNormal="100" workbookViewId="0">
      <pane ySplit="8" topLeftCell="A39" activePane="bottomLeft" state="frozenSplit"/>
      <selection pane="bottomLeft" activeCell="A41" sqref="A41"/>
    </sheetView>
  </sheetViews>
  <sheetFormatPr baseColWidth="10" defaultColWidth="0" defaultRowHeight="15" x14ac:dyDescent="0.25"/>
  <cols>
    <col min="1" max="3" width="11.42578125" customWidth="1"/>
    <col min="4" max="4" width="19.140625" customWidth="1"/>
    <col min="5" max="7" width="11.42578125" customWidth="1"/>
    <col min="8" max="8" width="14.5703125" customWidth="1"/>
    <col min="9" max="9" width="12.28515625" customWidth="1"/>
    <col min="10" max="16" width="11.42578125"/>
    <col min="17" max="4015" width="0" hidden="1" customWidth="1"/>
    <col min="4016" max="4032" width="11.42578125" customWidth="1"/>
    <col min="4033" max="4033" width="0" hidden="1" customWidth="1"/>
  </cols>
  <sheetData>
    <row r="1" spans="1:48" x14ac:dyDescent="0.25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6"/>
    </row>
    <row r="2" spans="1:48" x14ac:dyDescent="0.2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6"/>
    </row>
    <row r="3" spans="1:48" ht="15.75" thickBot="1" x14ac:dyDescent="0.3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8"/>
      <c r="AU3" t="s">
        <v>40</v>
      </c>
      <c r="AV3" t="s">
        <v>69</v>
      </c>
    </row>
    <row r="4" spans="1:48" ht="15.75" thickTop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6" spans="1:48" x14ac:dyDescent="0.25">
      <c r="D6" s="2"/>
      <c r="E6" s="2"/>
    </row>
    <row r="8" spans="1:48" ht="15" customHeight="1" x14ac:dyDescent="0.25">
      <c r="C8" s="46"/>
      <c r="D8" s="46"/>
      <c r="E8" s="46"/>
    </row>
    <row r="9" spans="1:48" ht="15" customHeight="1" x14ac:dyDescent="0.25">
      <c r="B9" s="12"/>
      <c r="C9" s="46"/>
      <c r="D9" s="46"/>
      <c r="E9" s="46"/>
    </row>
    <row r="12" spans="1:48" x14ac:dyDescent="0.25">
      <c r="C12" s="13" t="s">
        <v>18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4" spans="1:48" x14ac:dyDescent="0.25">
      <c r="C14" s="109" t="s">
        <v>16</v>
      </c>
      <c r="D14" s="110"/>
      <c r="E14" s="109" t="s">
        <v>17</v>
      </c>
      <c r="F14" s="117"/>
      <c r="G14" s="122" t="s">
        <v>11</v>
      </c>
      <c r="H14" s="117"/>
    </row>
    <row r="15" spans="1:48" x14ac:dyDescent="0.25">
      <c r="C15" s="111"/>
      <c r="D15" s="112"/>
      <c r="E15" s="111"/>
      <c r="F15" s="118"/>
      <c r="G15" s="123"/>
      <c r="H15" s="118"/>
      <c r="J15" s="8"/>
    </row>
    <row r="16" spans="1:48" x14ac:dyDescent="0.25">
      <c r="C16" s="113" t="s">
        <v>88</v>
      </c>
      <c r="D16" s="114"/>
      <c r="E16" s="119" t="s">
        <v>4</v>
      </c>
      <c r="F16" s="120"/>
      <c r="G16" s="124" t="s">
        <v>89</v>
      </c>
      <c r="H16" s="125"/>
    </row>
    <row r="17" spans="3:22" x14ac:dyDescent="0.25">
      <c r="C17" s="115"/>
      <c r="D17" s="116"/>
      <c r="E17" s="121"/>
      <c r="F17" s="116"/>
      <c r="G17" s="126"/>
      <c r="H17" s="127"/>
    </row>
    <row r="18" spans="3:22" x14ac:dyDescent="0.25">
      <c r="C18" s="9"/>
      <c r="D18" s="9"/>
      <c r="E18" s="9"/>
      <c r="F18" s="9"/>
      <c r="G18" s="9"/>
      <c r="H18" s="9"/>
    </row>
    <row r="19" spans="3:22" ht="18" x14ac:dyDescent="0.35">
      <c r="C19" s="9"/>
      <c r="D19" s="9"/>
      <c r="E19" s="19" t="s">
        <v>8</v>
      </c>
      <c r="F19" s="19" t="s">
        <v>25</v>
      </c>
      <c r="G19" s="19" t="s">
        <v>26</v>
      </c>
      <c r="H19" s="9"/>
    </row>
    <row r="20" spans="3:22" x14ac:dyDescent="0.25">
      <c r="C20" s="87" t="s">
        <v>59</v>
      </c>
      <c r="D20" s="88"/>
      <c r="E20" s="79">
        <f>HiddenData!C29</f>
        <v>360</v>
      </c>
      <c r="F20" s="79">
        <f>HiddenData!D29</f>
        <v>270</v>
      </c>
      <c r="G20" s="79">
        <f>HiddenData!E29</f>
        <v>540</v>
      </c>
      <c r="H20" s="9"/>
    </row>
    <row r="21" spans="3:22" x14ac:dyDescent="0.25">
      <c r="C21" s="88"/>
      <c r="D21" s="88"/>
      <c r="E21" s="79"/>
      <c r="F21" s="79"/>
      <c r="G21" s="79"/>
      <c r="H21" s="9"/>
    </row>
    <row r="22" spans="3:22" x14ac:dyDescent="0.25">
      <c r="C22" s="9"/>
      <c r="D22" s="9"/>
      <c r="E22" s="9"/>
      <c r="F22" s="9"/>
      <c r="G22" s="9"/>
      <c r="H22" s="9"/>
    </row>
    <row r="23" spans="3:22" x14ac:dyDescent="0.25">
      <c r="C23" s="9"/>
      <c r="D23" s="9"/>
      <c r="E23" s="9"/>
      <c r="F23" s="9"/>
      <c r="G23" s="9"/>
      <c r="H23" s="9"/>
    </row>
    <row r="24" spans="3:22" x14ac:dyDescent="0.25">
      <c r="C24" s="10"/>
      <c r="D24" s="10"/>
      <c r="E24" s="10"/>
      <c r="F24" s="10"/>
    </row>
    <row r="26" spans="3:22" x14ac:dyDescent="0.25">
      <c r="C26" s="13" t="s">
        <v>0</v>
      </c>
      <c r="D26" s="14"/>
      <c r="E26" s="14"/>
      <c r="F26" s="14"/>
      <c r="G26" s="14"/>
      <c r="H26" s="14"/>
      <c r="I26" s="13"/>
      <c r="J26" s="14"/>
      <c r="K26" s="14"/>
      <c r="L26" s="14"/>
      <c r="M26" s="14"/>
      <c r="N26" s="14"/>
      <c r="O26" s="14"/>
      <c r="P26" s="14"/>
    </row>
    <row r="27" spans="3:22" x14ac:dyDescent="0.25">
      <c r="C27" s="43"/>
      <c r="D27" s="42"/>
      <c r="E27" s="42"/>
      <c r="F27" s="42"/>
      <c r="G27" s="42"/>
      <c r="H27" s="42"/>
      <c r="I27" s="43"/>
      <c r="J27" s="42"/>
      <c r="K27" s="42"/>
    </row>
    <row r="28" spans="3:22" x14ac:dyDescent="0.25">
      <c r="C28" s="43"/>
      <c r="D28" s="42"/>
      <c r="E28" s="42"/>
      <c r="F28" s="42"/>
      <c r="G28" s="42"/>
      <c r="H28" s="42"/>
      <c r="I28" s="43"/>
      <c r="J28" s="42"/>
      <c r="K28" s="42"/>
      <c r="V28">
        <v>1</v>
      </c>
    </row>
    <row r="29" spans="3:22" ht="18" x14ac:dyDescent="0.35">
      <c r="C29" s="43"/>
      <c r="E29" s="19" t="s">
        <v>8</v>
      </c>
      <c r="F29" s="19" t="s">
        <v>25</v>
      </c>
      <c r="G29" s="19" t="s">
        <v>26</v>
      </c>
      <c r="H29" s="42"/>
      <c r="I29" s="43"/>
      <c r="J29" s="42"/>
      <c r="K29" s="42"/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V29">
        <v>0</v>
      </c>
    </row>
    <row r="30" spans="3:22" ht="15" customHeight="1" x14ac:dyDescent="0.25">
      <c r="C30" s="90" t="s">
        <v>45</v>
      </c>
      <c r="D30" s="91"/>
      <c r="E30" s="89"/>
      <c r="F30" s="79"/>
      <c r="G30" s="79"/>
      <c r="H30" s="42"/>
      <c r="I30" s="43"/>
      <c r="J30" s="42"/>
      <c r="K30" s="42"/>
    </row>
    <row r="31" spans="3:22" x14ac:dyDescent="0.25">
      <c r="C31" s="92"/>
      <c r="D31" s="93"/>
      <c r="E31" s="89"/>
      <c r="F31" s="79"/>
      <c r="G31" s="79"/>
      <c r="H31" s="42"/>
      <c r="I31" s="43"/>
      <c r="J31" s="42"/>
      <c r="K31" s="42"/>
    </row>
    <row r="32" spans="3:22" x14ac:dyDescent="0.25">
      <c r="C32" s="43"/>
      <c r="D32" s="42"/>
      <c r="E32" s="42"/>
      <c r="F32" s="42"/>
      <c r="G32" s="42"/>
      <c r="H32" s="42"/>
      <c r="I32" s="43"/>
      <c r="J32" s="42"/>
      <c r="K32" s="42"/>
    </row>
    <row r="33" spans="3:11" x14ac:dyDescent="0.25">
      <c r="C33" s="43"/>
      <c r="D33" s="42"/>
      <c r="E33" s="42"/>
      <c r="F33" s="42"/>
      <c r="G33" s="42"/>
      <c r="H33" s="42"/>
      <c r="I33" s="43"/>
      <c r="J33" s="42"/>
      <c r="K33" s="42"/>
    </row>
    <row r="34" spans="3:11" ht="15.75" thickBot="1" x14ac:dyDescent="0.3">
      <c r="D34" s="11"/>
      <c r="E34" s="11"/>
      <c r="I34" s="3"/>
    </row>
    <row r="35" spans="3:11" x14ac:dyDescent="0.25">
      <c r="C35" s="84" t="s">
        <v>22</v>
      </c>
      <c r="D35" s="85"/>
      <c r="E35" s="85"/>
      <c r="F35" s="86"/>
      <c r="G35" s="94" t="s">
        <v>23</v>
      </c>
      <c r="H35" s="95"/>
      <c r="I35" s="96"/>
    </row>
    <row r="36" spans="3:11" ht="18" x14ac:dyDescent="0.35">
      <c r="C36" s="80" t="s">
        <v>20</v>
      </c>
      <c r="D36" s="81"/>
      <c r="E36" s="81" t="s">
        <v>58</v>
      </c>
      <c r="F36" s="130"/>
      <c r="G36" s="15" t="s">
        <v>8</v>
      </c>
      <c r="H36" s="16" t="s">
        <v>25</v>
      </c>
      <c r="I36" s="17" t="s">
        <v>26</v>
      </c>
    </row>
    <row r="37" spans="3:11" x14ac:dyDescent="0.25">
      <c r="C37" s="82" t="s">
        <v>29</v>
      </c>
      <c r="D37" s="83"/>
      <c r="E37" s="131">
        <v>20</v>
      </c>
      <c r="F37" s="132"/>
      <c r="G37" s="30">
        <f>HiddenData!H28</f>
        <v>0.19444444444444445</v>
      </c>
      <c r="H37" s="31">
        <f>HiddenData!I28</f>
        <v>8.3333333333333329E-2</v>
      </c>
      <c r="I37" s="32">
        <f>HiddenData!J28</f>
        <v>0.27777777777777779</v>
      </c>
    </row>
    <row r="38" spans="3:11" x14ac:dyDescent="0.25">
      <c r="C38" s="82" t="s">
        <v>19</v>
      </c>
      <c r="D38" s="83"/>
      <c r="E38" s="131">
        <v>0</v>
      </c>
      <c r="F38" s="132"/>
      <c r="G38" s="30">
        <f>HiddenData!H29</f>
        <v>0</v>
      </c>
      <c r="H38" s="31">
        <f>HiddenData!I29</f>
        <v>0</v>
      </c>
      <c r="I38" s="32">
        <f>HiddenData!J29</f>
        <v>0</v>
      </c>
    </row>
    <row r="39" spans="3:11" ht="15.75" thickBot="1" x14ac:dyDescent="0.3">
      <c r="C39" s="128" t="s">
        <v>21</v>
      </c>
      <c r="D39" s="129"/>
      <c r="E39" s="77">
        <v>10</v>
      </c>
      <c r="F39" s="78"/>
      <c r="G39" s="33">
        <f>HiddenData!H30</f>
        <v>8.0555555555555547E-2</v>
      </c>
      <c r="H39" s="34">
        <f>HiddenData!I30</f>
        <v>5.5555555555555558E-3</v>
      </c>
      <c r="I39" s="35">
        <f>HiddenData!J30</f>
        <v>1.3888888888888888E-2</v>
      </c>
    </row>
    <row r="40" spans="3:11" ht="15.75" thickBot="1" x14ac:dyDescent="0.3">
      <c r="F40" s="18" t="s">
        <v>24</v>
      </c>
      <c r="G40" s="36">
        <f>SUM(G37:G39)</f>
        <v>0.27500000000000002</v>
      </c>
      <c r="H40" s="37">
        <f>SUM(H37:H39)</f>
        <v>8.8888888888888878E-2</v>
      </c>
      <c r="I40" s="38">
        <f>SUM(I37:I39)</f>
        <v>0.29166666666666669</v>
      </c>
    </row>
    <row r="44" spans="3:11" x14ac:dyDescent="0.25">
      <c r="C44" s="100" t="s">
        <v>87</v>
      </c>
      <c r="D44" s="100"/>
      <c r="E44" s="100"/>
      <c r="F44" s="100"/>
      <c r="G44" s="101" t="s">
        <v>90</v>
      </c>
      <c r="H44" s="101"/>
      <c r="I44" s="101"/>
    </row>
    <row r="45" spans="3:11" x14ac:dyDescent="0.25">
      <c r="C45" s="100"/>
      <c r="D45" s="100"/>
      <c r="E45" s="100"/>
      <c r="F45" s="100"/>
      <c r="G45" s="76" t="s">
        <v>76</v>
      </c>
      <c r="H45" s="76" t="s">
        <v>77</v>
      </c>
      <c r="I45" s="76" t="s">
        <v>78</v>
      </c>
    </row>
    <row r="46" spans="3:11" x14ac:dyDescent="0.25">
      <c r="C46" s="102"/>
      <c r="D46" s="103"/>
      <c r="E46" s="103"/>
      <c r="F46" s="104"/>
      <c r="G46" s="5"/>
      <c r="H46" s="25"/>
      <c r="I46" s="26"/>
    </row>
    <row r="47" spans="3:11" x14ac:dyDescent="0.25">
      <c r="C47" s="97"/>
      <c r="D47" s="98"/>
      <c r="E47" s="98"/>
      <c r="F47" s="99"/>
      <c r="G47" s="74"/>
      <c r="H47" s="75"/>
      <c r="I47" s="73"/>
    </row>
  </sheetData>
  <mergeCells count="29">
    <mergeCell ref="C47:F47"/>
    <mergeCell ref="C44:F45"/>
    <mergeCell ref="G44:I44"/>
    <mergeCell ref="C46:F46"/>
    <mergeCell ref="A1:P3"/>
    <mergeCell ref="C14:D15"/>
    <mergeCell ref="C16:D17"/>
    <mergeCell ref="E14:F15"/>
    <mergeCell ref="E16:F17"/>
    <mergeCell ref="G14:H15"/>
    <mergeCell ref="G16:H17"/>
    <mergeCell ref="C38:D38"/>
    <mergeCell ref="C39:D39"/>
    <mergeCell ref="E36:F36"/>
    <mergeCell ref="E37:F37"/>
    <mergeCell ref="E38:F38"/>
    <mergeCell ref="E39:F39"/>
    <mergeCell ref="G20:G21"/>
    <mergeCell ref="C36:D36"/>
    <mergeCell ref="C37:D37"/>
    <mergeCell ref="C35:F35"/>
    <mergeCell ref="C20:D21"/>
    <mergeCell ref="E20:E21"/>
    <mergeCell ref="F20:F21"/>
    <mergeCell ref="E30:E31"/>
    <mergeCell ref="F30:F31"/>
    <mergeCell ref="G30:G31"/>
    <mergeCell ref="C30:D31"/>
    <mergeCell ref="G35:I3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EntréeQuestionnaire_Clic">
                <anchor moveWithCells="1" sizeWithCells="1">
                  <from>
                    <xdr:col>6</xdr:col>
                    <xdr:colOff>200025</xdr:colOff>
                    <xdr:row>6</xdr:row>
                    <xdr:rowOff>38100</xdr:rowOff>
                  </from>
                  <to>
                    <xdr:col>8</xdr:col>
                    <xdr:colOff>85725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41"/>
  <sheetViews>
    <sheetView topLeftCell="A13" zoomScale="90" zoomScaleNormal="90" workbookViewId="0">
      <selection activeCell="L29" sqref="L29:L30"/>
    </sheetView>
  </sheetViews>
  <sheetFormatPr baseColWidth="10" defaultRowHeight="15" x14ac:dyDescent="0.25"/>
  <cols>
    <col min="2" max="2" width="18.85546875" customWidth="1"/>
    <col min="3" max="3" width="19.85546875" customWidth="1"/>
    <col min="4" max="4" width="16.5703125" customWidth="1"/>
    <col min="5" max="5" width="15.85546875" customWidth="1"/>
    <col min="6" max="6" width="15.7109375" customWidth="1"/>
    <col min="9" max="9" width="14.85546875" customWidth="1"/>
    <col min="10" max="10" width="20" customWidth="1"/>
    <col min="11" max="11" width="14.140625" customWidth="1"/>
    <col min="12" max="12" width="17.28515625" customWidth="1"/>
    <col min="16" max="16" width="12" customWidth="1"/>
    <col min="20" max="20" width="12.85546875" customWidth="1"/>
    <col min="21" max="22" width="14.7109375" customWidth="1"/>
    <col min="26" max="26" width="13.5703125" customWidth="1"/>
    <col min="27" max="27" width="14.140625" customWidth="1"/>
  </cols>
  <sheetData>
    <row r="1" spans="1:29" x14ac:dyDescent="0.25">
      <c r="A1" s="29"/>
      <c r="B1" s="29"/>
      <c r="C1" s="174" t="s">
        <v>35</v>
      </c>
      <c r="D1" s="174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</row>
    <row r="2" spans="1:29" x14ac:dyDescent="0.25">
      <c r="A2" s="29"/>
      <c r="B2" s="29"/>
      <c r="C2" s="174"/>
      <c r="D2" s="174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</row>
    <row r="3" spans="1:29" x14ac:dyDescent="0.25">
      <c r="K3" s="4"/>
      <c r="L3" s="4"/>
      <c r="M3" s="4"/>
      <c r="N3" s="4"/>
      <c r="O3" s="4"/>
      <c r="P3" s="4"/>
      <c r="Q3" s="28"/>
      <c r="R3" s="186" t="s">
        <v>72</v>
      </c>
      <c r="S3" s="187"/>
      <c r="T3" s="188"/>
      <c r="U3" s="7"/>
      <c r="V3" s="4"/>
      <c r="W3" s="4"/>
      <c r="X3" s="4"/>
      <c r="Y3" s="4"/>
      <c r="Z3" s="4"/>
      <c r="AA3" s="4"/>
      <c r="AB3" s="4"/>
      <c r="AC3" s="4"/>
    </row>
    <row r="4" spans="1:29" x14ac:dyDescent="0.25">
      <c r="C4" s="4"/>
      <c r="D4" s="4"/>
      <c r="E4" s="28"/>
      <c r="F4" s="177" t="s">
        <v>71</v>
      </c>
      <c r="G4" s="178"/>
      <c r="H4" s="178"/>
      <c r="I4" s="11"/>
      <c r="J4" s="23"/>
      <c r="AC4" s="23"/>
    </row>
    <row r="5" spans="1:29" x14ac:dyDescent="0.25">
      <c r="B5" s="5"/>
      <c r="D5" s="179" t="s">
        <v>15</v>
      </c>
      <c r="E5" s="179"/>
      <c r="F5" s="180"/>
      <c r="G5" s="143" t="s">
        <v>52</v>
      </c>
      <c r="H5" s="144"/>
      <c r="I5" s="160"/>
      <c r="J5" s="62"/>
      <c r="L5" s="180" t="s">
        <v>57</v>
      </c>
      <c r="M5" s="180"/>
      <c r="N5" s="180"/>
      <c r="O5" s="180"/>
      <c r="P5" s="159" t="s">
        <v>53</v>
      </c>
      <c r="Q5" s="159"/>
      <c r="R5" s="159"/>
      <c r="S5" s="159"/>
      <c r="T5" s="159"/>
      <c r="U5" s="159"/>
      <c r="V5" s="159"/>
      <c r="W5" s="159"/>
      <c r="X5" s="159"/>
      <c r="Y5" s="159"/>
      <c r="Z5" s="158" t="s">
        <v>70</v>
      </c>
      <c r="AA5" s="158"/>
      <c r="AB5" s="158"/>
      <c r="AC5" s="23"/>
    </row>
    <row r="6" spans="1:29" x14ac:dyDescent="0.25">
      <c r="B6" s="6"/>
      <c r="C6" s="22" t="s">
        <v>1</v>
      </c>
      <c r="D6" t="s">
        <v>8</v>
      </c>
      <c r="E6" t="s">
        <v>9</v>
      </c>
      <c r="F6" s="11" t="s">
        <v>10</v>
      </c>
      <c r="G6" s="5" t="s">
        <v>50</v>
      </c>
      <c r="H6" s="161" t="s">
        <v>51</v>
      </c>
      <c r="I6" s="162"/>
      <c r="J6" s="61"/>
      <c r="L6" s="50" t="s">
        <v>27</v>
      </c>
      <c r="M6" s="51" t="s">
        <v>8</v>
      </c>
      <c r="N6" s="25" t="s">
        <v>9</v>
      </c>
      <c r="O6" s="26" t="s">
        <v>10</v>
      </c>
      <c r="P6" s="142"/>
      <c r="Q6" s="163" t="s">
        <v>37</v>
      </c>
      <c r="R6" s="165" t="s">
        <v>38</v>
      </c>
      <c r="S6" s="165" t="s">
        <v>40</v>
      </c>
      <c r="T6" s="165" t="s">
        <v>69</v>
      </c>
      <c r="U6" s="165" t="s">
        <v>39</v>
      </c>
      <c r="V6" s="165" t="s">
        <v>41</v>
      </c>
      <c r="W6" s="165" t="s">
        <v>42</v>
      </c>
      <c r="X6" s="165" t="s">
        <v>43</v>
      </c>
      <c r="Y6" s="167" t="s">
        <v>44</v>
      </c>
      <c r="Z6" s="54"/>
      <c r="AA6" s="59" t="s">
        <v>66</v>
      </c>
      <c r="AB6" s="60" t="s">
        <v>67</v>
      </c>
      <c r="AC6" s="23"/>
    </row>
    <row r="7" spans="1:29" x14ac:dyDescent="0.25">
      <c r="B7" s="6"/>
      <c r="C7" s="20" t="s">
        <v>3</v>
      </c>
      <c r="D7">
        <v>12</v>
      </c>
      <c r="E7">
        <v>10</v>
      </c>
      <c r="F7" s="11">
        <v>28</v>
      </c>
      <c r="G7" s="7">
        <v>1.3</v>
      </c>
      <c r="H7" s="185">
        <v>1.2999999999999999E-2</v>
      </c>
      <c r="I7" s="99"/>
      <c r="J7" s="63"/>
      <c r="L7" s="66" t="s">
        <v>29</v>
      </c>
      <c r="M7" s="11">
        <v>0.17499999999999999</v>
      </c>
      <c r="N7" s="11">
        <v>7.4999999999999997E-2</v>
      </c>
      <c r="O7" s="23">
        <v>0.25</v>
      </c>
      <c r="P7" s="142"/>
      <c r="Q7" s="164"/>
      <c r="R7" s="166"/>
      <c r="S7" s="166"/>
      <c r="T7" s="166"/>
      <c r="U7" s="166"/>
      <c r="V7" s="166"/>
      <c r="W7" s="166"/>
      <c r="X7" s="166"/>
      <c r="Y7" s="168"/>
      <c r="Z7" s="55" t="s">
        <v>76</v>
      </c>
      <c r="AA7" s="5">
        <v>10</v>
      </c>
      <c r="AB7" s="26">
        <v>46</v>
      </c>
      <c r="AC7" s="23"/>
    </row>
    <row r="8" spans="1:29" x14ac:dyDescent="0.25">
      <c r="B8" s="6"/>
      <c r="C8" s="21" t="s">
        <v>4</v>
      </c>
      <c r="D8">
        <v>20</v>
      </c>
      <c r="E8">
        <v>15</v>
      </c>
      <c r="F8" s="11">
        <v>30</v>
      </c>
      <c r="G8" s="143" t="s">
        <v>60</v>
      </c>
      <c r="H8" s="144"/>
      <c r="I8" s="144"/>
      <c r="J8" s="62"/>
      <c r="L8" s="66" t="s">
        <v>19</v>
      </c>
      <c r="M8" s="11">
        <v>0</v>
      </c>
      <c r="N8" s="11">
        <v>0</v>
      </c>
      <c r="O8" s="23">
        <v>0</v>
      </c>
      <c r="P8" s="44" t="s">
        <v>54</v>
      </c>
      <c r="Q8" s="5">
        <v>1.8</v>
      </c>
      <c r="R8" s="25">
        <v>1.6</v>
      </c>
      <c r="S8" s="25">
        <v>3.85</v>
      </c>
      <c r="T8" s="25">
        <v>7.9</v>
      </c>
      <c r="U8" s="25">
        <v>3.75</v>
      </c>
      <c r="V8" s="25">
        <v>6.5</v>
      </c>
      <c r="W8" s="25">
        <v>1.65</v>
      </c>
      <c r="X8" s="49">
        <v>0.9</v>
      </c>
      <c r="Y8" s="26">
        <v>0</v>
      </c>
      <c r="Z8" s="53" t="s">
        <v>77</v>
      </c>
      <c r="AA8" s="57">
        <v>10</v>
      </c>
      <c r="AB8" s="23">
        <v>0</v>
      </c>
      <c r="AC8" s="23"/>
    </row>
    <row r="9" spans="1:29" x14ac:dyDescent="0.25">
      <c r="B9" s="6"/>
      <c r="C9" s="21" t="s">
        <v>2</v>
      </c>
      <c r="D9">
        <v>25</v>
      </c>
      <c r="E9">
        <v>15</v>
      </c>
      <c r="F9" s="23">
        <v>25</v>
      </c>
      <c r="G9" s="11"/>
      <c r="H9" s="11"/>
      <c r="I9" s="11"/>
      <c r="J9" s="23"/>
      <c r="L9" s="67" t="s">
        <v>21</v>
      </c>
      <c r="M9" s="4">
        <v>0.14499999999999999</v>
      </c>
      <c r="N9" s="4">
        <v>0.01</v>
      </c>
      <c r="O9" s="28">
        <v>2.5000000000000001E-2</v>
      </c>
      <c r="P9" s="45" t="s">
        <v>55</v>
      </c>
      <c r="Q9" s="6">
        <v>0.82</v>
      </c>
      <c r="R9" s="11">
        <v>0.3</v>
      </c>
      <c r="S9" s="11">
        <v>3.29</v>
      </c>
      <c r="T9" s="52">
        <v>2.5</v>
      </c>
      <c r="U9" s="11">
        <v>2.13</v>
      </c>
      <c r="V9" s="11">
        <v>2.42</v>
      </c>
      <c r="W9" s="11">
        <v>0.68</v>
      </c>
      <c r="X9" s="11">
        <v>0.04</v>
      </c>
      <c r="Y9" s="23">
        <v>0</v>
      </c>
      <c r="Z9" s="56" t="s">
        <v>78</v>
      </c>
      <c r="AA9" s="58">
        <v>20</v>
      </c>
      <c r="AB9" s="28">
        <v>0</v>
      </c>
      <c r="AC9" s="23"/>
    </row>
    <row r="10" spans="1:29" x14ac:dyDescent="0.25">
      <c r="B10" s="6"/>
      <c r="C10" s="21" t="s">
        <v>5</v>
      </c>
      <c r="D10">
        <v>25</v>
      </c>
      <c r="E10">
        <v>15</v>
      </c>
      <c r="F10" s="23">
        <v>40</v>
      </c>
      <c r="G10" s="11"/>
      <c r="H10" s="11"/>
      <c r="I10" s="11"/>
      <c r="J10" s="23"/>
      <c r="L10" s="144" t="s">
        <v>83</v>
      </c>
      <c r="M10" s="103"/>
      <c r="N10" s="103"/>
      <c r="O10" s="104"/>
      <c r="P10" s="45" t="s">
        <v>56</v>
      </c>
      <c r="Q10" s="6">
        <v>0.53</v>
      </c>
      <c r="R10" s="11">
        <v>1.66</v>
      </c>
      <c r="S10" s="11">
        <v>0.54</v>
      </c>
      <c r="T10" s="52">
        <v>10.1</v>
      </c>
      <c r="U10" s="11">
        <v>2</v>
      </c>
      <c r="V10" s="11">
        <v>2.37</v>
      </c>
      <c r="W10" s="11">
        <v>0.54</v>
      </c>
      <c r="X10" s="11">
        <v>0.41</v>
      </c>
      <c r="Y10" s="23">
        <v>0</v>
      </c>
      <c r="Z10" s="143" t="s">
        <v>68</v>
      </c>
      <c r="AA10" s="144"/>
      <c r="AB10" s="144"/>
      <c r="AC10" s="23"/>
    </row>
    <row r="11" spans="1:29" x14ac:dyDescent="0.25">
      <c r="B11" s="6"/>
      <c r="C11" s="21" t="s">
        <v>6</v>
      </c>
      <c r="D11">
        <v>25</v>
      </c>
      <c r="E11">
        <v>15</v>
      </c>
      <c r="F11" s="23">
        <v>30</v>
      </c>
      <c r="G11" s="11"/>
      <c r="H11" s="11"/>
      <c r="I11" s="11"/>
      <c r="J11" s="23"/>
      <c r="P11" s="45" t="s">
        <v>47</v>
      </c>
      <c r="Q11" s="6">
        <v>0.1</v>
      </c>
      <c r="R11" s="52">
        <v>0.1</v>
      </c>
      <c r="S11" s="52">
        <v>0.4</v>
      </c>
      <c r="T11" s="52">
        <v>0.1</v>
      </c>
      <c r="U11" s="52">
        <v>0.6</v>
      </c>
      <c r="V11" s="52">
        <v>0.6</v>
      </c>
      <c r="W11" s="52">
        <v>0</v>
      </c>
      <c r="X11" s="52">
        <v>0</v>
      </c>
      <c r="Y11" s="23">
        <v>0</v>
      </c>
      <c r="Z11" s="11"/>
      <c r="AC11" s="23"/>
    </row>
    <row r="12" spans="1:29" x14ac:dyDescent="0.25">
      <c r="B12" s="6"/>
      <c r="C12" s="21" t="s">
        <v>7</v>
      </c>
      <c r="D12">
        <v>30</v>
      </c>
      <c r="E12">
        <v>20</v>
      </c>
      <c r="F12" s="23">
        <v>25</v>
      </c>
      <c r="G12" s="11"/>
      <c r="H12" s="11"/>
      <c r="I12" s="11"/>
      <c r="J12" s="23"/>
      <c r="P12" s="47" t="s">
        <v>48</v>
      </c>
      <c r="Q12" s="6">
        <v>1</v>
      </c>
      <c r="R12" s="52">
        <v>1</v>
      </c>
      <c r="S12" s="11"/>
      <c r="T12" s="52">
        <v>1</v>
      </c>
      <c r="U12" s="52">
        <v>0.65</v>
      </c>
      <c r="V12" s="52">
        <v>0.65</v>
      </c>
      <c r="W12" s="52">
        <v>0</v>
      </c>
      <c r="X12" s="52">
        <v>0</v>
      </c>
      <c r="Y12" s="23">
        <v>0.85</v>
      </c>
      <c r="Z12" s="11"/>
      <c r="AC12" s="23"/>
    </row>
    <row r="13" spans="1:29" x14ac:dyDescent="0.25">
      <c r="B13" s="7"/>
      <c r="C13" s="4"/>
      <c r="D13" s="4"/>
      <c r="E13" s="4"/>
      <c r="F13" s="28"/>
      <c r="G13" s="11"/>
      <c r="H13" s="11"/>
      <c r="I13" s="11"/>
      <c r="J13" s="23"/>
      <c r="P13" s="48" t="s">
        <v>49</v>
      </c>
      <c r="Q13" s="7">
        <v>1</v>
      </c>
      <c r="R13" s="11">
        <v>1</v>
      </c>
      <c r="S13" s="11">
        <v>1</v>
      </c>
      <c r="T13" s="4">
        <v>1</v>
      </c>
      <c r="U13" s="4">
        <v>1</v>
      </c>
      <c r="V13" s="4">
        <v>1</v>
      </c>
      <c r="W13" s="4">
        <v>1</v>
      </c>
      <c r="X13" s="4">
        <v>1</v>
      </c>
      <c r="Y13" s="28">
        <v>1</v>
      </c>
      <c r="Z13" s="11"/>
      <c r="AC13" s="23"/>
    </row>
    <row r="14" spans="1:29" x14ac:dyDescent="0.25">
      <c r="C14" s="144" t="s">
        <v>75</v>
      </c>
      <c r="D14" s="144"/>
      <c r="E14" s="144"/>
      <c r="F14" s="144"/>
      <c r="J14" s="23"/>
      <c r="P14" s="68" t="s">
        <v>80</v>
      </c>
      <c r="Q14" s="25">
        <f t="shared" ref="Q14:Y14" si="0">Q8*Q11</f>
        <v>0.18000000000000002</v>
      </c>
      <c r="R14" s="25">
        <f t="shared" si="0"/>
        <v>0.16000000000000003</v>
      </c>
      <c r="S14" s="25">
        <f t="shared" si="0"/>
        <v>1.54</v>
      </c>
      <c r="T14" s="11">
        <f t="shared" si="0"/>
        <v>0.79</v>
      </c>
      <c r="U14" s="11">
        <f t="shared" si="0"/>
        <v>2.25</v>
      </c>
      <c r="V14" s="11">
        <f t="shared" si="0"/>
        <v>3.9</v>
      </c>
      <c r="W14" s="11">
        <f t="shared" si="0"/>
        <v>0</v>
      </c>
      <c r="X14" s="11">
        <f t="shared" si="0"/>
        <v>0</v>
      </c>
      <c r="Y14" s="26">
        <f t="shared" si="0"/>
        <v>0</v>
      </c>
      <c r="AC14" s="23"/>
    </row>
    <row r="15" spans="1:29" x14ac:dyDescent="0.25">
      <c r="E15" t="s">
        <v>13</v>
      </c>
      <c r="J15" s="23"/>
      <c r="K15" s="6"/>
      <c r="L15" s="11"/>
      <c r="M15" s="11"/>
      <c r="N15" s="11"/>
      <c r="O15" s="11"/>
      <c r="P15" s="69" t="s">
        <v>81</v>
      </c>
      <c r="Q15" s="11">
        <f>Q9*Q12</f>
        <v>0.82</v>
      </c>
      <c r="R15" s="11">
        <f t="shared" ref="R15:Y16" si="1">R9*R12</f>
        <v>0.3</v>
      </c>
      <c r="S15" s="11">
        <f t="shared" si="1"/>
        <v>0</v>
      </c>
      <c r="T15" s="11">
        <f t="shared" si="1"/>
        <v>2.5</v>
      </c>
      <c r="U15" s="11">
        <f t="shared" si="1"/>
        <v>1.3845000000000001</v>
      </c>
      <c r="V15" s="11">
        <f t="shared" si="1"/>
        <v>1.573</v>
      </c>
      <c r="W15" s="11">
        <f t="shared" si="1"/>
        <v>0</v>
      </c>
      <c r="X15" s="11">
        <f t="shared" si="1"/>
        <v>0</v>
      </c>
      <c r="Y15" s="23">
        <f t="shared" si="1"/>
        <v>0</v>
      </c>
      <c r="Z15" s="11"/>
      <c r="AA15" s="11"/>
      <c r="AB15" s="11"/>
      <c r="AC15" s="23"/>
    </row>
    <row r="16" spans="1:29" x14ac:dyDescent="0.25">
      <c r="J16" s="11"/>
      <c r="K16" s="6"/>
      <c r="L16" s="11"/>
      <c r="M16" s="11"/>
      <c r="N16" s="11"/>
      <c r="O16" s="11"/>
      <c r="P16" s="69" t="s">
        <v>82</v>
      </c>
      <c r="Q16" s="11">
        <f>Q10*Q13</f>
        <v>0.53</v>
      </c>
      <c r="R16" s="71">
        <f t="shared" si="1"/>
        <v>1.66</v>
      </c>
      <c r="S16" s="71">
        <f t="shared" si="1"/>
        <v>0.54</v>
      </c>
      <c r="T16" s="11">
        <f t="shared" si="1"/>
        <v>10.1</v>
      </c>
      <c r="U16" s="11">
        <f t="shared" si="1"/>
        <v>2</v>
      </c>
      <c r="V16" s="11">
        <f t="shared" si="1"/>
        <v>2.37</v>
      </c>
      <c r="W16" s="11">
        <f t="shared" si="1"/>
        <v>0.54</v>
      </c>
      <c r="X16" s="11">
        <f t="shared" si="1"/>
        <v>0.41</v>
      </c>
      <c r="Y16" s="72">
        <f t="shared" si="1"/>
        <v>0</v>
      </c>
      <c r="Z16" s="11"/>
      <c r="AA16" s="11"/>
      <c r="AB16" s="11"/>
      <c r="AC16" s="23"/>
    </row>
    <row r="17" spans="1:29" x14ac:dyDescent="0.25">
      <c r="K17" s="6"/>
      <c r="L17" s="11"/>
      <c r="M17" s="11"/>
      <c r="N17" s="11"/>
      <c r="O17" s="11"/>
      <c r="P17" s="145" t="s">
        <v>79</v>
      </c>
      <c r="Q17" s="145"/>
      <c r="R17" s="146"/>
      <c r="S17" s="146"/>
      <c r="T17" s="145"/>
      <c r="U17" s="145"/>
      <c r="V17" s="145"/>
      <c r="W17" s="145"/>
      <c r="X17" s="145"/>
      <c r="Y17" s="145"/>
      <c r="Z17" s="11"/>
      <c r="AA17" s="11"/>
      <c r="AB17" s="11"/>
      <c r="AC17" s="23"/>
    </row>
    <row r="18" spans="1:29" x14ac:dyDescent="0.25">
      <c r="C18">
        <v>1</v>
      </c>
      <c r="K18" s="6"/>
      <c r="L18" s="11"/>
      <c r="M18" s="11"/>
      <c r="N18" s="11"/>
      <c r="O18" s="11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1"/>
      <c r="AA18" s="11"/>
      <c r="AB18" s="11"/>
      <c r="AC18" s="23"/>
    </row>
    <row r="19" spans="1:29" x14ac:dyDescent="0.25">
      <c r="C19">
        <v>2</v>
      </c>
      <c r="K19" s="7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28"/>
    </row>
    <row r="20" spans="1:29" x14ac:dyDescent="0.25">
      <c r="M20" s="42"/>
    </row>
    <row r="22" spans="1:29" ht="15" customHeight="1" x14ac:dyDescent="0.25">
      <c r="A22" s="29"/>
      <c r="B22" s="29"/>
      <c r="C22" s="174" t="s">
        <v>36</v>
      </c>
      <c r="D22" s="174"/>
      <c r="E22" s="174"/>
      <c r="F22" s="174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</row>
    <row r="23" spans="1:29" ht="15" customHeight="1" x14ac:dyDescent="0.25">
      <c r="A23" s="29"/>
      <c r="B23" s="29"/>
      <c r="C23" s="174"/>
      <c r="D23" s="174"/>
      <c r="E23" s="174"/>
      <c r="F23" s="174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</row>
    <row r="24" spans="1:29" ht="15" customHeight="1" thickBot="1" x14ac:dyDescent="0.3">
      <c r="C24" s="24"/>
      <c r="D24" s="24"/>
    </row>
    <row r="25" spans="1:29" ht="15" customHeight="1" thickBot="1" x14ac:dyDescent="0.35">
      <c r="C25" s="24"/>
      <c r="D25" s="24"/>
      <c r="G25" s="171" t="s">
        <v>30</v>
      </c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3"/>
    </row>
    <row r="26" spans="1:29" x14ac:dyDescent="0.25">
      <c r="B26" s="181" t="s">
        <v>28</v>
      </c>
      <c r="C26" s="181"/>
      <c r="D26" s="181"/>
      <c r="E26" s="181"/>
      <c r="G26" s="182" t="s">
        <v>31</v>
      </c>
      <c r="H26" s="183"/>
      <c r="I26" s="183"/>
      <c r="J26" s="184"/>
      <c r="K26" s="148" t="s">
        <v>46</v>
      </c>
      <c r="L26" s="148"/>
      <c r="M26" s="148"/>
      <c r="N26" s="148"/>
      <c r="O26" s="148"/>
      <c r="P26" s="148"/>
      <c r="Q26" s="148"/>
      <c r="R26" s="148"/>
      <c r="S26" s="148"/>
      <c r="T26" s="148"/>
      <c r="U26" s="137" t="s">
        <v>65</v>
      </c>
      <c r="V26" s="138"/>
      <c r="W26" s="139"/>
      <c r="X26" s="169" t="s">
        <v>84</v>
      </c>
      <c r="Y26" s="170"/>
    </row>
    <row r="27" spans="1:29" x14ac:dyDescent="0.25">
      <c r="B27" s="5"/>
      <c r="C27" s="25" t="s">
        <v>8</v>
      </c>
      <c r="D27" s="25" t="s">
        <v>9</v>
      </c>
      <c r="E27" s="26" t="s">
        <v>10</v>
      </c>
      <c r="G27" s="5"/>
      <c r="H27" s="25" t="s">
        <v>61</v>
      </c>
      <c r="I27" s="25" t="s">
        <v>62</v>
      </c>
      <c r="J27" s="25" t="s">
        <v>63</v>
      </c>
      <c r="K27" s="142"/>
      <c r="L27" s="175" t="s">
        <v>37</v>
      </c>
      <c r="M27" s="140" t="s">
        <v>38</v>
      </c>
      <c r="N27" s="140" t="s">
        <v>40</v>
      </c>
      <c r="O27" s="140" t="s">
        <v>39</v>
      </c>
      <c r="P27" s="140" t="s">
        <v>41</v>
      </c>
      <c r="Q27" s="140" t="s">
        <v>42</v>
      </c>
      <c r="R27" s="140" t="s">
        <v>43</v>
      </c>
      <c r="S27" s="140" t="s">
        <v>44</v>
      </c>
      <c r="T27" s="155" t="s">
        <v>69</v>
      </c>
      <c r="V27" s="189" t="s">
        <v>64</v>
      </c>
      <c r="W27" s="190"/>
      <c r="X27" s="44" t="s">
        <v>85</v>
      </c>
      <c r="Y27" s="44"/>
    </row>
    <row r="28" spans="1:29" ht="15" customHeight="1" x14ac:dyDescent="0.25">
      <c r="B28" s="6" t="s">
        <v>12</v>
      </c>
      <c r="C28" s="11">
        <f>VLOOKUP(Culture,BesoinsCulture,2,0)</f>
        <v>20</v>
      </c>
      <c r="D28" s="11">
        <f>VLOOKUP(Culture,BesoinsCulture,3,0)</f>
        <v>15</v>
      </c>
      <c r="E28" s="23">
        <f>VLOOKUP(Culture,BesoinsCulture,4,0)</f>
        <v>30</v>
      </c>
      <c r="G28" s="6" t="s">
        <v>32</v>
      </c>
      <c r="H28" s="39">
        <f>(M7*EntréeDonnées!E37)/SurfaceCulture</f>
        <v>0.19444444444444445</v>
      </c>
      <c r="I28" s="39">
        <f>(N7*EntréeDonnées!E37)/SurfaceCulture</f>
        <v>8.3333333333333329E-2</v>
      </c>
      <c r="J28" s="39">
        <f>(O7*EntréeDonnées!E37)/SurfaceCulture</f>
        <v>0.27777777777777779</v>
      </c>
      <c r="K28" s="142"/>
      <c r="L28" s="176"/>
      <c r="M28" s="141"/>
      <c r="N28" s="141"/>
      <c r="O28" s="141"/>
      <c r="P28" s="141"/>
      <c r="Q28" s="141"/>
      <c r="R28" s="141"/>
      <c r="S28" s="141"/>
      <c r="T28" s="141"/>
      <c r="U28" s="64" t="s">
        <v>73</v>
      </c>
      <c r="V28" s="133">
        <v>0</v>
      </c>
      <c r="W28" s="134"/>
      <c r="X28" s="70" t="s">
        <v>86</v>
      </c>
      <c r="Y28" s="70"/>
    </row>
    <row r="29" spans="1:29" ht="15" customHeight="1" x14ac:dyDescent="0.25">
      <c r="B29" s="27" t="s">
        <v>14</v>
      </c>
      <c r="C29" s="4">
        <f>C28*SurfaceCulture</f>
        <v>360</v>
      </c>
      <c r="D29" s="4">
        <f>D28*SurfaceCulture</f>
        <v>270</v>
      </c>
      <c r="E29" s="28">
        <f>E28*SurfaceCulture</f>
        <v>540</v>
      </c>
      <c r="G29" s="6" t="s">
        <v>33</v>
      </c>
      <c r="H29" s="39">
        <f>(M8*EntréeDonnées!E38)/SurfaceCulture</f>
        <v>0</v>
      </c>
      <c r="I29" s="39">
        <f>(N8*EntréeDonnées!E38)/SurfaceCulture</f>
        <v>0</v>
      </c>
      <c r="J29" s="39">
        <f>(O8*EntréeDonnées!E38)/SurfaceCulture</f>
        <v>0</v>
      </c>
      <c r="K29" s="149" t="s">
        <v>64</v>
      </c>
      <c r="L29" s="133">
        <v>1</v>
      </c>
      <c r="M29" s="152">
        <v>1</v>
      </c>
      <c r="N29" s="152">
        <v>1</v>
      </c>
      <c r="O29" s="152">
        <v>0</v>
      </c>
      <c r="P29" s="152">
        <v>0</v>
      </c>
      <c r="Q29" s="152">
        <v>1</v>
      </c>
      <c r="R29" s="154">
        <v>1</v>
      </c>
      <c r="S29" s="152">
        <v>1</v>
      </c>
      <c r="T29" s="134">
        <v>1</v>
      </c>
      <c r="U29" s="6" t="s">
        <v>67</v>
      </c>
      <c r="V29" s="135">
        <v>1</v>
      </c>
      <c r="W29" s="136"/>
    </row>
    <row r="30" spans="1:29" x14ac:dyDescent="0.25">
      <c r="G30" s="6" t="s">
        <v>34</v>
      </c>
      <c r="H30" s="39">
        <f>(M9*EntréeDonnées!E39)/SurfaceCulture</f>
        <v>8.0555555555555547E-2</v>
      </c>
      <c r="I30" s="39">
        <f>(N9*EntréeDonnées!E39)/SurfaceCulture</f>
        <v>5.5555555555555558E-3</v>
      </c>
      <c r="J30" s="39">
        <f>(O9*EntréeDonnées!E39)/SurfaceCulture</f>
        <v>1.3888888888888888E-2</v>
      </c>
      <c r="K30" s="150"/>
      <c r="L30" s="151"/>
      <c r="M30" s="153"/>
      <c r="N30" s="153"/>
      <c r="O30" s="153"/>
      <c r="P30" s="153"/>
      <c r="Q30" s="153"/>
      <c r="R30" s="153"/>
      <c r="S30" s="153"/>
      <c r="T30" s="147"/>
      <c r="U30" s="7" t="s">
        <v>74</v>
      </c>
      <c r="V30" s="156"/>
      <c r="W30" s="157"/>
    </row>
    <row r="31" spans="1:29" x14ac:dyDescent="0.25">
      <c r="G31" s="27" t="s">
        <v>24</v>
      </c>
      <c r="H31" s="40">
        <f>SUM(H28:H30)</f>
        <v>0.27500000000000002</v>
      </c>
      <c r="I31" s="41">
        <f>SUM(I28:I30)</f>
        <v>8.8888888888888878E-2</v>
      </c>
      <c r="J31" s="41">
        <f>SUM(J28:J30)</f>
        <v>0.29166666666666669</v>
      </c>
      <c r="K31" s="11"/>
      <c r="L31" s="11"/>
      <c r="M31" s="11"/>
      <c r="N31" s="11"/>
      <c r="O31" s="52"/>
      <c r="P31" s="52"/>
      <c r="Q31" s="52"/>
      <c r="R31" s="52"/>
      <c r="S31" s="52"/>
      <c r="T31" s="52"/>
    </row>
    <row r="32" spans="1:29" x14ac:dyDescent="0.25">
      <c r="K32" s="11"/>
      <c r="L32" s="11"/>
      <c r="M32" s="11"/>
      <c r="N32" s="11"/>
      <c r="O32" s="11"/>
      <c r="P32" s="11"/>
      <c r="Q32" s="11"/>
      <c r="R32" s="11"/>
      <c r="S32" s="11"/>
    </row>
    <row r="33" spans="1:29" x14ac:dyDescent="0.25">
      <c r="K33" s="52"/>
      <c r="L33" s="11"/>
      <c r="M33" s="11"/>
      <c r="N33" s="11"/>
      <c r="O33" s="11"/>
      <c r="P33" s="11"/>
      <c r="Q33" s="11"/>
      <c r="R33" s="11"/>
      <c r="S33" s="11"/>
    </row>
    <row r="34" spans="1:29" x14ac:dyDescent="0.25">
      <c r="K34" s="52"/>
      <c r="L34" s="11"/>
      <c r="M34" s="11"/>
      <c r="N34" s="11"/>
      <c r="O34" s="11"/>
      <c r="P34" s="11"/>
      <c r="Q34" s="11"/>
      <c r="R34" s="11"/>
      <c r="S34" s="11"/>
    </row>
    <row r="40" spans="1:29" ht="15" customHeight="1" x14ac:dyDescent="0.25">
      <c r="A40" s="42"/>
      <c r="B40" s="42"/>
      <c r="C40" s="65"/>
      <c r="D40" s="65"/>
      <c r="E40" s="65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</row>
    <row r="41" spans="1:29" ht="15" customHeight="1" x14ac:dyDescent="0.25">
      <c r="A41" s="42"/>
      <c r="B41" s="42"/>
      <c r="C41" s="65"/>
      <c r="D41" s="65"/>
      <c r="E41" s="65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</row>
  </sheetData>
  <mergeCells count="56">
    <mergeCell ref="X26:Y26"/>
    <mergeCell ref="G25:Y25"/>
    <mergeCell ref="C1:D2"/>
    <mergeCell ref="C22:F23"/>
    <mergeCell ref="L27:L28"/>
    <mergeCell ref="F4:H4"/>
    <mergeCell ref="D5:F5"/>
    <mergeCell ref="B26:E26"/>
    <mergeCell ref="G26:J26"/>
    <mergeCell ref="L5:O5"/>
    <mergeCell ref="C14:F14"/>
    <mergeCell ref="L10:O10"/>
    <mergeCell ref="H7:I7"/>
    <mergeCell ref="R3:T3"/>
    <mergeCell ref="G8:I8"/>
    <mergeCell ref="V27:W27"/>
    <mergeCell ref="Z5:AB5"/>
    <mergeCell ref="P5:Y5"/>
    <mergeCell ref="G5:I5"/>
    <mergeCell ref="H6:I6"/>
    <mergeCell ref="P6:P7"/>
    <mergeCell ref="Q6:Q7"/>
    <mergeCell ref="R6:R7"/>
    <mergeCell ref="S6:S7"/>
    <mergeCell ref="U6:U7"/>
    <mergeCell ref="V6:V7"/>
    <mergeCell ref="W6:W7"/>
    <mergeCell ref="X6:X7"/>
    <mergeCell ref="Y6:Y7"/>
    <mergeCell ref="T6:T7"/>
    <mergeCell ref="Z10:AB10"/>
    <mergeCell ref="P17:Y18"/>
    <mergeCell ref="T29:T30"/>
    <mergeCell ref="K26:T26"/>
    <mergeCell ref="K29:K30"/>
    <mergeCell ref="L29:L30"/>
    <mergeCell ref="M29:M30"/>
    <mergeCell ref="N29:N30"/>
    <mergeCell ref="O29:O30"/>
    <mergeCell ref="P29:P30"/>
    <mergeCell ref="Q29:Q30"/>
    <mergeCell ref="R29:R30"/>
    <mergeCell ref="S29:S30"/>
    <mergeCell ref="T27:T28"/>
    <mergeCell ref="V30:W30"/>
    <mergeCell ref="R27:R28"/>
    <mergeCell ref="V28:W28"/>
    <mergeCell ref="V29:W29"/>
    <mergeCell ref="U26:W26"/>
    <mergeCell ref="S27:S28"/>
    <mergeCell ref="K27:K28"/>
    <mergeCell ref="M27:M28"/>
    <mergeCell ref="N27:N28"/>
    <mergeCell ref="O27:O28"/>
    <mergeCell ref="P27:P28"/>
    <mergeCell ref="Q27:Q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EntréeDonnées</vt:lpstr>
      <vt:lpstr>HiddenData</vt:lpstr>
      <vt:lpstr>BesoinsCulture</vt:lpstr>
      <vt:lpstr>Culture</vt:lpstr>
      <vt:lpstr>NomParcelle</vt:lpstr>
      <vt:lpstr>QtéEauxBrutes</vt:lpstr>
      <vt:lpstr>QtéEauxCéanes</vt:lpstr>
      <vt:lpstr>QtéEauxTraitées</vt:lpstr>
      <vt:lpstr>reponse_MO</vt:lpstr>
      <vt:lpstr>SurfaceCulture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2016-12-14T13:00:08Z</dcterms:modified>
</cp:coreProperties>
</file>