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570" windowHeight="9420"/>
  </bookViews>
  <sheets>
    <sheet name="Feuil1" sheetId="1" r:id="rId1"/>
    <sheet name="TCD" sheetId="3" r:id="rId2"/>
    <sheet name="Feuil2" sheetId="2" r:id="rId3"/>
  </sheets>
  <calcPr calcId="152511"/>
  <pivotCaches>
    <pivotCache cacheId="8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2" i="1" l="1"/>
  <c r="AB3" i="1"/>
  <c r="AC3" i="1"/>
  <c r="AD3" i="1" s="1"/>
  <c r="AE3" i="1" s="1"/>
  <c r="AF3" i="1" s="1"/>
  <c r="AG3" i="1" s="1"/>
  <c r="A2" i="1" l="1"/>
  <c r="B2" i="2"/>
  <c r="C11" i="2" l="1"/>
  <c r="C4" i="2" l="1"/>
  <c r="C8" i="2"/>
  <c r="C12" i="2"/>
  <c r="C3" i="2"/>
  <c r="C6" i="2"/>
  <c r="C10" i="2"/>
  <c r="C2" i="2"/>
  <c r="C5" i="2"/>
  <c r="C7" i="2"/>
  <c r="C9" i="2"/>
  <c r="C25" i="1"/>
  <c r="C26" i="1"/>
  <c r="C27" i="1"/>
  <c r="C28" i="1"/>
  <c r="C29" i="1"/>
  <c r="C30" i="1"/>
  <c r="C31" i="1"/>
  <c r="C24" i="1"/>
  <c r="C10" i="1" l="1"/>
  <c r="I10" i="1"/>
  <c r="C20" i="1" s="1"/>
  <c r="H10" i="1"/>
  <c r="C19" i="1" s="1"/>
  <c r="G10" i="1"/>
  <c r="C18" i="1" s="1"/>
  <c r="F10" i="1"/>
  <c r="C17" i="1" s="1"/>
  <c r="E10" i="1"/>
  <c r="C16" i="1" s="1"/>
  <c r="D10" i="1"/>
  <c r="C15" i="1" s="1"/>
  <c r="C14" i="1" l="1"/>
  <c r="C21" i="1" s="1"/>
</calcChain>
</file>

<file path=xl/sharedStrings.xml><?xml version="1.0" encoding="utf-8"?>
<sst xmlns="http://schemas.openxmlformats.org/spreadsheetml/2006/main" count="95" uniqueCount="33">
  <si>
    <t>LU</t>
  </si>
  <si>
    <t>MA</t>
  </si>
  <si>
    <t>ME</t>
  </si>
  <si>
    <t>JE</t>
  </si>
  <si>
    <t>VE</t>
  </si>
  <si>
    <t>SA</t>
  </si>
  <si>
    <t>DI</t>
  </si>
  <si>
    <t>CRI</t>
  </si>
  <si>
    <t>PRI</t>
  </si>
  <si>
    <t>BUS</t>
  </si>
  <si>
    <t>ECU</t>
  </si>
  <si>
    <t>CHA</t>
  </si>
  <si>
    <t>TOT :</t>
  </si>
  <si>
    <t>Formule (=NBVAL(P14:P19)-NB(P14:P19)+SOMME(P14:P19))</t>
  </si>
  <si>
    <t>CAS</t>
  </si>
  <si>
    <t>formule (=NB.SI(F20:F26;"BUS")</t>
  </si>
  <si>
    <t>REN</t>
  </si>
  <si>
    <t>STS</t>
  </si>
  <si>
    <t>VSC</t>
  </si>
  <si>
    <t>Heure</t>
  </si>
  <si>
    <t>Jours</t>
  </si>
  <si>
    <t xml:space="preserve">Lieux </t>
  </si>
  <si>
    <t>Comment trouver le Nb de fois que l'heure est sélectionnée par semaine / Mois / Année au moyen du texte du menu déroulant ?</t>
  </si>
  <si>
    <t>?</t>
  </si>
  <si>
    <t>Jour</t>
  </si>
  <si>
    <t>Lieu</t>
  </si>
  <si>
    <t>http://forum.excel-pratique.com/excel/statistique-nb-de-fois-heures-jours-lieux-t57511.html</t>
  </si>
  <si>
    <t>Mois</t>
  </si>
  <si>
    <t>Année</t>
  </si>
  <si>
    <t>Semaine</t>
  </si>
  <si>
    <t>Total général</t>
  </si>
  <si>
    <t>Choix de lieux par semaine</t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</si>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</sst>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"/>
    <numFmt numFmtId="165" formatCode="dddd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E2EFDA"/>
        <bgColor indexed="64"/>
      </patternFill>
    </fill>
    <fill>
      <patternFill patternType="solid">
        <fgColor rgb="FFD9E1F2"/>
        <bgColor indexed="64"/>
      </patternFill>
    </fill>
  </fills>
  <borders count="4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84">
    <xf numFmtId="0" fontId="0" fillId="0" borderId="0" xfId="0"/>
    <xf numFmtId="0" fontId="0" fillId="2" borderId="0" xfId="0" applyFill="1"/>
    <xf numFmtId="164" fontId="0" fillId="3" borderId="1" xfId="0" applyNumberFormat="1" applyFill="1" applyBorder="1" applyAlignment="1">
      <alignment horizontal="center" textRotation="90"/>
    </xf>
    <xf numFmtId="164" fontId="0" fillId="3" borderId="2" xfId="0" applyNumberFormat="1" applyFill="1" applyBorder="1" applyAlignment="1">
      <alignment horizontal="center" textRotation="90"/>
    </xf>
    <xf numFmtId="0" fontId="4" fillId="3" borderId="3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20" fontId="0" fillId="0" borderId="6" xfId="0" applyNumberFormat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6" xfId="0" applyBorder="1"/>
    <xf numFmtId="0" fontId="0" fillId="0" borderId="11" xfId="0" applyBorder="1"/>
    <xf numFmtId="20" fontId="0" fillId="0" borderId="12" xfId="0" applyNumberFormat="1" applyBorder="1"/>
    <xf numFmtId="0" fontId="0" fillId="0" borderId="13" xfId="0" applyBorder="1"/>
    <xf numFmtId="0" fontId="0" fillId="0" borderId="12" xfId="0" applyBorder="1"/>
    <xf numFmtId="0" fontId="0" fillId="0" borderId="14" xfId="0" applyBorder="1"/>
    <xf numFmtId="0" fontId="1" fillId="4" borderId="15" xfId="0" applyFont="1" applyFill="1" applyBorder="1"/>
    <xf numFmtId="0" fontId="2" fillId="2" borderId="0" xfId="0" applyFont="1" applyFill="1"/>
    <xf numFmtId="164" fontId="0" fillId="3" borderId="16" xfId="0" applyNumberFormat="1" applyFill="1" applyBorder="1" applyAlignment="1">
      <alignment horizontal="center" textRotation="90"/>
    </xf>
    <xf numFmtId="164" fontId="0" fillId="3" borderId="17" xfId="0" applyNumberFormat="1" applyFill="1" applyBorder="1" applyAlignment="1">
      <alignment horizontal="center" textRotation="90"/>
    </xf>
    <xf numFmtId="164" fontId="0" fillId="3" borderId="18" xfId="0" applyNumberFormat="1" applyFill="1" applyBorder="1" applyAlignment="1">
      <alignment horizontal="center" textRotation="90"/>
    </xf>
    <xf numFmtId="0" fontId="4" fillId="3" borderId="19" xfId="0" applyFont="1" applyFill="1" applyBorder="1" applyAlignment="1">
      <alignment horizontal="center" vertical="center"/>
    </xf>
    <xf numFmtId="0" fontId="4" fillId="3" borderId="20" xfId="0" applyFont="1" applyFill="1" applyBorder="1" applyAlignment="1">
      <alignment horizontal="center" vertical="center"/>
    </xf>
    <xf numFmtId="0" fontId="4" fillId="3" borderId="21" xfId="0" applyFont="1" applyFill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3" fillId="0" borderId="26" xfId="0" applyFont="1" applyBorder="1" applyAlignment="1">
      <alignment horizontal="center" vertical="center"/>
    </xf>
    <xf numFmtId="0" fontId="3" fillId="0" borderId="30" xfId="0" applyFont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20" fontId="0" fillId="0" borderId="8" xfId="0" applyNumberFormat="1" applyBorder="1"/>
    <xf numFmtId="0" fontId="0" fillId="5" borderId="8" xfId="0" applyFill="1" applyBorder="1"/>
    <xf numFmtId="0" fontId="3" fillId="0" borderId="10" xfId="0" applyFont="1" applyFill="1" applyBorder="1" applyAlignment="1">
      <alignment horizontal="center" vertical="center"/>
    </xf>
    <xf numFmtId="0" fontId="0" fillId="5" borderId="6" xfId="0" applyFill="1" applyBorder="1"/>
    <xf numFmtId="0" fontId="3" fillId="0" borderId="3" xfId="0" applyFont="1" applyFill="1" applyBorder="1" applyAlignment="1">
      <alignment horizontal="center" vertical="center"/>
    </xf>
    <xf numFmtId="0" fontId="1" fillId="6" borderId="15" xfId="0" applyFont="1" applyFill="1" applyBorder="1"/>
    <xf numFmtId="0" fontId="1" fillId="6" borderId="15" xfId="0" applyFont="1" applyFill="1" applyBorder="1" applyAlignment="1">
      <alignment vertical="center"/>
    </xf>
    <xf numFmtId="0" fontId="1" fillId="6" borderId="15" xfId="0" applyFont="1" applyFill="1" applyBorder="1" applyAlignment="1">
      <alignment horizontal="center"/>
    </xf>
    <xf numFmtId="0" fontId="5" fillId="4" borderId="0" xfId="0" applyFont="1" applyFill="1" applyBorder="1" applyAlignment="1">
      <alignment horizontal="center" vertical="center" wrapText="1"/>
    </xf>
    <xf numFmtId="0" fontId="6" fillId="2" borderId="0" xfId="1" applyFill="1"/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7" borderId="36" xfId="0" applyFill="1" applyBorder="1" applyAlignment="1">
      <alignment horizontal="center" vertical="center"/>
    </xf>
    <xf numFmtId="0" fontId="0" fillId="7" borderId="37" xfId="0" applyFill="1" applyBorder="1" applyAlignment="1">
      <alignment horizontal="center" vertical="center"/>
    </xf>
    <xf numFmtId="0" fontId="0" fillId="7" borderId="38" xfId="0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8" borderId="39" xfId="0" applyFill="1" applyBorder="1" applyAlignment="1">
      <alignment horizontal="centerContinuous" vertical="center"/>
    </xf>
    <xf numFmtId="0" fontId="0" fillId="8" borderId="40" xfId="0" applyFill="1" applyBorder="1" applyAlignment="1">
      <alignment horizontal="centerContinuous" vertical="center"/>
    </xf>
    <xf numFmtId="0" fontId="0" fillId="8" borderId="41" xfId="0" applyFill="1" applyBorder="1" applyAlignment="1">
      <alignment horizontal="centerContinuous" vertical="center"/>
    </xf>
    <xf numFmtId="20" fontId="0" fillId="9" borderId="0" xfId="0" applyNumberFormat="1" applyFill="1" applyAlignment="1">
      <alignment horizontal="center"/>
    </xf>
    <xf numFmtId="165" fontId="0" fillId="0" borderId="0" xfId="0" applyNumberFormat="1"/>
    <xf numFmtId="14" fontId="0" fillId="10" borderId="36" xfId="0" applyNumberFormat="1" applyFill="1" applyBorder="1" applyAlignment="1">
      <alignment horizontal="center"/>
    </xf>
    <xf numFmtId="20" fontId="0" fillId="10" borderId="0" xfId="0" applyNumberFormat="1" applyFill="1" applyAlignment="1">
      <alignment horizontal="center"/>
    </xf>
    <xf numFmtId="0" fontId="0" fillId="10" borderId="37" xfId="0" applyFill="1" applyBorder="1" applyAlignment="1">
      <alignment horizontal="center"/>
    </xf>
    <xf numFmtId="0" fontId="0" fillId="10" borderId="38" xfId="0" applyFill="1" applyBorder="1" applyAlignment="1">
      <alignment horizontal="center"/>
    </xf>
    <xf numFmtId="14" fontId="0" fillId="9" borderId="36" xfId="0" applyNumberFormat="1" applyFill="1" applyBorder="1" applyAlignment="1">
      <alignment horizontal="center"/>
    </xf>
    <xf numFmtId="0" fontId="0" fillId="9" borderId="37" xfId="0" applyFill="1" applyBorder="1" applyAlignment="1">
      <alignment horizontal="center"/>
    </xf>
    <xf numFmtId="0" fontId="0" fillId="9" borderId="38" xfId="0" applyFill="1" applyBorder="1" applyAlignment="1">
      <alignment horizontal="center"/>
    </xf>
    <xf numFmtId="0" fontId="5" fillId="5" borderId="16" xfId="0" applyFont="1" applyFill="1" applyBorder="1" applyAlignment="1">
      <alignment horizontal="center" vertical="center" wrapText="1"/>
    </xf>
    <xf numFmtId="0" fontId="5" fillId="5" borderId="17" xfId="0" applyFont="1" applyFill="1" applyBorder="1" applyAlignment="1">
      <alignment horizontal="center" vertical="center" wrapText="1"/>
    </xf>
    <xf numFmtId="0" fontId="5" fillId="5" borderId="18" xfId="0" applyFont="1" applyFill="1" applyBorder="1" applyAlignment="1">
      <alignment horizontal="center" vertical="center" wrapText="1"/>
    </xf>
    <xf numFmtId="0" fontId="5" fillId="5" borderId="34" xfId="0" applyFont="1" applyFill="1" applyBorder="1" applyAlignment="1">
      <alignment horizontal="center" vertical="center" wrapText="1"/>
    </xf>
    <xf numFmtId="0" fontId="5" fillId="5" borderId="0" xfId="0" applyFont="1" applyFill="1" applyBorder="1" applyAlignment="1">
      <alignment horizontal="center" vertical="center" wrapText="1"/>
    </xf>
    <xf numFmtId="0" fontId="5" fillId="5" borderId="35" xfId="0" applyFont="1" applyFill="1" applyBorder="1" applyAlignment="1">
      <alignment horizontal="center" vertical="center" wrapText="1"/>
    </xf>
    <xf numFmtId="0" fontId="5" fillId="5" borderId="19" xfId="0" applyFont="1" applyFill="1" applyBorder="1" applyAlignment="1">
      <alignment horizontal="center" vertical="center" wrapText="1"/>
    </xf>
    <xf numFmtId="0" fontId="5" fillId="5" borderId="20" xfId="0" applyFont="1" applyFill="1" applyBorder="1" applyAlignment="1">
      <alignment horizontal="center" vertical="center" wrapText="1"/>
    </xf>
    <xf numFmtId="0" fontId="5" fillId="5" borderId="21" xfId="0" applyFont="1" applyFill="1" applyBorder="1" applyAlignment="1">
      <alignment horizontal="center" vertical="center" wrapText="1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3" fillId="0" borderId="15" xfId="0" applyFont="1" applyFill="1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right"/>
    </xf>
  </cellXfs>
  <cellStyles count="2">
    <cellStyle name="Lien hypertexte" xfId="1" builtinId="8"/>
    <cellStyle name="Normal" xfId="0" builtinId="0"/>
  </cellStyles>
  <dxfs count="24">
    <dxf>
      <numFmt numFmtId="30" formatCode="@"/>
    </dxf>
    <dxf>
      <alignment horizontal="center" readingOrder="0"/>
    </dxf>
    <dxf>
      <alignment vertical="center" readingOrder="0"/>
    </dxf>
    <dxf>
      <alignment horizontal="center" readingOrder="0"/>
    </dxf>
    <dxf>
      <alignment horizontal="right" readingOrder="0"/>
    </dxf>
    <dxf>
      <alignment horizontal="right" readingOrder="0"/>
    </dxf>
    <dxf>
      <alignment horizontal="right" readingOrder="0"/>
    </dxf>
    <dxf>
      <alignment horizontal="right" readingOrder="0"/>
    </dxf>
    <dxf>
      <numFmt numFmtId="30" formatCode="@"/>
    </dxf>
    <dxf>
      <alignment horizontal="center" readingOrder="0"/>
    </dxf>
    <dxf>
      <alignment vertical="center" readingOrder="0"/>
    </dxf>
    <dxf>
      <alignment horizontal="center" readingOrder="0"/>
    </dxf>
    <dxf>
      <alignment horizontal="right" readingOrder="0"/>
    </dxf>
    <dxf>
      <alignment horizontal="right" readingOrder="0"/>
    </dxf>
    <dxf>
      <alignment horizontal="right" readingOrder="0"/>
    </dxf>
    <dxf>
      <alignment horizontal="right" readingOrder="0"/>
    </dxf>
    <dxf>
      <alignment horizontal="right" readingOrder="0"/>
    </dxf>
    <dxf>
      <alignment horizontal="right" readingOrder="0"/>
    </dxf>
    <dxf>
      <alignment horizontal="right" readingOrder="0"/>
    </dxf>
    <dxf>
      <alignment horizontal="right" readingOrder="0"/>
    </dxf>
    <dxf>
      <alignment horizontal="center" readingOrder="0"/>
    </dxf>
    <dxf>
      <alignment vertical="center" readingOrder="0"/>
    </dxf>
    <dxf>
      <alignment horizontal="center" readingOrder="0"/>
    </dxf>
    <dxf>
      <numFmt numFmtId="30" formatCode="@"/>
    </dxf>
  </dxfs>
  <tableStyles count="0" defaultTableStyle="TableStyleMedium2" defaultPivotStyle="PivotStyleLight16"/>
  <colors>
    <mruColors>
      <color rgb="FFE2EFDA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9</xdr:row>
      <xdr:rowOff>19050</xdr:rowOff>
    </xdr:from>
    <xdr:to>
      <xdr:col>9</xdr:col>
      <xdr:colOff>581025</xdr:colOff>
      <xdr:row>9</xdr:row>
      <xdr:rowOff>190500</xdr:rowOff>
    </xdr:to>
    <xdr:sp macro="" textlink="">
      <xdr:nvSpPr>
        <xdr:cNvPr id="10" name="Flèche gauche 9"/>
        <xdr:cNvSpPr/>
      </xdr:nvSpPr>
      <xdr:spPr>
        <a:xfrm>
          <a:off x="11258550" y="3971925"/>
          <a:ext cx="485775" cy="171450"/>
        </a:xfrm>
        <a:prstGeom prst="left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3</xdr:col>
      <xdr:colOff>28575</xdr:colOff>
      <xdr:row>23</xdr:row>
      <xdr:rowOff>9525</xdr:rowOff>
    </xdr:from>
    <xdr:to>
      <xdr:col>4</xdr:col>
      <xdr:colOff>219075</xdr:colOff>
      <xdr:row>23</xdr:row>
      <xdr:rowOff>180975</xdr:rowOff>
    </xdr:to>
    <xdr:sp macro="" textlink="">
      <xdr:nvSpPr>
        <xdr:cNvPr id="11" name="Flèche gauche 10"/>
        <xdr:cNvSpPr/>
      </xdr:nvSpPr>
      <xdr:spPr>
        <a:xfrm>
          <a:off x="9515475" y="6515100"/>
          <a:ext cx="485775" cy="171450"/>
        </a:xfrm>
        <a:prstGeom prst="left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9</xdr:col>
      <xdr:colOff>247650</xdr:colOff>
      <xdr:row>15</xdr:row>
      <xdr:rowOff>123825</xdr:rowOff>
    </xdr:from>
    <xdr:to>
      <xdr:col>14</xdr:col>
      <xdr:colOff>495301</xdr:colOff>
      <xdr:row>23</xdr:row>
      <xdr:rowOff>0</xdr:rowOff>
    </xdr:to>
    <xdr:sp macro="" textlink="">
      <xdr:nvSpPr>
        <xdr:cNvPr id="12" name="Nuage 11"/>
        <xdr:cNvSpPr/>
      </xdr:nvSpPr>
      <xdr:spPr>
        <a:xfrm>
          <a:off x="2952750" y="3238500"/>
          <a:ext cx="2581276" cy="1438275"/>
        </a:xfrm>
        <a:prstGeom prst="cloud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0</xdr:col>
      <xdr:colOff>314325</xdr:colOff>
      <xdr:row>5</xdr:row>
      <xdr:rowOff>114300</xdr:rowOff>
    </xdr:from>
    <xdr:to>
      <xdr:col>11</xdr:col>
      <xdr:colOff>619125</xdr:colOff>
      <xdr:row>16</xdr:row>
      <xdr:rowOff>38100</xdr:rowOff>
    </xdr:to>
    <xdr:cxnSp macro="">
      <xdr:nvCxnSpPr>
        <xdr:cNvPr id="13" name="Connecteur droit avec flèche 12"/>
        <xdr:cNvCxnSpPr/>
      </xdr:nvCxnSpPr>
      <xdr:spPr>
        <a:xfrm flipH="1" flipV="1">
          <a:off x="9067800" y="3286125"/>
          <a:ext cx="3657600" cy="2085975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16</xdr:col>
      <xdr:colOff>619125</xdr:colOff>
      <xdr:row>2</xdr:row>
      <xdr:rowOff>152400</xdr:rowOff>
    </xdr:from>
    <xdr:to>
      <xdr:col>18</xdr:col>
      <xdr:colOff>219075</xdr:colOff>
      <xdr:row>12</xdr:row>
      <xdr:rowOff>19050</xdr:rowOff>
    </xdr:to>
    <xdr:sp macro="" textlink="">
      <xdr:nvSpPr>
        <xdr:cNvPr id="14" name="Nuage 13"/>
        <xdr:cNvSpPr/>
      </xdr:nvSpPr>
      <xdr:spPr>
        <a:xfrm>
          <a:off x="7181850" y="752475"/>
          <a:ext cx="1123950" cy="1847850"/>
        </a:xfrm>
        <a:prstGeom prst="cloud">
          <a:avLst/>
        </a:prstGeom>
        <a:ln w="28575"/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CH" sz="1100">
              <a:solidFill>
                <a:srgbClr val="FF0000"/>
              </a:solidFill>
            </a:rPr>
            <a:t>Voir l'exemple</a:t>
          </a:r>
          <a:r>
            <a:rPr lang="fr-CH" sz="1100" baseline="0">
              <a:solidFill>
                <a:srgbClr val="FF0000"/>
              </a:solidFill>
            </a:rPr>
            <a:t> de reporting sur l'onglet TCD</a:t>
          </a:r>
          <a:endParaRPr lang="fr-CH" sz="1100">
            <a:solidFill>
              <a:srgbClr val="FF0000"/>
            </a:solidFill>
          </a:endParaRPr>
        </a:p>
      </xdr:txBody>
    </xdr:sp>
    <xdr:clientData/>
  </xdr:twoCellAnchor>
  <xdr:twoCellAnchor>
    <xdr:from>
      <xdr:col>20</xdr:col>
      <xdr:colOff>752475</xdr:colOff>
      <xdr:row>0</xdr:row>
      <xdr:rowOff>0</xdr:rowOff>
    </xdr:from>
    <xdr:to>
      <xdr:col>22</xdr:col>
      <xdr:colOff>304800</xdr:colOff>
      <xdr:row>0</xdr:row>
      <xdr:rowOff>190500</xdr:rowOff>
    </xdr:to>
    <xdr:sp macro="" textlink="">
      <xdr:nvSpPr>
        <xdr:cNvPr id="2" name="ZoneTexte 1"/>
        <xdr:cNvSpPr txBox="1"/>
      </xdr:nvSpPr>
      <xdr:spPr>
        <a:xfrm>
          <a:off x="10801350" y="0"/>
          <a:ext cx="1076325" cy="190500"/>
        </a:xfrm>
        <a:prstGeom prst="rect">
          <a:avLst/>
        </a:prstGeom>
        <a:solidFill>
          <a:schemeClr val="accent2">
            <a:lumMod val="40000"/>
            <a:lumOff val="60000"/>
            <a:alpha val="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 anchorCtr="0"/>
        <a:lstStyle/>
        <a:p>
          <a:r>
            <a:rPr lang="fr-FR" sz="1100"/>
            <a:t>Enregistrement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Guy Blancher" refreshedDate="41958.91142916667" createdVersion="5" refreshedVersion="5" minRefreshableVersion="3" recordCount="16">
  <cacheSource type="worksheet">
    <worksheetSource ref="T2:Y18" sheet="Feuil1"/>
  </cacheSource>
  <cacheFields count="6">
    <cacheField name="Jour" numFmtId="14">
      <sharedItems containsSemiMixedTypes="0" containsNonDate="0" containsDate="1" containsString="0" minDate="2014-11-17T00:00:00" maxDate="2014-12-06T00:00:00" count="14">
        <d v="2014-12-05T00:00:00"/>
        <d v="2014-12-04T00:00:00"/>
        <d v="2014-12-03T00:00:00"/>
        <d v="2014-12-01T00:00:00"/>
        <d v="2014-11-30T00:00:00"/>
        <d v="2014-11-28T00:00:00"/>
        <d v="2014-11-27T00:00:00"/>
        <d v="2014-11-26T00:00:00"/>
        <d v="2014-11-25T00:00:00"/>
        <d v="2014-11-24T00:00:00"/>
        <d v="2014-11-22T00:00:00"/>
        <d v="2014-11-21T00:00:00"/>
        <d v="2014-11-19T00:00:00"/>
        <d v="2014-11-17T00:00:00"/>
      </sharedItems>
    </cacheField>
    <cacheField name="Heure" numFmtId="20">
      <sharedItems containsSemiMixedTypes="0" containsNonDate="0" containsDate="1" containsString="0" minDate="1899-12-30T04:30:00" maxDate="1899-12-30T05:30:00"/>
    </cacheField>
    <cacheField name="Lieu" numFmtId="0">
      <sharedItems count="6">
        <s v="CHA"/>
        <s v="BUS"/>
        <s v="PRI"/>
        <s v="STS"/>
        <s v="ECU"/>
        <s v="CRI"/>
      </sharedItems>
    </cacheField>
    <cacheField name="Semaine" numFmtId="0">
      <sharedItems containsSemiMixedTypes="0" containsString="0" containsNumber="1" containsInteger="1" minValue="47" maxValue="49" count="3">
        <n v="49"/>
        <n v="48"/>
        <n v="47"/>
      </sharedItems>
    </cacheField>
    <cacheField name="Mois" numFmtId="0">
      <sharedItems containsSemiMixedTypes="0" containsString="0" containsNumber="1" containsInteger="1" minValue="11" maxValue="12"/>
    </cacheField>
    <cacheField name="Année" numFmtId="0">
      <sharedItems containsSemiMixedTypes="0" containsString="0" containsNumber="1" containsInteger="1" minValue="2014" maxValue="201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x v="0"/>
    <d v="1899-12-30T05:00:00"/>
    <x v="0"/>
    <x v="0"/>
    <n v="12"/>
    <n v="2014"/>
  </r>
  <r>
    <x v="1"/>
    <d v="1899-12-30T04:45:00"/>
    <x v="1"/>
    <x v="0"/>
    <n v="12"/>
    <n v="2014"/>
  </r>
  <r>
    <x v="2"/>
    <d v="1899-12-30T05:00:00"/>
    <x v="2"/>
    <x v="0"/>
    <n v="12"/>
    <n v="2014"/>
  </r>
  <r>
    <x v="3"/>
    <d v="1899-12-30T04:45:00"/>
    <x v="0"/>
    <x v="0"/>
    <n v="12"/>
    <n v="2014"/>
  </r>
  <r>
    <x v="4"/>
    <d v="1899-12-30T04:45:00"/>
    <x v="3"/>
    <x v="1"/>
    <n v="11"/>
    <n v="2014"/>
  </r>
  <r>
    <x v="5"/>
    <d v="1899-12-30T05:00:00"/>
    <x v="2"/>
    <x v="1"/>
    <n v="11"/>
    <n v="2014"/>
  </r>
  <r>
    <x v="6"/>
    <d v="1899-12-30T05:30:00"/>
    <x v="2"/>
    <x v="1"/>
    <n v="11"/>
    <n v="2014"/>
  </r>
  <r>
    <x v="7"/>
    <d v="1899-12-30T05:00:00"/>
    <x v="2"/>
    <x v="1"/>
    <n v="11"/>
    <n v="2014"/>
  </r>
  <r>
    <x v="8"/>
    <d v="1899-12-30T05:00:00"/>
    <x v="0"/>
    <x v="1"/>
    <n v="11"/>
    <n v="2014"/>
  </r>
  <r>
    <x v="8"/>
    <d v="1899-12-30T04:30:00"/>
    <x v="1"/>
    <x v="1"/>
    <n v="11"/>
    <n v="2014"/>
  </r>
  <r>
    <x v="9"/>
    <d v="1899-12-30T04:45:00"/>
    <x v="4"/>
    <x v="1"/>
    <n v="11"/>
    <n v="2014"/>
  </r>
  <r>
    <x v="10"/>
    <d v="1899-12-30T05:00:00"/>
    <x v="5"/>
    <x v="2"/>
    <n v="11"/>
    <n v="2014"/>
  </r>
  <r>
    <x v="11"/>
    <d v="1899-12-30T05:30:00"/>
    <x v="4"/>
    <x v="2"/>
    <n v="11"/>
    <n v="2014"/>
  </r>
  <r>
    <x v="11"/>
    <d v="1899-12-30T04:45:00"/>
    <x v="0"/>
    <x v="2"/>
    <n v="11"/>
    <n v="2014"/>
  </r>
  <r>
    <x v="12"/>
    <d v="1899-12-30T05:00:00"/>
    <x v="4"/>
    <x v="2"/>
    <n v="11"/>
    <n v="2014"/>
  </r>
  <r>
    <x v="13"/>
    <d v="1899-12-30T05:30:00"/>
    <x v="0"/>
    <x v="2"/>
    <n v="11"/>
    <n v="201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Nombre" cacheId="8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Choix de lieux par semaine">
  <location ref="A3:B18" firstHeaderRow="1" firstDataRow="1" firstDataCol="1"/>
  <pivotFields count="6">
    <pivotField numFmtId="14" showAll="0">
      <items count="15"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t="default"/>
      </items>
    </pivotField>
    <pivotField numFmtId="20" showAll="0"/>
    <pivotField axis="axisRow" showAll="0">
      <items count="7">
        <item x="1"/>
        <item x="0"/>
        <item x="5"/>
        <item x="4"/>
        <item x="2"/>
        <item x="3"/>
        <item t="default"/>
      </items>
    </pivotField>
    <pivotField axis="axisRow" dataField="1" showAll="0">
      <items count="4">
        <item x="2"/>
        <item x="1"/>
        <item x="0"/>
        <item t="default"/>
      </items>
    </pivotField>
    <pivotField showAll="0"/>
    <pivotField showAll="0"/>
  </pivotFields>
  <rowFields count="2">
    <field x="3"/>
    <field x="2"/>
  </rowFields>
  <rowItems count="15">
    <i>
      <x/>
    </i>
    <i r="1">
      <x v="1"/>
    </i>
    <i r="1">
      <x v="2"/>
    </i>
    <i r="1">
      <x v="3"/>
    </i>
    <i>
      <x v="1"/>
    </i>
    <i r="1">
      <x/>
    </i>
    <i r="1">
      <x v="1"/>
    </i>
    <i r="1">
      <x v="3"/>
    </i>
    <i r="1">
      <x v="4"/>
    </i>
    <i r="1">
      <x v="5"/>
    </i>
    <i>
      <x v="2"/>
    </i>
    <i r="1">
      <x/>
    </i>
    <i r="1">
      <x v="1"/>
    </i>
    <i r="1">
      <x v="4"/>
    </i>
    <i t="grand">
      <x/>
    </i>
  </rowItems>
  <colItems count="1">
    <i/>
  </colItems>
  <dataFields count="1">
    <dataField name="Nombre" fld="3" subtotal="count" baseField="3" baseItem="0"/>
  </dataFields>
  <formats count="8">
    <format dxfId="23">
      <pivotArea dataOnly="0" labelOnly="1" outline="0" axis="axisValues" fieldPosition="0"/>
    </format>
    <format dxfId="22">
      <pivotArea outline="0" collapsedLevelsAreSubtotals="1" fieldPosition="0"/>
    </format>
    <format dxfId="21">
      <pivotArea dataOnly="0" labelOnly="1" outline="0" axis="axisValues" fieldPosition="0"/>
    </format>
    <format dxfId="20">
      <pivotArea dataOnly="0" labelOnly="1" outline="0" axis="axisValues" fieldPosition="0"/>
    </format>
    <format dxfId="19">
      <pivotArea collapsedLevelsAreSubtotals="1" fieldPosition="0">
        <references count="1">
          <reference field="3" count="1">
            <x v="0"/>
          </reference>
        </references>
      </pivotArea>
    </format>
    <format dxfId="18">
      <pivotArea collapsedLevelsAreSubtotals="1" fieldPosition="0">
        <references count="1">
          <reference field="3" count="1">
            <x v="1"/>
          </reference>
        </references>
      </pivotArea>
    </format>
    <format dxfId="17">
      <pivotArea collapsedLevelsAreSubtotals="1" fieldPosition="0">
        <references count="1">
          <reference field="3" count="1">
            <x v="2"/>
          </reference>
        </references>
      </pivotArea>
    </format>
    <format dxfId="16">
      <pivotArea grandRow="1"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statistique-nb-de-fois-heures-jours-lieux-t57511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32"/>
  <sheetViews>
    <sheetView tabSelected="1" workbookViewId="0">
      <selection activeCell="S21" sqref="S21"/>
    </sheetView>
  </sheetViews>
  <sheetFormatPr baseColWidth="10" defaultRowHeight="15" x14ac:dyDescent="0.25"/>
  <cols>
    <col min="1" max="1" width="6.42578125" customWidth="1"/>
    <col min="2" max="2" width="1.140625" customWidth="1"/>
    <col min="3" max="9" width="4.7109375" customWidth="1"/>
    <col min="10" max="10" width="3.85546875" customWidth="1"/>
    <col min="11" max="11" width="6.28515625" customWidth="1"/>
    <col min="13" max="13" width="2" customWidth="1"/>
    <col min="20" max="20" width="18" bestFit="1" customWidth="1"/>
    <col min="25" max="25" width="9.7109375" customWidth="1"/>
    <col min="27" max="33" width="10.7109375" bestFit="1" customWidth="1"/>
  </cols>
  <sheetData>
    <row r="1" spans="1:33" ht="15.75" thickBot="1" x14ac:dyDescent="0.3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T1" s="47"/>
      <c r="U1" s="48"/>
      <c r="V1" s="48"/>
      <c r="W1" s="48"/>
      <c r="X1" s="48"/>
      <c r="Y1" s="49"/>
    </row>
    <row r="2" spans="1:33" ht="31.5" thickBot="1" x14ac:dyDescent="0.3">
      <c r="A2" s="46">
        <f>YEAR(C2)</f>
        <v>2014</v>
      </c>
      <c r="B2" s="1"/>
      <c r="C2" s="2">
        <v>41960</v>
      </c>
      <c r="D2" s="3">
        <v>41961</v>
      </c>
      <c r="E2" s="3">
        <v>41962</v>
      </c>
      <c r="F2" s="3">
        <v>41963</v>
      </c>
      <c r="G2" s="3">
        <v>41964</v>
      </c>
      <c r="H2" s="3">
        <v>41965</v>
      </c>
      <c r="I2" s="3">
        <v>41966</v>
      </c>
      <c r="J2" s="1"/>
      <c r="K2" s="39" t="s">
        <v>26</v>
      </c>
      <c r="L2" s="1"/>
      <c r="M2" s="1"/>
      <c r="N2" s="1"/>
      <c r="O2" s="1"/>
      <c r="P2" s="1"/>
      <c r="T2" s="43" t="s">
        <v>24</v>
      </c>
      <c r="U2" s="44" t="s">
        <v>19</v>
      </c>
      <c r="V2" s="44" t="s">
        <v>25</v>
      </c>
      <c r="W2" s="44" t="s">
        <v>29</v>
      </c>
      <c r="X2" s="44" t="s">
        <v>27</v>
      </c>
      <c r="Y2" s="45" t="s">
        <v>28</v>
      </c>
      <c r="AA2" s="51">
        <f>AA3</f>
        <v>41960</v>
      </c>
    </row>
    <row r="3" spans="1:33" ht="18" customHeight="1" thickBot="1" x14ac:dyDescent="0.3">
      <c r="A3" s="36" t="s">
        <v>19</v>
      </c>
      <c r="B3" s="1"/>
      <c r="C3" s="4" t="s">
        <v>0</v>
      </c>
      <c r="D3" s="5" t="s">
        <v>1</v>
      </c>
      <c r="E3" s="5" t="s">
        <v>2</v>
      </c>
      <c r="F3" s="5" t="s">
        <v>3</v>
      </c>
      <c r="G3" s="5" t="s">
        <v>4</v>
      </c>
      <c r="H3" s="5" t="s">
        <v>5</v>
      </c>
      <c r="I3" s="6" t="s">
        <v>6</v>
      </c>
      <c r="J3" s="1"/>
      <c r="K3" s="1"/>
      <c r="L3" s="1"/>
      <c r="M3" s="1"/>
      <c r="N3" s="1"/>
      <c r="O3" s="1"/>
      <c r="P3" s="1"/>
      <c r="T3" s="56">
        <v>41978</v>
      </c>
      <c r="U3" s="50">
        <v>0.20833333333333334</v>
      </c>
      <c r="V3" s="57" t="s">
        <v>11</v>
      </c>
      <c r="W3" s="57">
        <v>49</v>
      </c>
      <c r="X3" s="57">
        <v>12</v>
      </c>
      <c r="Y3" s="58">
        <v>2014</v>
      </c>
      <c r="AA3" s="40">
        <v>41960</v>
      </c>
      <c r="AB3" s="40">
        <f>AA3+1</f>
        <v>41961</v>
      </c>
      <c r="AC3" s="40">
        <f t="shared" ref="AC3:AG3" si="0">AB3+1</f>
        <v>41962</v>
      </c>
      <c r="AD3" s="40">
        <f t="shared" si="0"/>
        <v>41963</v>
      </c>
      <c r="AE3" s="40">
        <f t="shared" si="0"/>
        <v>41964</v>
      </c>
      <c r="AF3" s="40">
        <f t="shared" si="0"/>
        <v>41965</v>
      </c>
      <c r="AG3" s="40">
        <f t="shared" si="0"/>
        <v>41966</v>
      </c>
    </row>
    <row r="4" spans="1:33" x14ac:dyDescent="0.25">
      <c r="A4" s="7">
        <v>0.1875</v>
      </c>
      <c r="B4" s="1"/>
      <c r="C4" s="8">
        <v>0</v>
      </c>
      <c r="D4" s="9" t="s">
        <v>9</v>
      </c>
      <c r="E4" s="9" t="s">
        <v>8</v>
      </c>
      <c r="F4" s="9">
        <v>0</v>
      </c>
      <c r="G4" s="9">
        <v>0</v>
      </c>
      <c r="H4" s="9">
        <v>0</v>
      </c>
      <c r="I4" s="10">
        <v>0</v>
      </c>
      <c r="J4" s="1"/>
      <c r="K4" s="1"/>
      <c r="L4" s="1"/>
      <c r="M4" s="1"/>
      <c r="N4" s="1"/>
      <c r="O4" s="1"/>
      <c r="P4" s="1"/>
      <c r="T4" s="56">
        <v>41977</v>
      </c>
      <c r="U4" s="50">
        <v>0.19791666666666666</v>
      </c>
      <c r="V4" s="57" t="s">
        <v>9</v>
      </c>
      <c r="W4" s="57">
        <v>49</v>
      </c>
      <c r="X4" s="57">
        <v>12</v>
      </c>
      <c r="Y4" s="58">
        <v>2014</v>
      </c>
    </row>
    <row r="5" spans="1:33" x14ac:dyDescent="0.25">
      <c r="A5" s="7">
        <v>0.19791666666666666</v>
      </c>
      <c r="B5" s="1"/>
      <c r="C5" s="11" t="s">
        <v>11</v>
      </c>
      <c r="D5" s="12">
        <v>0</v>
      </c>
      <c r="E5" s="12"/>
      <c r="F5" s="12" t="s">
        <v>9</v>
      </c>
      <c r="G5" s="12" t="s">
        <v>11</v>
      </c>
      <c r="H5" s="12">
        <v>0</v>
      </c>
      <c r="I5" s="13" t="s">
        <v>17</v>
      </c>
      <c r="J5" s="1"/>
      <c r="K5" s="1"/>
      <c r="L5" s="1"/>
      <c r="M5" s="1"/>
      <c r="N5" s="1"/>
      <c r="O5" s="1"/>
      <c r="P5" s="1"/>
      <c r="T5" s="56">
        <v>41976</v>
      </c>
      <c r="U5" s="50">
        <v>0.20833333333333334</v>
      </c>
      <c r="V5" s="57" t="s">
        <v>8</v>
      </c>
      <c r="W5" s="57">
        <v>49</v>
      </c>
      <c r="X5" s="57">
        <v>12</v>
      </c>
      <c r="Y5" s="58">
        <v>2014</v>
      </c>
    </row>
    <row r="6" spans="1:33" x14ac:dyDescent="0.25">
      <c r="A6" s="7">
        <v>0.20833333333333334</v>
      </c>
      <c r="B6" s="1"/>
      <c r="C6" s="11">
        <v>0</v>
      </c>
      <c r="D6" s="12"/>
      <c r="E6" s="12" t="s">
        <v>10</v>
      </c>
      <c r="F6" s="12">
        <v>0</v>
      </c>
      <c r="G6" s="12"/>
      <c r="H6" s="12" t="s">
        <v>7</v>
      </c>
      <c r="I6" s="13">
        <v>0</v>
      </c>
      <c r="J6" s="1"/>
      <c r="K6" s="1"/>
      <c r="L6" s="1"/>
      <c r="M6" s="1"/>
      <c r="N6" s="1"/>
      <c r="O6" s="1"/>
      <c r="P6" s="1"/>
      <c r="T6" s="56">
        <v>41974</v>
      </c>
      <c r="U6" s="50">
        <v>0.19791666666666666</v>
      </c>
      <c r="V6" s="57" t="s">
        <v>11</v>
      </c>
      <c r="W6" s="57">
        <v>49</v>
      </c>
      <c r="X6" s="57">
        <v>12</v>
      </c>
      <c r="Y6" s="58">
        <v>2014</v>
      </c>
    </row>
    <row r="7" spans="1:33" x14ac:dyDescent="0.25">
      <c r="A7" s="7">
        <v>0.21875</v>
      </c>
      <c r="B7" s="1"/>
      <c r="C7" s="11">
        <v>0</v>
      </c>
      <c r="D7" s="12">
        <v>0</v>
      </c>
      <c r="E7" s="12">
        <v>0</v>
      </c>
      <c r="F7" s="12" t="s">
        <v>9</v>
      </c>
      <c r="G7" s="12"/>
      <c r="H7" s="12">
        <v>0</v>
      </c>
      <c r="I7" s="13" t="s">
        <v>18</v>
      </c>
      <c r="J7" s="1"/>
      <c r="K7" s="1"/>
      <c r="L7" s="1"/>
      <c r="M7" s="1"/>
      <c r="N7" s="1"/>
      <c r="O7" s="1"/>
      <c r="P7" s="1"/>
      <c r="T7" s="52">
        <v>41973</v>
      </c>
      <c r="U7" s="53">
        <v>0.19791666666666666</v>
      </c>
      <c r="V7" s="54" t="s">
        <v>17</v>
      </c>
      <c r="W7" s="54">
        <v>48</v>
      </c>
      <c r="X7" s="54">
        <v>11</v>
      </c>
      <c r="Y7" s="55">
        <v>2014</v>
      </c>
    </row>
    <row r="8" spans="1:33" x14ac:dyDescent="0.25">
      <c r="A8" s="7">
        <v>0.22916666666666666</v>
      </c>
      <c r="B8" s="1"/>
      <c r="C8" s="11" t="s">
        <v>11</v>
      </c>
      <c r="D8" s="12">
        <v>0</v>
      </c>
      <c r="E8" s="12">
        <v>0</v>
      </c>
      <c r="F8" s="12" t="s">
        <v>8</v>
      </c>
      <c r="G8" s="12" t="s">
        <v>10</v>
      </c>
      <c r="H8" s="12">
        <v>0</v>
      </c>
      <c r="I8" s="13" t="s">
        <v>11</v>
      </c>
      <c r="J8" s="1"/>
      <c r="K8" s="1"/>
      <c r="L8" s="1"/>
      <c r="M8" s="1"/>
      <c r="N8" s="1"/>
      <c r="O8" s="1"/>
      <c r="P8" s="1"/>
      <c r="T8" s="52">
        <v>41971</v>
      </c>
      <c r="U8" s="53">
        <v>0.20833333333333334</v>
      </c>
      <c r="V8" s="54" t="s">
        <v>8</v>
      </c>
      <c r="W8" s="54">
        <v>48</v>
      </c>
      <c r="X8" s="54">
        <v>11</v>
      </c>
      <c r="Y8" s="55">
        <v>2014</v>
      </c>
    </row>
    <row r="9" spans="1:33" ht="15.75" thickBot="1" x14ac:dyDescent="0.3">
      <c r="A9" s="14">
        <v>0.23958333333333334</v>
      </c>
      <c r="B9" s="1"/>
      <c r="C9" s="15">
        <v>0</v>
      </c>
      <c r="D9" s="16" t="s">
        <v>17</v>
      </c>
      <c r="E9" s="16">
        <v>0</v>
      </c>
      <c r="F9" s="16">
        <v>0</v>
      </c>
      <c r="G9" s="16">
        <v>0</v>
      </c>
      <c r="H9" s="16" t="s">
        <v>16</v>
      </c>
      <c r="I9" s="17">
        <v>0</v>
      </c>
      <c r="J9" s="1"/>
      <c r="K9" s="1"/>
      <c r="L9" s="1"/>
      <c r="M9" s="1"/>
      <c r="N9" s="1"/>
      <c r="O9" s="1"/>
      <c r="P9" s="1"/>
      <c r="T9" s="52">
        <v>41970</v>
      </c>
      <c r="U9" s="53">
        <v>0.22916666666666666</v>
      </c>
      <c r="V9" s="54" t="s">
        <v>8</v>
      </c>
      <c r="W9" s="54">
        <v>48</v>
      </c>
      <c r="X9" s="54">
        <v>11</v>
      </c>
      <c r="Y9" s="55">
        <v>2014</v>
      </c>
    </row>
    <row r="10" spans="1:33" ht="15.75" thickBot="1" x14ac:dyDescent="0.3">
      <c r="A10" s="35" t="s">
        <v>12</v>
      </c>
      <c r="B10" s="1"/>
      <c r="C10" s="37">
        <f>COUNTA(C4:C9)-COUNT(C4:C9)+SUM(C4:C9)</f>
        <v>2</v>
      </c>
      <c r="D10" s="37">
        <f t="shared" ref="D10:I10" si="1">COUNTA(D4:D9)-COUNT(D4:D9)+SUM(D4:D9)</f>
        <v>2</v>
      </c>
      <c r="E10" s="37">
        <f t="shared" si="1"/>
        <v>2</v>
      </c>
      <c r="F10" s="37">
        <f t="shared" si="1"/>
        <v>3</v>
      </c>
      <c r="G10" s="37">
        <f t="shared" si="1"/>
        <v>2</v>
      </c>
      <c r="H10" s="37">
        <f t="shared" si="1"/>
        <v>2</v>
      </c>
      <c r="I10" s="37">
        <f t="shared" si="1"/>
        <v>3</v>
      </c>
      <c r="J10" s="1"/>
      <c r="K10" s="19" t="s">
        <v>13</v>
      </c>
      <c r="L10" s="1"/>
      <c r="M10" s="1"/>
      <c r="N10" s="1"/>
      <c r="O10" s="1"/>
      <c r="P10" s="1"/>
      <c r="T10" s="52">
        <v>41969</v>
      </c>
      <c r="U10" s="53">
        <v>0.20833333333333334</v>
      </c>
      <c r="V10" s="54" t="s">
        <v>8</v>
      </c>
      <c r="W10" s="54">
        <v>48</v>
      </c>
      <c r="X10" s="54">
        <v>11</v>
      </c>
      <c r="Y10" s="55">
        <v>2014</v>
      </c>
    </row>
    <row r="11" spans="1:33" ht="15.75" thickBot="1" x14ac:dyDescent="0.3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T11" s="52">
        <v>41968</v>
      </c>
      <c r="U11" s="53">
        <v>0.20833333333333334</v>
      </c>
      <c r="V11" s="54" t="s">
        <v>11</v>
      </c>
      <c r="W11" s="54">
        <v>48</v>
      </c>
      <c r="X11" s="54">
        <v>11</v>
      </c>
      <c r="Y11" s="55">
        <v>2014</v>
      </c>
    </row>
    <row r="12" spans="1:33" ht="15.75" thickBot="1" x14ac:dyDescent="0.3">
      <c r="A12" s="1"/>
      <c r="B12" s="1"/>
      <c r="C12" s="20"/>
      <c r="D12" s="21"/>
      <c r="E12" s="21"/>
      <c r="F12" s="21"/>
      <c r="G12" s="21"/>
      <c r="H12" s="21"/>
      <c r="I12" s="22"/>
      <c r="J12" s="1"/>
      <c r="K12" s="1"/>
      <c r="L12" s="1"/>
      <c r="M12" s="1"/>
      <c r="N12" s="1"/>
      <c r="O12" s="1"/>
      <c r="P12" s="1"/>
      <c r="T12" s="52">
        <v>41968</v>
      </c>
      <c r="U12" s="53">
        <v>0.1875</v>
      </c>
      <c r="V12" s="54" t="s">
        <v>9</v>
      </c>
      <c r="W12" s="54">
        <v>48</v>
      </c>
      <c r="X12" s="54">
        <v>11</v>
      </c>
      <c r="Y12" s="55">
        <v>2014</v>
      </c>
    </row>
    <row r="13" spans="1:33" ht="15.75" thickBot="1" x14ac:dyDescent="0.3">
      <c r="A13" s="36" t="s">
        <v>20</v>
      </c>
      <c r="B13" s="1"/>
      <c r="C13" s="23"/>
      <c r="D13" s="24"/>
      <c r="E13" s="24"/>
      <c r="F13" s="24"/>
      <c r="G13" s="24"/>
      <c r="H13" s="24"/>
      <c r="I13" s="25"/>
      <c r="J13" s="1"/>
      <c r="K13" s="1"/>
      <c r="L13" s="1"/>
      <c r="M13" s="1"/>
      <c r="N13" s="1"/>
      <c r="O13" s="1"/>
      <c r="P13" s="1"/>
      <c r="T13" s="52">
        <v>41967</v>
      </c>
      <c r="U13" s="53">
        <v>0.19791666666666666</v>
      </c>
      <c r="V13" s="54" t="s">
        <v>10</v>
      </c>
      <c r="W13" s="54">
        <v>48</v>
      </c>
      <c r="X13" s="54">
        <v>11</v>
      </c>
      <c r="Y13" s="55">
        <v>2014</v>
      </c>
    </row>
    <row r="14" spans="1:33" x14ac:dyDescent="0.25">
      <c r="A14" s="26" t="s">
        <v>0</v>
      </c>
      <c r="B14" s="1"/>
      <c r="C14" s="75">
        <f>SUM(C10)</f>
        <v>2</v>
      </c>
      <c r="D14" s="76"/>
      <c r="E14" s="76"/>
      <c r="F14" s="76"/>
      <c r="G14" s="76"/>
      <c r="H14" s="76"/>
      <c r="I14" s="77"/>
      <c r="J14" s="1"/>
      <c r="K14" s="1"/>
      <c r="L14" s="1"/>
      <c r="M14" s="1"/>
      <c r="N14" s="1"/>
      <c r="O14" s="1"/>
      <c r="P14" s="1"/>
      <c r="T14" s="56">
        <v>41965</v>
      </c>
      <c r="U14" s="50">
        <v>0.20833333333333334</v>
      </c>
      <c r="V14" s="57" t="s">
        <v>7</v>
      </c>
      <c r="W14" s="57">
        <v>47</v>
      </c>
      <c r="X14" s="57">
        <v>11</v>
      </c>
      <c r="Y14" s="58">
        <v>2014</v>
      </c>
    </row>
    <row r="15" spans="1:33" x14ac:dyDescent="0.25">
      <c r="A15" s="27" t="s">
        <v>1</v>
      </c>
      <c r="B15" s="1"/>
      <c r="C15" s="68">
        <f>SUM(D10)</f>
        <v>2</v>
      </c>
      <c r="D15" s="69"/>
      <c r="E15" s="69"/>
      <c r="F15" s="69"/>
      <c r="G15" s="69"/>
      <c r="H15" s="69"/>
      <c r="I15" s="70"/>
      <c r="J15" s="1"/>
      <c r="K15" s="1"/>
      <c r="L15" s="1"/>
      <c r="M15" s="1"/>
      <c r="N15" s="1"/>
      <c r="O15" s="1"/>
      <c r="P15" s="1"/>
      <c r="T15" s="56">
        <v>41964</v>
      </c>
      <c r="U15" s="50">
        <v>0.22916666666666666</v>
      </c>
      <c r="V15" s="57" t="s">
        <v>10</v>
      </c>
      <c r="W15" s="57">
        <v>47</v>
      </c>
      <c r="X15" s="57">
        <v>11</v>
      </c>
      <c r="Y15" s="58">
        <v>2014</v>
      </c>
    </row>
    <row r="16" spans="1:33" x14ac:dyDescent="0.25">
      <c r="A16" s="27" t="s">
        <v>2</v>
      </c>
      <c r="B16" s="1"/>
      <c r="C16" s="68">
        <f>SUM(E10)</f>
        <v>2</v>
      </c>
      <c r="D16" s="69"/>
      <c r="E16" s="69"/>
      <c r="F16" s="69"/>
      <c r="G16" s="69"/>
      <c r="H16" s="69"/>
      <c r="I16" s="70"/>
      <c r="J16" s="1"/>
      <c r="K16" s="1"/>
      <c r="L16" s="1"/>
      <c r="M16" s="1"/>
      <c r="N16" s="1"/>
      <c r="O16" s="1"/>
      <c r="P16" s="1"/>
      <c r="T16" s="56">
        <v>41964</v>
      </c>
      <c r="U16" s="50">
        <v>0.19791666666666666</v>
      </c>
      <c r="V16" s="57" t="s">
        <v>11</v>
      </c>
      <c r="W16" s="57">
        <v>47</v>
      </c>
      <c r="X16" s="57">
        <v>11</v>
      </c>
      <c r="Y16" s="58">
        <v>2014</v>
      </c>
    </row>
    <row r="17" spans="1:25" ht="15.75" thickBot="1" x14ac:dyDescent="0.3">
      <c r="A17" s="27" t="s">
        <v>3</v>
      </c>
      <c r="B17" s="1"/>
      <c r="C17" s="68">
        <f>SUM(F10)</f>
        <v>3</v>
      </c>
      <c r="D17" s="69"/>
      <c r="E17" s="69"/>
      <c r="F17" s="69"/>
      <c r="G17" s="69"/>
      <c r="H17" s="69"/>
      <c r="I17" s="70"/>
      <c r="J17" s="1"/>
      <c r="K17" s="1"/>
      <c r="L17" s="1"/>
      <c r="M17" s="1"/>
      <c r="N17" s="1"/>
      <c r="O17" s="1"/>
      <c r="P17" s="1"/>
      <c r="T17" s="56">
        <v>41962</v>
      </c>
      <c r="U17" s="50">
        <v>0.20833333333333334</v>
      </c>
      <c r="V17" s="57" t="s">
        <v>10</v>
      </c>
      <c r="W17" s="57">
        <v>47</v>
      </c>
      <c r="X17" s="57">
        <v>11</v>
      </c>
      <c r="Y17" s="58">
        <v>2014</v>
      </c>
    </row>
    <row r="18" spans="1:25" x14ac:dyDescent="0.25">
      <c r="A18" s="27" t="s">
        <v>4</v>
      </c>
      <c r="B18" s="1"/>
      <c r="C18" s="68">
        <f>SUM(G10)</f>
        <v>2</v>
      </c>
      <c r="D18" s="69"/>
      <c r="E18" s="69"/>
      <c r="F18" s="69"/>
      <c r="G18" s="69"/>
      <c r="H18" s="69"/>
      <c r="I18" s="70"/>
      <c r="J18" s="1"/>
      <c r="K18" s="1"/>
      <c r="L18" s="59" t="s">
        <v>22</v>
      </c>
      <c r="M18" s="60"/>
      <c r="N18" s="61"/>
      <c r="O18" s="1"/>
      <c r="P18" s="1"/>
      <c r="T18" s="56">
        <v>41960</v>
      </c>
      <c r="U18" s="50">
        <v>0.22916666666666666</v>
      </c>
      <c r="V18" s="57" t="s">
        <v>11</v>
      </c>
      <c r="W18" s="57">
        <v>47</v>
      </c>
      <c r="X18" s="57">
        <v>11</v>
      </c>
      <c r="Y18" s="58">
        <v>2014</v>
      </c>
    </row>
    <row r="19" spans="1:25" x14ac:dyDescent="0.25">
      <c r="A19" s="27" t="s">
        <v>5</v>
      </c>
      <c r="B19" s="1"/>
      <c r="C19" s="68">
        <f>SUM(H10)</f>
        <v>2</v>
      </c>
      <c r="D19" s="69"/>
      <c r="E19" s="69"/>
      <c r="F19" s="69"/>
      <c r="G19" s="69"/>
      <c r="H19" s="69"/>
      <c r="I19" s="70"/>
      <c r="J19" s="1"/>
      <c r="K19" s="1"/>
      <c r="L19" s="62"/>
      <c r="M19" s="63"/>
      <c r="N19" s="64"/>
      <c r="O19" s="1"/>
      <c r="P19" s="1"/>
      <c r="T19" s="52"/>
      <c r="U19" s="53"/>
      <c r="V19" s="54"/>
      <c r="W19" s="54"/>
      <c r="X19" s="54"/>
      <c r="Y19" s="55"/>
    </row>
    <row r="20" spans="1:25" ht="15.75" thickBot="1" x14ac:dyDescent="0.3">
      <c r="A20" s="28" t="s">
        <v>6</v>
      </c>
      <c r="B20" s="1"/>
      <c r="C20" s="71">
        <f>SUM(I10)</f>
        <v>3</v>
      </c>
      <c r="D20" s="72"/>
      <c r="E20" s="72"/>
      <c r="F20" s="72"/>
      <c r="G20" s="72"/>
      <c r="H20" s="72"/>
      <c r="I20" s="73"/>
      <c r="J20" s="1"/>
      <c r="K20" s="1"/>
      <c r="L20" s="62"/>
      <c r="M20" s="63"/>
      <c r="N20" s="64"/>
      <c r="O20" s="1"/>
      <c r="P20" s="1"/>
    </row>
    <row r="21" spans="1:25" ht="15.75" thickBot="1" x14ac:dyDescent="0.3">
      <c r="A21" s="36" t="s">
        <v>14</v>
      </c>
      <c r="B21" s="1"/>
      <c r="C21" s="74">
        <f>SUM(C14:I20)</f>
        <v>16</v>
      </c>
      <c r="D21" s="74"/>
      <c r="E21" s="74"/>
      <c r="F21" s="74"/>
      <c r="G21" s="74"/>
      <c r="H21" s="74"/>
      <c r="I21" s="74"/>
      <c r="J21" s="1"/>
      <c r="K21" s="1"/>
      <c r="L21" s="62"/>
      <c r="M21" s="63"/>
      <c r="N21" s="64"/>
      <c r="O21" s="1"/>
      <c r="P21" s="1"/>
    </row>
    <row r="22" spans="1:25" ht="15.75" thickBot="1" x14ac:dyDescent="0.3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65"/>
      <c r="M22" s="66"/>
      <c r="N22" s="67"/>
      <c r="O22" s="1"/>
      <c r="P22" s="1"/>
    </row>
    <row r="23" spans="1:25" ht="15.75" thickBot="1" x14ac:dyDescent="0.3">
      <c r="A23" s="36" t="s">
        <v>21</v>
      </c>
      <c r="B23" s="1"/>
      <c r="C23" s="1"/>
      <c r="D23" s="1"/>
      <c r="E23" s="1"/>
      <c r="F23" s="1"/>
      <c r="G23" s="1"/>
      <c r="H23" s="1"/>
      <c r="I23" s="1"/>
      <c r="J23" s="1"/>
      <c r="K23" s="1"/>
      <c r="L23" s="38"/>
      <c r="M23" s="38"/>
      <c r="N23" s="38"/>
      <c r="O23" s="1"/>
      <c r="P23" s="1"/>
    </row>
    <row r="24" spans="1:25" x14ac:dyDescent="0.25">
      <c r="A24" s="29" t="s">
        <v>9</v>
      </c>
      <c r="B24" s="1"/>
      <c r="C24" s="12">
        <f>COUNTIF($C$4:$I$9,A24)</f>
        <v>3</v>
      </c>
      <c r="D24" s="1"/>
      <c r="E24" s="1"/>
      <c r="F24" s="19" t="s">
        <v>15</v>
      </c>
      <c r="G24" s="1"/>
      <c r="H24" s="1"/>
      <c r="I24" s="1"/>
      <c r="J24" s="1"/>
      <c r="K24" s="1"/>
      <c r="L24" s="30">
        <v>1.1875</v>
      </c>
      <c r="M24" s="1"/>
      <c r="N24" s="31" t="s">
        <v>23</v>
      </c>
      <c r="O24" s="1"/>
      <c r="P24" s="1"/>
    </row>
    <row r="25" spans="1:25" x14ac:dyDescent="0.25">
      <c r="A25" s="32" t="s">
        <v>11</v>
      </c>
      <c r="B25" s="1"/>
      <c r="C25" s="12">
        <f t="shared" ref="C25:C31" si="2">COUNTIF($C$4:$I$9,A25)</f>
        <v>4</v>
      </c>
      <c r="D25" s="1"/>
      <c r="E25" s="1"/>
      <c r="F25" s="1"/>
      <c r="G25" s="1"/>
      <c r="H25" s="1"/>
      <c r="I25" s="1"/>
      <c r="J25" s="1"/>
      <c r="K25" s="1"/>
      <c r="L25" s="7">
        <v>1.1979166666666701</v>
      </c>
      <c r="M25" s="1"/>
      <c r="N25" s="33" t="s">
        <v>23</v>
      </c>
      <c r="O25" s="1"/>
      <c r="P25" s="1"/>
    </row>
    <row r="26" spans="1:25" x14ac:dyDescent="0.25">
      <c r="A26" s="32" t="s">
        <v>7</v>
      </c>
      <c r="B26" s="1"/>
      <c r="C26" s="12">
        <f t="shared" si="2"/>
        <v>1</v>
      </c>
      <c r="D26" s="1"/>
      <c r="E26" s="1"/>
      <c r="F26" s="1"/>
      <c r="G26" s="1"/>
      <c r="H26" s="1"/>
      <c r="I26" s="1"/>
      <c r="J26" s="1"/>
      <c r="K26" s="1"/>
      <c r="L26" s="7">
        <v>1.2083333333333399</v>
      </c>
      <c r="M26" s="1"/>
      <c r="N26" s="33" t="s">
        <v>23</v>
      </c>
      <c r="O26" s="1"/>
      <c r="P26" s="1"/>
    </row>
    <row r="27" spans="1:25" x14ac:dyDescent="0.25">
      <c r="A27" s="32" t="s">
        <v>10</v>
      </c>
      <c r="B27" s="1"/>
      <c r="C27" s="12">
        <f t="shared" si="2"/>
        <v>2</v>
      </c>
      <c r="D27" s="1"/>
      <c r="E27" s="1"/>
      <c r="F27" s="1"/>
      <c r="G27" s="1"/>
      <c r="H27" s="1"/>
      <c r="I27" s="1"/>
      <c r="J27" s="1"/>
      <c r="K27" s="1"/>
      <c r="L27" s="7">
        <v>1.21875</v>
      </c>
      <c r="M27" s="1"/>
      <c r="N27" s="33" t="s">
        <v>23</v>
      </c>
      <c r="O27" s="1"/>
      <c r="P27" s="1"/>
    </row>
    <row r="28" spans="1:25" x14ac:dyDescent="0.25">
      <c r="A28" s="32" t="s">
        <v>8</v>
      </c>
      <c r="B28" s="1"/>
      <c r="C28" s="12">
        <f t="shared" si="2"/>
        <v>2</v>
      </c>
      <c r="D28" s="1"/>
      <c r="E28" s="1"/>
      <c r="F28" s="1"/>
      <c r="G28" s="1"/>
      <c r="H28" s="1"/>
      <c r="I28" s="1"/>
      <c r="J28" s="1"/>
      <c r="K28" s="1"/>
      <c r="L28" s="7">
        <v>1.2291666666666701</v>
      </c>
      <c r="M28" s="1"/>
      <c r="N28" s="33" t="s">
        <v>23</v>
      </c>
      <c r="O28" s="1"/>
      <c r="P28" s="1"/>
    </row>
    <row r="29" spans="1:25" ht="15.75" thickBot="1" x14ac:dyDescent="0.3">
      <c r="A29" s="32" t="s">
        <v>16</v>
      </c>
      <c r="B29" s="1"/>
      <c r="C29" s="12">
        <f t="shared" si="2"/>
        <v>1</v>
      </c>
      <c r="D29" s="1"/>
      <c r="E29" s="1"/>
      <c r="F29" s="1"/>
      <c r="G29" s="1"/>
      <c r="H29" s="1"/>
      <c r="I29" s="1"/>
      <c r="J29" s="1"/>
      <c r="K29" s="1"/>
      <c r="L29" s="14">
        <v>1.2395833333333399</v>
      </c>
      <c r="M29" s="1"/>
      <c r="N29" s="33" t="s">
        <v>23</v>
      </c>
      <c r="O29" s="1"/>
      <c r="P29" s="1"/>
    </row>
    <row r="30" spans="1:25" ht="15.75" thickBot="1" x14ac:dyDescent="0.3">
      <c r="A30" s="32" t="s">
        <v>17</v>
      </c>
      <c r="B30" s="1"/>
      <c r="C30" s="12">
        <f t="shared" si="2"/>
        <v>2</v>
      </c>
      <c r="D30" s="1"/>
      <c r="E30" s="1"/>
      <c r="F30" s="1"/>
      <c r="G30" s="1"/>
      <c r="H30" s="1"/>
      <c r="I30" s="1"/>
      <c r="J30" s="1"/>
      <c r="K30" s="1"/>
      <c r="L30" s="18" t="s">
        <v>12</v>
      </c>
      <c r="M30" s="1"/>
      <c r="N30" s="33" t="s">
        <v>23</v>
      </c>
      <c r="O30" s="1"/>
      <c r="P30" s="1"/>
    </row>
    <row r="31" spans="1:25" ht="15.75" thickBot="1" x14ac:dyDescent="0.3">
      <c r="A31" s="34" t="s">
        <v>18</v>
      </c>
      <c r="B31" s="1"/>
      <c r="C31" s="12">
        <f t="shared" si="2"/>
        <v>1</v>
      </c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</row>
    <row r="32" spans="1:25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</row>
  </sheetData>
  <sortState ref="T3:Y18">
    <sortCondition descending="1" ref="T3"/>
    <sortCondition descending="1" ref="U3"/>
  </sortState>
  <mergeCells count="9">
    <mergeCell ref="L18:N22"/>
    <mergeCell ref="C19:I19"/>
    <mergeCell ref="C20:I20"/>
    <mergeCell ref="C21:I21"/>
    <mergeCell ref="C14:I14"/>
    <mergeCell ref="C15:I15"/>
    <mergeCell ref="C16:I16"/>
    <mergeCell ref="C17:I17"/>
    <mergeCell ref="C18:I18"/>
  </mergeCells>
  <conditionalFormatting sqref="C14:C21">
    <cfRule type="dataBar" priority="3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{7D5B16F9-0180-4E42-9E0E-F1F375B461B2}</x14:id>
        </ext>
      </extLst>
    </cfRule>
  </conditionalFormatting>
  <conditionalFormatting sqref="C14:I20">
    <cfRule type="dataBar" priority="2">
      <dataBar>
        <cfvo type="min"/>
        <cfvo type="max"/>
        <color theme="9" tint="0.39997558519241921"/>
      </dataBar>
      <extLst>
        <ext xmlns:x14="http://schemas.microsoft.com/office/spreadsheetml/2009/9/main" uri="{B025F937-C7B1-47D3-B67F-A62EFF666E3E}">
          <x14:id>{CA60C909-BDEE-4979-AF79-757449C8792A}</x14:id>
        </ext>
      </extLst>
    </cfRule>
  </conditionalFormatting>
  <conditionalFormatting sqref="C21:I21">
    <cfRule type="dataBar" priority="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{8CB5D909-7764-4F69-9313-67A408C2EF2F}</x14:id>
        </ext>
      </extLst>
    </cfRule>
  </conditionalFormatting>
  <dataValidations count="2">
    <dataValidation type="list" allowBlank="1" showInputMessage="1" showErrorMessage="1" sqref="J4:J9">
      <formula1>Communes</formula1>
    </dataValidation>
    <dataValidation type="list" allowBlank="1" showInputMessage="1" showErrorMessage="1" sqref="C4:I9">
      <formula1>$A$24:$A$31</formula1>
    </dataValidation>
  </dataValidations>
  <hyperlinks>
    <hyperlink ref="K2" r:id="rId1"/>
  </hyperlinks>
  <pageMargins left="0.7" right="0.7" top="0.75" bottom="0.75" header="0.3" footer="0.3"/>
  <pageSetup paperSize="9" orientation="portrait" horizontalDpi="4294967295" verticalDpi="4294967295" r:id="rId2"/>
  <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7D5B16F9-0180-4E42-9E0E-F1F375B461B2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C14:C21</xm:sqref>
        </x14:conditionalFormatting>
        <x14:conditionalFormatting xmlns:xm="http://schemas.microsoft.com/office/excel/2006/main">
          <x14:cfRule type="dataBar" id="{CA60C909-BDEE-4979-AF79-757449C8792A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C14:I20</xm:sqref>
        </x14:conditionalFormatting>
        <x14:conditionalFormatting xmlns:xm="http://schemas.microsoft.com/office/excel/2006/main">
          <x14:cfRule type="dataBar" id="{8CB5D909-7764-4F69-9313-67A408C2EF2F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C21:I21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8"/>
  <sheetViews>
    <sheetView workbookViewId="0">
      <selection activeCell="A4" sqref="A4"/>
    </sheetView>
  </sheetViews>
  <sheetFormatPr baseColWidth="10" defaultRowHeight="15" x14ac:dyDescent="0.25"/>
  <cols>
    <col min="1" max="1" width="27.42578125" customWidth="1"/>
    <col min="2" max="2" width="8.28515625" customWidth="1"/>
    <col min="3" max="6" width="23.85546875" bestFit="1" customWidth="1"/>
    <col min="7" max="7" width="12.5703125" bestFit="1" customWidth="1"/>
  </cols>
  <sheetData>
    <row r="3" spans="1:2" x14ac:dyDescent="0.25">
      <c r="A3" s="78" t="s">
        <v>31</v>
      </c>
      <c r="B3" s="82" t="s">
        <v>32</v>
      </c>
    </row>
    <row r="4" spans="1:2" x14ac:dyDescent="0.25">
      <c r="A4" s="79">
        <v>47</v>
      </c>
      <c r="B4" s="83">
        <v>5</v>
      </c>
    </row>
    <row r="5" spans="1:2" x14ac:dyDescent="0.25">
      <c r="A5" s="80" t="s">
        <v>11</v>
      </c>
      <c r="B5" s="81">
        <v>2</v>
      </c>
    </row>
    <row r="6" spans="1:2" x14ac:dyDescent="0.25">
      <c r="A6" s="80" t="s">
        <v>7</v>
      </c>
      <c r="B6" s="81">
        <v>1</v>
      </c>
    </row>
    <row r="7" spans="1:2" x14ac:dyDescent="0.25">
      <c r="A7" s="80" t="s">
        <v>10</v>
      </c>
      <c r="B7" s="81">
        <v>2</v>
      </c>
    </row>
    <row r="8" spans="1:2" x14ac:dyDescent="0.25">
      <c r="A8" s="79">
        <v>48</v>
      </c>
      <c r="B8" s="83">
        <v>7</v>
      </c>
    </row>
    <row r="9" spans="1:2" x14ac:dyDescent="0.25">
      <c r="A9" s="80" t="s">
        <v>9</v>
      </c>
      <c r="B9" s="81">
        <v>1</v>
      </c>
    </row>
    <row r="10" spans="1:2" x14ac:dyDescent="0.25">
      <c r="A10" s="80" t="s">
        <v>11</v>
      </c>
      <c r="B10" s="81">
        <v>1</v>
      </c>
    </row>
    <row r="11" spans="1:2" x14ac:dyDescent="0.25">
      <c r="A11" s="80" t="s">
        <v>10</v>
      </c>
      <c r="B11" s="81">
        <v>1</v>
      </c>
    </row>
    <row r="12" spans="1:2" x14ac:dyDescent="0.25">
      <c r="A12" s="80" t="s">
        <v>8</v>
      </c>
      <c r="B12" s="81">
        <v>3</v>
      </c>
    </row>
    <row r="13" spans="1:2" x14ac:dyDescent="0.25">
      <c r="A13" s="80" t="s">
        <v>17</v>
      </c>
      <c r="B13" s="81">
        <v>1</v>
      </c>
    </row>
    <row r="14" spans="1:2" x14ac:dyDescent="0.25">
      <c r="A14" s="79">
        <v>49</v>
      </c>
      <c r="B14" s="83">
        <v>4</v>
      </c>
    </row>
    <row r="15" spans="1:2" x14ac:dyDescent="0.25">
      <c r="A15" s="80" t="s">
        <v>9</v>
      </c>
      <c r="B15" s="81">
        <v>1</v>
      </c>
    </row>
    <row r="16" spans="1:2" x14ac:dyDescent="0.25">
      <c r="A16" s="80" t="s">
        <v>11</v>
      </c>
      <c r="B16" s="81">
        <v>2</v>
      </c>
    </row>
    <row r="17" spans="1:2" x14ac:dyDescent="0.25">
      <c r="A17" s="80" t="s">
        <v>8</v>
      </c>
      <c r="B17" s="81">
        <v>1</v>
      </c>
    </row>
    <row r="18" spans="1:2" x14ac:dyDescent="0.25">
      <c r="A18" s="79" t="s">
        <v>30</v>
      </c>
      <c r="B18" s="83">
        <v>16</v>
      </c>
    </row>
  </sheetData>
  <pageMargins left="0.7" right="0.7" top="0.75" bottom="0.75" header="0.3" footer="0.3"/>
  <pageSetup paperSize="9" orientation="portrait" horizontalDpi="4294967295" verticalDpi="4294967295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E12"/>
  <sheetViews>
    <sheetView workbookViewId="0">
      <selection activeCell="D2" sqref="D2"/>
    </sheetView>
  </sheetViews>
  <sheetFormatPr baseColWidth="10" defaultRowHeight="15" x14ac:dyDescent="0.25"/>
  <sheetData>
    <row r="1" spans="2:5" x14ac:dyDescent="0.25">
      <c r="B1" s="41" t="s">
        <v>28</v>
      </c>
      <c r="C1" s="42" t="s">
        <v>27</v>
      </c>
      <c r="D1" t="s">
        <v>29</v>
      </c>
      <c r="E1" t="s">
        <v>24</v>
      </c>
    </row>
    <row r="2" spans="2:5" x14ac:dyDescent="0.25">
      <c r="B2" s="41" t="e">
        <f>Feuil1!#REF!</f>
        <v>#REF!</v>
      </c>
      <c r="C2" s="40" t="e">
        <f>DATE(B2,1,1)</f>
        <v>#REF!</v>
      </c>
    </row>
    <row r="3" spans="2:5" x14ac:dyDescent="0.25">
      <c r="C3" s="40" t="e">
        <f>DATE($B$2,2,1)</f>
        <v>#REF!</v>
      </c>
    </row>
    <row r="4" spans="2:5" x14ac:dyDescent="0.25">
      <c r="C4" s="40" t="e">
        <f>DATE($B$2,4,1)</f>
        <v>#REF!</v>
      </c>
    </row>
    <row r="5" spans="2:5" x14ac:dyDescent="0.25">
      <c r="C5" s="40" t="e">
        <f>DATE($B$2,5,1)</f>
        <v>#REF!</v>
      </c>
    </row>
    <row r="6" spans="2:5" x14ac:dyDescent="0.25">
      <c r="C6" s="40" t="e">
        <f>DATE($B$2,6,1)</f>
        <v>#REF!</v>
      </c>
    </row>
    <row r="7" spans="2:5" x14ac:dyDescent="0.25">
      <c r="C7" s="40" t="e">
        <f>DATE($B$2,7,1)</f>
        <v>#REF!</v>
      </c>
    </row>
    <row r="8" spans="2:5" x14ac:dyDescent="0.25">
      <c r="C8" s="40" t="e">
        <f>DATE($B$2,8,1)</f>
        <v>#REF!</v>
      </c>
    </row>
    <row r="9" spans="2:5" x14ac:dyDescent="0.25">
      <c r="C9" s="40" t="e">
        <f>DATE($B$2,9,1)</f>
        <v>#REF!</v>
      </c>
    </row>
    <row r="10" spans="2:5" x14ac:dyDescent="0.25">
      <c r="C10" s="40" t="e">
        <f>DATE($B$2,10,1)</f>
        <v>#REF!</v>
      </c>
    </row>
    <row r="11" spans="2:5" x14ac:dyDescent="0.25">
      <c r="C11" s="40" t="e">
        <f>DATE($B$2,11,1)</f>
        <v>#REF!</v>
      </c>
    </row>
    <row r="12" spans="2:5" x14ac:dyDescent="0.25">
      <c r="C12" s="40" t="e">
        <f>DATE($B$2,12,1)</f>
        <v>#REF!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TCD</vt:lpstr>
      <vt:lpstr>Feuil2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KTA</dc:creator>
  <cp:lastModifiedBy>Guy Blancher</cp:lastModifiedBy>
  <dcterms:created xsi:type="dcterms:W3CDTF">2014-11-15T08:54:43Z</dcterms:created>
  <dcterms:modified xsi:type="dcterms:W3CDTF">2014-11-15T21:31:46Z</dcterms:modified>
</cp:coreProperties>
</file>