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jpeg" ContentType="image/jpeg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drawings/drawing2.xml" ContentType="application/vnd.openxmlformats-officedocument.drawing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drawings/drawing3.xml" ContentType="application/vnd.openxmlformats-officedocument.drawing+xml"/>
  <Override PartName="/xl/ctrlProps/ctrlProp23.xml" ContentType="application/vnd.ms-excel.controlproperties+xml"/>
  <Override PartName="/xl/drawings/drawing4.xml" ContentType="application/vnd.openxmlformats-officedocument.drawing+xml"/>
  <Override PartName="/xl/ctrlProps/ctrlProp24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4270" windowHeight="6585" activeTab="1"/>
  </bookViews>
  <sheets>
    <sheet name="Récap" sheetId="1" r:id="rId1"/>
    <sheet name="MENU" sheetId="2" r:id="rId2"/>
    <sheet name="Chambre" sheetId="3" r:id="rId3"/>
    <sheet name="Réception" sheetId="4" r:id="rId4"/>
    <sheet name="Produits entretien" sheetId="5" r:id="rId5"/>
  </sheets>
  <externalReferences>
    <externalReference r:id="rId6"/>
    <externalReference r:id="rId7"/>
  </externalReferences>
  <definedNames>
    <definedName name="Catégorie_produit">[2]Liste!$A$1:$A$25</definedName>
    <definedName name="Produits">Chambre!$O$5:$O$15</definedName>
    <definedName name="_xlnm.Print_Area" localSheetId="2">Chambre!$A$1:$O$18</definedName>
    <definedName name="_xlnm.Print_Area" localSheetId="4">'Produits entretien'!$A$1:$K$37</definedName>
    <definedName name="_xlnm.Print_Area" localSheetId="3">Réception!$A$1:$K$29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51" i="5" l="1"/>
  <c r="M51" i="5" s="1"/>
  <c r="J51" i="5"/>
  <c r="H51" i="5"/>
  <c r="G51" i="5"/>
  <c r="L50" i="5"/>
  <c r="J50" i="5"/>
  <c r="G50" i="5"/>
  <c r="H50" i="5" s="1"/>
  <c r="L49" i="5"/>
  <c r="M49" i="5" s="1"/>
  <c r="J49" i="5"/>
  <c r="H49" i="5"/>
  <c r="G49" i="5"/>
  <c r="L48" i="5"/>
  <c r="J48" i="5"/>
  <c r="G48" i="5"/>
  <c r="H48" i="5" s="1"/>
  <c r="L47" i="5"/>
  <c r="M47" i="5" s="1"/>
  <c r="J47" i="5"/>
  <c r="H47" i="5"/>
  <c r="G47" i="5"/>
  <c r="L46" i="5"/>
  <c r="J46" i="5"/>
  <c r="G46" i="5"/>
  <c r="H46" i="5" s="1"/>
  <c r="L45" i="5"/>
  <c r="M45" i="5" s="1"/>
  <c r="J45" i="5"/>
  <c r="H45" i="5"/>
  <c r="G45" i="5"/>
  <c r="L44" i="5"/>
  <c r="J44" i="5"/>
  <c r="G44" i="5"/>
  <c r="H44" i="5" s="1"/>
  <c r="L43" i="5"/>
  <c r="M43" i="5" s="1"/>
  <c r="J43" i="5"/>
  <c r="H43" i="5"/>
  <c r="G43" i="5"/>
  <c r="L42" i="5"/>
  <c r="J42" i="5"/>
  <c r="G42" i="5"/>
  <c r="H42" i="5" s="1"/>
  <c r="L41" i="5"/>
  <c r="M41" i="5" s="1"/>
  <c r="L40" i="5"/>
  <c r="M40" i="5" s="1"/>
  <c r="L39" i="5"/>
  <c r="M39" i="5" s="1"/>
  <c r="L38" i="5"/>
  <c r="M38" i="5" s="1"/>
  <c r="L37" i="5"/>
  <c r="M37" i="5" s="1"/>
  <c r="L36" i="5"/>
  <c r="M36" i="5" s="1"/>
  <c r="L35" i="5"/>
  <c r="M35" i="5" s="1"/>
  <c r="L34" i="5"/>
  <c r="M34" i="5" s="1"/>
  <c r="L33" i="5"/>
  <c r="M33" i="5" s="1"/>
  <c r="L32" i="5"/>
  <c r="M32" i="5" s="1"/>
  <c r="L31" i="5"/>
  <c r="M31" i="5" s="1"/>
  <c r="L30" i="5"/>
  <c r="M30" i="5" s="1"/>
  <c r="L29" i="5"/>
  <c r="M29" i="5" s="1"/>
  <c r="L28" i="5"/>
  <c r="M28" i="5" s="1"/>
  <c r="L27" i="5"/>
  <c r="M27" i="5" s="1"/>
  <c r="L26" i="5"/>
  <c r="M26" i="5" s="1"/>
  <c r="L25" i="5"/>
  <c r="M25" i="5" s="1"/>
  <c r="L24" i="5"/>
  <c r="M24" i="5" s="1"/>
  <c r="L23" i="5"/>
  <c r="M23" i="5" s="1"/>
  <c r="L22" i="5"/>
  <c r="M22" i="5" s="1"/>
  <c r="L21" i="5"/>
  <c r="M21" i="5" s="1"/>
  <c r="L20" i="5"/>
  <c r="M20" i="5" s="1"/>
  <c r="L19" i="5"/>
  <c r="M19" i="5" s="1"/>
  <c r="L18" i="5"/>
  <c r="M18" i="5" s="1"/>
  <c r="L17" i="5"/>
  <c r="M17" i="5" s="1"/>
  <c r="L16" i="5"/>
  <c r="M16" i="5" s="1"/>
  <c r="L15" i="5"/>
  <c r="M15" i="5" s="1"/>
  <c r="L14" i="5"/>
  <c r="M14" i="5" s="1"/>
  <c r="L13" i="5"/>
  <c r="M13" i="5" s="1"/>
  <c r="L12" i="5"/>
  <c r="M12" i="5" s="1"/>
  <c r="L11" i="5"/>
  <c r="M11" i="5" s="1"/>
  <c r="L10" i="5"/>
  <c r="M10" i="5" s="1"/>
  <c r="L9" i="5"/>
  <c r="M9" i="5" s="1"/>
  <c r="L8" i="5"/>
  <c r="M8" i="5" s="1"/>
  <c r="L7" i="5"/>
  <c r="M7" i="5" s="1"/>
  <c r="L6" i="5"/>
  <c r="M6" i="5" s="1"/>
  <c r="M5" i="5"/>
  <c r="J2" i="5"/>
  <c r="G2" i="5"/>
  <c r="F2" i="5"/>
  <c r="H2" i="5" s="1"/>
  <c r="L50" i="4"/>
  <c r="J50" i="4"/>
  <c r="G50" i="4"/>
  <c r="H50" i="4" s="1"/>
  <c r="L49" i="4"/>
  <c r="M49" i="4" s="1"/>
  <c r="J49" i="4"/>
  <c r="H49" i="4"/>
  <c r="G49" i="4"/>
  <c r="L48" i="4"/>
  <c r="J48" i="4"/>
  <c r="G48" i="4"/>
  <c r="H48" i="4" s="1"/>
  <c r="L47" i="4"/>
  <c r="M47" i="4" s="1"/>
  <c r="J47" i="4"/>
  <c r="H47" i="4"/>
  <c r="G47" i="4"/>
  <c r="L46" i="4"/>
  <c r="J46" i="4"/>
  <c r="G46" i="4"/>
  <c r="H46" i="4" s="1"/>
  <c r="L45" i="4"/>
  <c r="M45" i="4" s="1"/>
  <c r="J45" i="4"/>
  <c r="H45" i="4"/>
  <c r="G45" i="4"/>
  <c r="L44" i="4"/>
  <c r="J44" i="4"/>
  <c r="G44" i="4"/>
  <c r="H44" i="4" s="1"/>
  <c r="L43" i="4"/>
  <c r="M43" i="4" s="1"/>
  <c r="J43" i="4"/>
  <c r="H43" i="4"/>
  <c r="G43" i="4"/>
  <c r="L42" i="4"/>
  <c r="J42" i="4"/>
  <c r="G42" i="4"/>
  <c r="H42" i="4" s="1"/>
  <c r="L41" i="4"/>
  <c r="M41" i="4" s="1"/>
  <c r="J41" i="4"/>
  <c r="H41" i="4"/>
  <c r="G41" i="4"/>
  <c r="L40" i="4"/>
  <c r="J40" i="4"/>
  <c r="G40" i="4"/>
  <c r="H40" i="4" s="1"/>
  <c r="H3" i="4" s="1"/>
  <c r="L39" i="4"/>
  <c r="M39" i="4" s="1"/>
  <c r="J39" i="4"/>
  <c r="H39" i="4"/>
  <c r="G39" i="4"/>
  <c r="M38" i="4"/>
  <c r="L38" i="4"/>
  <c r="M37" i="4"/>
  <c r="L37" i="4"/>
  <c r="M36" i="4"/>
  <c r="L36" i="4"/>
  <c r="M35" i="4"/>
  <c r="L35" i="4"/>
  <c r="M34" i="4"/>
  <c r="L34" i="4"/>
  <c r="M33" i="4"/>
  <c r="L33" i="4"/>
  <c r="M32" i="4"/>
  <c r="L32" i="4"/>
  <c r="M31" i="4"/>
  <c r="L31" i="4"/>
  <c r="M30" i="4"/>
  <c r="L30" i="4"/>
  <c r="M29" i="4"/>
  <c r="L29" i="4"/>
  <c r="M28" i="4"/>
  <c r="L28" i="4"/>
  <c r="M27" i="4"/>
  <c r="L27" i="4"/>
  <c r="M26" i="4"/>
  <c r="L26" i="4"/>
  <c r="M25" i="4"/>
  <c r="L25" i="4"/>
  <c r="M24" i="4"/>
  <c r="L24" i="4"/>
  <c r="M23" i="4"/>
  <c r="L23" i="4"/>
  <c r="M22" i="4"/>
  <c r="L22" i="4"/>
  <c r="M21" i="4"/>
  <c r="L21" i="4"/>
  <c r="M20" i="4"/>
  <c r="L20" i="4"/>
  <c r="M19" i="4"/>
  <c r="L19" i="4"/>
  <c r="M18" i="4"/>
  <c r="L18" i="4"/>
  <c r="M17" i="4"/>
  <c r="L17" i="4"/>
  <c r="M16" i="4"/>
  <c r="L16" i="4"/>
  <c r="M15" i="4"/>
  <c r="L15" i="4"/>
  <c r="M14" i="4"/>
  <c r="L14" i="4"/>
  <c r="M13" i="4"/>
  <c r="L13" i="4"/>
  <c r="M12" i="4"/>
  <c r="L12" i="4"/>
  <c r="M11" i="4"/>
  <c r="L11" i="4"/>
  <c r="M10" i="4"/>
  <c r="L10" i="4"/>
  <c r="M9" i="4"/>
  <c r="L9" i="4"/>
  <c r="M8" i="4"/>
  <c r="L8" i="4"/>
  <c r="M7" i="4"/>
  <c r="L7" i="4"/>
  <c r="M6" i="4"/>
  <c r="L6" i="4"/>
  <c r="M5" i="4"/>
  <c r="M21" i="3"/>
  <c r="N21" i="3" s="1"/>
  <c r="K21" i="3"/>
  <c r="J21" i="3"/>
  <c r="H21" i="3" s="1"/>
  <c r="N20" i="3"/>
  <c r="M20" i="3"/>
  <c r="K20" i="3"/>
  <c r="J20" i="3"/>
  <c r="H20" i="3"/>
  <c r="M19" i="3"/>
  <c r="N19" i="3" s="1"/>
  <c r="K19" i="3"/>
  <c r="J19" i="3"/>
  <c r="H19" i="3" s="1"/>
  <c r="N18" i="3"/>
  <c r="M18" i="3"/>
  <c r="K18" i="3"/>
  <c r="J18" i="3"/>
  <c r="H18" i="3"/>
  <c r="M17" i="3"/>
  <c r="N17" i="3" s="1"/>
  <c r="K17" i="3"/>
  <c r="J17" i="3"/>
  <c r="H17" i="3" s="1"/>
  <c r="N16" i="3"/>
  <c r="M16" i="3"/>
  <c r="K16" i="3"/>
  <c r="J16" i="3"/>
  <c r="H16" i="3"/>
  <c r="M15" i="3"/>
  <c r="N15" i="3" s="1"/>
  <c r="K15" i="3"/>
  <c r="J15" i="3"/>
  <c r="H15" i="3" s="1"/>
  <c r="N14" i="3"/>
  <c r="M14" i="3"/>
  <c r="K14" i="3"/>
  <c r="J14" i="3"/>
  <c r="H14" i="3"/>
  <c r="G14" i="3"/>
  <c r="N13" i="3"/>
  <c r="M13" i="3"/>
  <c r="K13" i="3"/>
  <c r="J13" i="3"/>
  <c r="H13" i="3"/>
  <c r="G13" i="3"/>
  <c r="N12" i="3"/>
  <c r="M12" i="3"/>
  <c r="K12" i="3"/>
  <c r="J12" i="3"/>
  <c r="H12" i="3"/>
  <c r="G12" i="3"/>
  <c r="N11" i="3"/>
  <c r="M11" i="3"/>
  <c r="K11" i="3"/>
  <c r="J11" i="3"/>
  <c r="H11" i="3"/>
  <c r="G11" i="3"/>
  <c r="N10" i="3"/>
  <c r="M10" i="3"/>
  <c r="K10" i="3"/>
  <c r="J10" i="3"/>
  <c r="H10" i="3"/>
  <c r="G10" i="3"/>
  <c r="N9" i="3"/>
  <c r="M9" i="3"/>
  <c r="K9" i="3"/>
  <c r="J9" i="3"/>
  <c r="H9" i="3"/>
  <c r="G9" i="3"/>
  <c r="N8" i="3"/>
  <c r="M8" i="3"/>
  <c r="K8" i="3"/>
  <c r="J8" i="3"/>
  <c r="H8" i="3"/>
  <c r="G8" i="3"/>
  <c r="M7" i="3"/>
  <c r="N7" i="3" s="1"/>
  <c r="K7" i="3"/>
  <c r="J7" i="3"/>
  <c r="G7" i="3"/>
  <c r="N6" i="3"/>
  <c r="M6" i="3"/>
  <c r="K6" i="3"/>
  <c r="J6" i="3"/>
  <c r="H6" i="3"/>
  <c r="G6" i="3"/>
  <c r="N5" i="3"/>
  <c r="M5" i="3"/>
  <c r="K5" i="3"/>
  <c r="J5" i="3"/>
  <c r="H5" i="3"/>
  <c r="G5" i="3"/>
  <c r="K2" i="3"/>
  <c r="A16" i="2" s="1"/>
  <c r="I16" i="2" s="1"/>
  <c r="H2" i="3"/>
  <c r="F18" i="2"/>
  <c r="E18" i="2"/>
  <c r="D18" i="2"/>
  <c r="C18" i="2"/>
  <c r="H16" i="2"/>
  <c r="G16" i="2"/>
  <c r="F16" i="2"/>
  <c r="E16" i="2"/>
  <c r="D16" i="2"/>
  <c r="C16" i="2"/>
  <c r="B16" i="2"/>
  <c r="H14" i="2"/>
  <c r="G14" i="2"/>
  <c r="F14" i="2"/>
  <c r="E14" i="2"/>
  <c r="D14" i="2"/>
  <c r="R13" i="1"/>
  <c r="Q13" i="1"/>
  <c r="P13" i="1"/>
  <c r="O13" i="1"/>
  <c r="N13" i="1"/>
  <c r="M13" i="1"/>
  <c r="L13" i="1"/>
  <c r="K13" i="1"/>
  <c r="J13" i="1"/>
  <c r="I13" i="1"/>
  <c r="H13" i="1"/>
  <c r="G13" i="1"/>
  <c r="F13" i="1"/>
  <c r="E13" i="1"/>
  <c r="D13" i="1"/>
  <c r="C13" i="1"/>
  <c r="B13" i="1"/>
  <c r="R3" i="1"/>
  <c r="Q3" i="1"/>
  <c r="P3" i="1"/>
  <c r="O3" i="1"/>
  <c r="N3" i="1"/>
  <c r="M3" i="1"/>
  <c r="L3" i="1"/>
  <c r="K3" i="1"/>
  <c r="J3" i="1"/>
  <c r="I3" i="1"/>
  <c r="H3" i="1"/>
  <c r="G3" i="1"/>
  <c r="F3" i="1"/>
  <c r="E3" i="1"/>
  <c r="D3" i="1"/>
  <c r="C3" i="1"/>
  <c r="B3" i="1"/>
  <c r="H7" i="3" l="1"/>
  <c r="H3" i="3" s="1"/>
  <c r="N1" i="3"/>
  <c r="A14" i="2" s="1"/>
  <c r="C6" i="2" a="1"/>
  <c r="C6" i="2" s="1"/>
  <c r="K2" i="5"/>
  <c r="I2" i="5" s="1"/>
  <c r="H3" i="5"/>
  <c r="M40" i="4"/>
  <c r="M1" i="4" s="1"/>
  <c r="M42" i="4"/>
  <c r="M44" i="4"/>
  <c r="M46" i="4"/>
  <c r="M48" i="4"/>
  <c r="M50" i="4"/>
  <c r="M42" i="5"/>
  <c r="M1" i="5" s="1"/>
  <c r="C14" i="2" s="1"/>
  <c r="M44" i="5"/>
  <c r="M46" i="5"/>
  <c r="M48" i="5"/>
  <c r="M50" i="5"/>
  <c r="L2" i="3" l="1"/>
  <c r="I14" i="2"/>
  <c r="B14" i="2"/>
  <c r="J2" i="3"/>
  <c r="A18" i="2" s="1"/>
  <c r="I2" i="3"/>
  <c r="B6" i="2" l="1" a="1"/>
  <c r="B6" i="2" s="1"/>
</calcChain>
</file>

<file path=xl/sharedStrings.xml><?xml version="1.0" encoding="utf-8"?>
<sst xmlns="http://schemas.openxmlformats.org/spreadsheetml/2006/main" count="141" uniqueCount="80">
  <si>
    <t>Synthèse stock  2019 - mensuels</t>
  </si>
  <si>
    <t>Catalogue</t>
  </si>
  <si>
    <t>PAH (Chambre)</t>
  </si>
  <si>
    <t>Réception</t>
  </si>
  <si>
    <t>PEH</t>
  </si>
  <si>
    <t>PDJ</t>
  </si>
  <si>
    <t>BAR</t>
  </si>
  <si>
    <t>En-cas</t>
  </si>
  <si>
    <t>PAR (restauration)</t>
  </si>
  <si>
    <t>Rest.séminaire</t>
  </si>
  <si>
    <t>Stock total</t>
  </si>
  <si>
    <t>Mois inventaire :</t>
  </si>
  <si>
    <t xml:space="preserve">2 - Mise à jour des tableau Récap' inventaire : </t>
  </si>
  <si>
    <t xml:space="preserve"> </t>
  </si>
  <si>
    <t xml:space="preserve">Synthèse valorisation inventaire : </t>
  </si>
  <si>
    <t>CHAMBRE</t>
  </si>
  <si>
    <t>RECEPTION</t>
  </si>
  <si>
    <t>EN-CAS</t>
  </si>
  <si>
    <t>SALLE</t>
  </si>
  <si>
    <t>Rest.Séminaire</t>
  </si>
  <si>
    <t>Total stock</t>
  </si>
  <si>
    <t>Écart M-1</t>
  </si>
  <si>
    <t xml:space="preserve">Total écart Unités et Euros M-1 </t>
  </si>
  <si>
    <t>Stock Chambre</t>
  </si>
  <si>
    <t>CA HEBE HT</t>
  </si>
  <si>
    <t>Nombre de # vendu</t>
  </si>
  <si>
    <t xml:space="preserve">Prix moyen # TTC </t>
  </si>
  <si>
    <t>Coût par chambre</t>
  </si>
  <si>
    <t xml:space="preserve">Ratio </t>
  </si>
  <si>
    <t>ÉCART CONSO</t>
  </si>
  <si>
    <t>CONSO TOTALE</t>
  </si>
  <si>
    <t>TOTAL</t>
  </si>
  <si>
    <t>Référence produit</t>
  </si>
  <si>
    <t>Fournisseur</t>
  </si>
  <si>
    <t>Libellé produit</t>
  </si>
  <si>
    <t>Unité de comptage</t>
  </si>
  <si>
    <t xml:space="preserve">Famille de produit </t>
  </si>
  <si>
    <t xml:space="preserve">Prix achat </t>
  </si>
  <si>
    <t>Prix unitaire HT</t>
  </si>
  <si>
    <t>Consommation</t>
  </si>
  <si>
    <t>Stock initial</t>
  </si>
  <si>
    <t>Achat du mois</t>
  </si>
  <si>
    <t>Quantité inventoriée  en service</t>
  </si>
  <si>
    <t>Quantité totale en stock final</t>
  </si>
  <si>
    <t>Valorisation Stock</t>
  </si>
  <si>
    <t xml:space="preserve">  Livraison</t>
  </si>
  <si>
    <t>8030983636998</t>
  </si>
  <si>
    <t>TGT prestations</t>
  </si>
  <si>
    <t>GEL LAVANT corps et cheveux</t>
  </si>
  <si>
    <t>unité</t>
  </si>
  <si>
    <t xml:space="preserve">PAH </t>
  </si>
  <si>
    <t>3700008730295</t>
  </si>
  <si>
    <t>TGT</t>
  </si>
  <si>
    <t xml:space="preserve">GOBELET premium neutre 20 cl </t>
  </si>
  <si>
    <t>3057640117008</t>
  </si>
  <si>
    <t>BOUTEILLE VOLVIC (50CL)</t>
  </si>
  <si>
    <t>4000512363378</t>
  </si>
  <si>
    <t>BONBONS TROLLI</t>
  </si>
  <si>
    <t>sac</t>
  </si>
  <si>
    <t>7040220152917</t>
  </si>
  <si>
    <t>PARAGON</t>
  </si>
  <si>
    <t>CHEVALET BIENVENUE</t>
  </si>
  <si>
    <t>7040220152927</t>
  </si>
  <si>
    <t>CRAVATE SALLE DE BAIN PLANT FOR THE PLANET</t>
  </si>
  <si>
    <t>7040220152937</t>
  </si>
  <si>
    <t xml:space="preserve">CRAVATE PORTE </t>
  </si>
  <si>
    <t>7040220152943</t>
  </si>
  <si>
    <t>SOPEDI</t>
  </si>
  <si>
    <t>ROOM DIRECTORY</t>
  </si>
  <si>
    <t>8033433771515</t>
  </si>
  <si>
    <t>PIERRE LE GOFF</t>
  </si>
  <si>
    <t>SACHET PERIODIQUE</t>
  </si>
  <si>
    <t>boite</t>
  </si>
  <si>
    <t>3700008515762</t>
  </si>
  <si>
    <t>PAPIER TOILETTE TECHLINE BLANC</t>
  </si>
  <si>
    <t>paquet de 6</t>
  </si>
  <si>
    <t>Stock Réception</t>
  </si>
  <si>
    <t>Stock PEH</t>
  </si>
  <si>
    <t>CA HT HEBE</t>
  </si>
  <si>
    <t>PM chambre TTC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</si>
</sst>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8">
    <numFmt numFmtId="7" formatCode="#,##0.00\ &quot;€&quot;;\-#,##0.00\ &quot;€&quot;"/>
    <numFmt numFmtId="8" formatCode="#,##0.00\ &quot;€&quot;;[Red]\-#,##0.00\ &quot;€&quot;"/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[$-40C]mmmm\-yy;@"/>
    <numFmt numFmtId="165" formatCode="#,##0.00\ &quot;€&quot;"/>
    <numFmt numFmtId="166" formatCode="#,##0.000"/>
    <numFmt numFmtId="167" formatCode="#,##0.000\ &quot;€&quot;"/>
  </numFmts>
  <fonts count="1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name val="Calibri"/>
      <family val="2"/>
      <scheme val="minor"/>
    </font>
    <font>
      <sz val="11"/>
      <color rgb="FF000000"/>
      <name val="Calibri"/>
      <family val="2"/>
    </font>
    <font>
      <b/>
      <u/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1"/>
      <color rgb="FF000000"/>
      <name val="Arial"/>
      <family val="2"/>
    </font>
    <font>
      <sz val="20"/>
      <name val="Calibri"/>
      <family val="2"/>
      <scheme val="minor"/>
    </font>
    <font>
      <sz val="12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sz val="16"/>
      <name val="Calibri"/>
      <family val="2"/>
      <scheme val="minor"/>
    </font>
    <font>
      <sz val="12"/>
      <name val="Lucida Sans"/>
      <family val="2"/>
    </font>
    <font>
      <sz val="14"/>
      <name val="Calibri"/>
      <family val="2"/>
      <scheme val="minor"/>
    </font>
    <font>
      <sz val="11"/>
      <color indexed="10"/>
      <name val="Calibri"/>
      <family val="2"/>
    </font>
  </fonts>
  <fills count="11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indexed="65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B7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 diagonalUp="1"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 style="thin">
        <color indexed="64"/>
      </diagonal>
    </border>
    <border diagonalUp="1">
      <left style="thin">
        <color indexed="64"/>
      </left>
      <right/>
      <top style="thin">
        <color indexed="64"/>
      </top>
      <bottom style="thin">
        <color indexed="64"/>
      </bottom>
      <diagonal style="thin">
        <color indexed="64"/>
      </diagonal>
    </border>
  </borders>
  <cellStyleXfs count="4">
    <xf numFmtId="0" fontId="0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134">
    <xf numFmtId="0" fontId="0" fillId="0" borderId="0" xfId="0"/>
    <xf numFmtId="0" fontId="3" fillId="0" borderId="0" xfId="0" applyFont="1" applyAlignment="1">
      <alignment horizontal="center" vertical="center"/>
    </xf>
    <xf numFmtId="0" fontId="4" fillId="0" borderId="0" xfId="0" applyFont="1"/>
    <xf numFmtId="0" fontId="5" fillId="2" borderId="1" xfId="0" applyFont="1" applyFill="1" applyBorder="1" applyAlignment="1">
      <alignment horizontal="center"/>
    </xf>
    <xf numFmtId="17" fontId="5" fillId="2" borderId="2" xfId="0" applyNumberFormat="1" applyFont="1" applyFill="1" applyBorder="1" applyAlignment="1">
      <alignment horizontal="center"/>
    </xf>
    <xf numFmtId="7" fontId="4" fillId="0" borderId="1" xfId="0" applyNumberFormat="1" applyFont="1" applyBorder="1" applyAlignment="1">
      <alignment vertical="center"/>
    </xf>
    <xf numFmtId="44" fontId="6" fillId="0" borderId="1" xfId="2" applyFont="1" applyFill="1" applyBorder="1" applyAlignment="1">
      <alignment vertical="center"/>
    </xf>
    <xf numFmtId="44" fontId="6" fillId="0" borderId="3" xfId="2" applyFont="1" applyFill="1" applyBorder="1" applyAlignment="1">
      <alignment vertical="center"/>
    </xf>
    <xf numFmtId="7" fontId="6" fillId="0" borderId="1" xfId="2" applyNumberFormat="1" applyFont="1" applyFill="1" applyBorder="1" applyAlignment="1">
      <alignment vertical="center"/>
    </xf>
    <xf numFmtId="0" fontId="4" fillId="0" borderId="0" xfId="0" applyFont="1" applyAlignment="1">
      <alignment vertical="center"/>
    </xf>
    <xf numFmtId="0" fontId="4" fillId="3" borderId="1" xfId="0" applyFont="1" applyFill="1" applyBorder="1" applyAlignment="1">
      <alignment vertical="center"/>
    </xf>
    <xf numFmtId="44" fontId="6" fillId="3" borderId="1" xfId="2" applyFont="1" applyFill="1" applyBorder="1" applyAlignment="1">
      <alignment vertical="center"/>
    </xf>
    <xf numFmtId="44" fontId="6" fillId="3" borderId="3" xfId="2" applyFont="1" applyFill="1" applyBorder="1" applyAlignment="1">
      <alignment vertical="center"/>
    </xf>
    <xf numFmtId="44" fontId="6" fillId="0" borderId="1" xfId="2" applyFont="1" applyBorder="1" applyAlignment="1">
      <alignment vertical="center"/>
    </xf>
    <xf numFmtId="44" fontId="6" fillId="4" borderId="3" xfId="2" applyFont="1" applyFill="1" applyBorder="1" applyAlignment="1">
      <alignment vertical="center"/>
    </xf>
    <xf numFmtId="44" fontId="6" fillId="4" borderId="1" xfId="2" applyFont="1" applyFill="1" applyBorder="1" applyAlignment="1">
      <alignment vertical="center"/>
    </xf>
    <xf numFmtId="7" fontId="6" fillId="4" borderId="1" xfId="2" applyNumberFormat="1" applyFont="1" applyFill="1" applyBorder="1" applyAlignment="1">
      <alignment vertical="center"/>
    </xf>
    <xf numFmtId="7" fontId="6" fillId="0" borderId="1" xfId="2" applyNumberFormat="1" applyFont="1" applyBorder="1" applyAlignment="1">
      <alignment vertical="center"/>
    </xf>
    <xf numFmtId="7" fontId="4" fillId="0" borderId="1" xfId="0" quotePrefix="1" applyNumberFormat="1" applyFont="1" applyBorder="1" applyAlignment="1">
      <alignment horizontal="left" vertical="center"/>
    </xf>
    <xf numFmtId="0" fontId="5" fillId="5" borderId="1" xfId="0" applyFont="1" applyFill="1" applyBorder="1" applyAlignment="1">
      <alignment vertical="center"/>
    </xf>
    <xf numFmtId="44" fontId="5" fillId="5" borderId="1" xfId="2" applyFont="1" applyFill="1" applyBorder="1" applyAlignment="1">
      <alignment vertical="center"/>
    </xf>
    <xf numFmtId="0" fontId="8" fillId="6" borderId="4" xfId="0" applyFont="1" applyFill="1" applyBorder="1"/>
    <xf numFmtId="0" fontId="8" fillId="6" borderId="0" xfId="0" applyFont="1" applyFill="1" applyBorder="1" applyAlignment="1">
      <alignment horizontal="right" vertical="center"/>
    </xf>
    <xf numFmtId="164" fontId="9" fillId="6" borderId="5" xfId="0" applyNumberFormat="1" applyFont="1" applyFill="1" applyBorder="1" applyAlignment="1" applyProtection="1">
      <alignment horizontal="center" vertical="center"/>
      <protection locked="0"/>
    </xf>
    <xf numFmtId="0" fontId="0" fillId="6" borderId="5" xfId="0" applyFill="1" applyBorder="1"/>
    <xf numFmtId="0" fontId="0" fillId="6" borderId="0" xfId="0" applyFill="1" applyBorder="1"/>
    <xf numFmtId="0" fontId="0" fillId="6" borderId="0" xfId="0" applyFill="1"/>
    <xf numFmtId="164" fontId="9" fillId="6" borderId="0" xfId="0" applyNumberFormat="1" applyFont="1" applyFill="1" applyBorder="1" applyAlignment="1" applyProtection="1">
      <alignment horizontal="center" vertical="center"/>
      <protection locked="0"/>
    </xf>
    <xf numFmtId="0" fontId="8" fillId="6" borderId="6" xfId="0" applyFont="1" applyFill="1" applyBorder="1"/>
    <xf numFmtId="0" fontId="0" fillId="6" borderId="6" xfId="0" applyFill="1" applyBorder="1"/>
    <xf numFmtId="0" fontId="8" fillId="6" borderId="4" xfId="0" applyFont="1" applyFill="1" applyBorder="1" applyAlignment="1">
      <alignment horizontal="center"/>
    </xf>
    <xf numFmtId="0" fontId="8" fillId="6" borderId="5" xfId="0" applyFont="1" applyFill="1" applyBorder="1" applyAlignment="1">
      <alignment horizontal="center"/>
    </xf>
    <xf numFmtId="0" fontId="8" fillId="6" borderId="5" xfId="0" applyFont="1" applyFill="1" applyBorder="1" applyAlignment="1">
      <alignment horizontal="center"/>
    </xf>
    <xf numFmtId="0" fontId="0" fillId="6" borderId="7" xfId="0" applyFill="1" applyBorder="1"/>
    <xf numFmtId="0" fontId="0" fillId="6" borderId="8" xfId="0" applyFill="1" applyBorder="1"/>
    <xf numFmtId="0" fontId="2" fillId="6" borderId="9" xfId="0" applyFont="1" applyFill="1" applyBorder="1" applyAlignment="1">
      <alignment horizontal="center" vertical="center" wrapText="1"/>
    </xf>
    <xf numFmtId="0" fontId="2" fillId="6" borderId="1" xfId="0" applyFont="1" applyFill="1" applyBorder="1" applyAlignment="1">
      <alignment horizontal="center" vertical="center" wrapText="1"/>
    </xf>
    <xf numFmtId="44" fontId="0" fillId="6" borderId="9" xfId="2" applyFont="1" applyFill="1" applyBorder="1" applyAlignment="1">
      <alignment horizontal="center" vertical="center"/>
    </xf>
    <xf numFmtId="44" fontId="0" fillId="6" borderId="1" xfId="2" applyFont="1" applyFill="1" applyBorder="1" applyAlignment="1">
      <alignment horizontal="center" vertical="center"/>
    </xf>
    <xf numFmtId="44" fontId="0" fillId="6" borderId="3" xfId="2" applyFont="1" applyFill="1" applyBorder="1" applyAlignment="1">
      <alignment horizontal="center" vertical="center"/>
    </xf>
    <xf numFmtId="0" fontId="2" fillId="6" borderId="1" xfId="0" quotePrefix="1" applyFont="1" applyFill="1" applyBorder="1" applyAlignment="1">
      <alignment horizontal="center" vertical="center" wrapText="1"/>
    </xf>
    <xf numFmtId="43" fontId="0" fillId="6" borderId="9" xfId="1" applyNumberFormat="1" applyFont="1" applyFill="1" applyBorder="1" applyAlignment="1">
      <alignment horizontal="center" vertical="center"/>
    </xf>
    <xf numFmtId="43" fontId="0" fillId="6" borderId="1" xfId="1" applyNumberFormat="1" applyFont="1" applyFill="1" applyBorder="1" applyAlignment="1">
      <alignment horizontal="center" vertical="center"/>
    </xf>
    <xf numFmtId="10" fontId="0" fillId="6" borderId="6" xfId="0" applyNumberFormat="1" applyFill="1" applyBorder="1"/>
    <xf numFmtId="10" fontId="0" fillId="6" borderId="0" xfId="0" applyNumberFormat="1" applyFill="1" applyBorder="1"/>
    <xf numFmtId="10" fontId="0" fillId="6" borderId="0" xfId="3" applyNumberFormat="1" applyFont="1" applyFill="1" applyBorder="1"/>
    <xf numFmtId="3" fontId="11" fillId="7" borderId="10" xfId="0" quotePrefix="1" applyNumberFormat="1" applyFont="1" applyFill="1" applyBorder="1" applyAlignment="1" applyProtection="1">
      <alignment horizontal="center" vertical="center"/>
      <protection locked="0"/>
    </xf>
    <xf numFmtId="3" fontId="11" fillId="7" borderId="11" xfId="0" quotePrefix="1" applyNumberFormat="1" applyFont="1" applyFill="1" applyBorder="1" applyAlignment="1" applyProtection="1">
      <alignment horizontal="center" vertical="center"/>
      <protection locked="0"/>
    </xf>
    <xf numFmtId="3" fontId="11" fillId="7" borderId="12" xfId="0" quotePrefix="1" applyNumberFormat="1" applyFont="1" applyFill="1" applyBorder="1" applyAlignment="1" applyProtection="1">
      <alignment horizontal="center" vertical="center"/>
      <protection locked="0"/>
    </xf>
    <xf numFmtId="3" fontId="12" fillId="8" borderId="13" xfId="0" quotePrefix="1" applyNumberFormat="1" applyFont="1" applyFill="1" applyBorder="1" applyAlignment="1" applyProtection="1">
      <alignment horizontal="center" vertical="center" wrapText="1"/>
      <protection locked="0"/>
    </xf>
    <xf numFmtId="3" fontId="12" fillId="7" borderId="13" xfId="0" applyNumberFormat="1" applyFont="1" applyFill="1" applyBorder="1" applyAlignment="1" applyProtection="1">
      <alignment horizontal="center" vertical="center" wrapText="1"/>
      <protection locked="0"/>
    </xf>
    <xf numFmtId="3" fontId="12" fillId="8" borderId="13" xfId="0" quotePrefix="1" applyNumberFormat="1" applyFont="1" applyFill="1" applyBorder="1" applyAlignment="1" applyProtection="1">
      <alignment horizontal="center" vertical="center" wrapText="1"/>
    </xf>
    <xf numFmtId="3" fontId="12" fillId="7" borderId="13" xfId="0" applyNumberFormat="1" applyFont="1" applyFill="1" applyBorder="1" applyAlignment="1" applyProtection="1">
      <alignment horizontal="center" vertical="center" wrapText="1"/>
    </xf>
    <xf numFmtId="3" fontId="13" fillId="7" borderId="10" xfId="0" applyNumberFormat="1" applyFont="1" applyFill="1" applyBorder="1" applyAlignment="1" applyProtection="1">
      <alignment vertical="center" wrapText="1"/>
    </xf>
    <xf numFmtId="3" fontId="13" fillId="8" borderId="14" xfId="0" applyNumberFormat="1" applyFont="1" applyFill="1" applyBorder="1" applyAlignment="1" applyProtection="1">
      <alignment vertical="center"/>
    </xf>
    <xf numFmtId="4" fontId="13" fillId="7" borderId="15" xfId="0" quotePrefix="1" applyNumberFormat="1" applyFont="1" applyFill="1" applyBorder="1" applyAlignment="1" applyProtection="1">
      <alignment horizontal="right" vertical="center"/>
    </xf>
    <xf numFmtId="44" fontId="14" fillId="7" borderId="16" xfId="2" applyFont="1" applyFill="1" applyBorder="1" applyAlignment="1" applyProtection="1">
      <alignment horizontal="right"/>
    </xf>
    <xf numFmtId="0" fontId="0" fillId="0" borderId="0" xfId="0" applyFill="1" applyBorder="1" applyAlignment="1">
      <alignment horizontal="center" vertical="center"/>
    </xf>
    <xf numFmtId="0" fontId="0" fillId="0" borderId="0" xfId="0" applyFill="1" applyBorder="1"/>
    <xf numFmtId="0" fontId="0" fillId="0" borderId="0" xfId="0" applyFill="1"/>
    <xf numFmtId="3" fontId="11" fillId="7" borderId="17" xfId="0" quotePrefix="1" applyNumberFormat="1" applyFont="1" applyFill="1" applyBorder="1" applyAlignment="1" applyProtection="1">
      <alignment horizontal="center" vertical="center"/>
      <protection locked="0"/>
    </xf>
    <xf numFmtId="3" fontId="11" fillId="7" borderId="18" xfId="0" quotePrefix="1" applyNumberFormat="1" applyFont="1" applyFill="1" applyBorder="1" applyAlignment="1" applyProtection="1">
      <alignment horizontal="center" vertical="center"/>
      <protection locked="0"/>
    </xf>
    <xf numFmtId="3" fontId="11" fillId="7" borderId="19" xfId="0" quotePrefix="1" applyNumberFormat="1" applyFont="1" applyFill="1" applyBorder="1" applyAlignment="1" applyProtection="1">
      <alignment horizontal="center" vertical="center"/>
      <protection locked="0"/>
    </xf>
    <xf numFmtId="44" fontId="6" fillId="8" borderId="1" xfId="2" applyFont="1" applyFill="1" applyBorder="1" applyAlignment="1" applyProtection="1">
      <alignment horizontal="center" vertical="center"/>
      <protection locked="0"/>
    </xf>
    <xf numFmtId="3" fontId="15" fillId="7" borderId="1" xfId="0" applyNumberFormat="1" applyFont="1" applyFill="1" applyBorder="1" applyAlignment="1" applyProtection="1">
      <alignment horizontal="center" vertical="center"/>
      <protection locked="0"/>
    </xf>
    <xf numFmtId="44" fontId="12" fillId="8" borderId="1" xfId="2" applyFont="1" applyFill="1" applyBorder="1" applyAlignment="1" applyProtection="1">
      <alignment horizontal="left" vertical="center" indent="2"/>
    </xf>
    <xf numFmtId="44" fontId="15" fillId="7" borderId="1" xfId="2" applyFont="1" applyFill="1" applyBorder="1" applyAlignment="1" applyProtection="1">
      <alignment horizontal="center" vertical="center"/>
    </xf>
    <xf numFmtId="10" fontId="15" fillId="8" borderId="1" xfId="3" applyNumberFormat="1" applyFont="1" applyFill="1" applyBorder="1" applyAlignment="1" applyProtection="1">
      <alignment horizontal="center" vertical="center"/>
    </xf>
    <xf numFmtId="4" fontId="13" fillId="7" borderId="14" xfId="0" applyNumberFormat="1" applyFont="1" applyFill="1" applyBorder="1" applyAlignment="1" applyProtection="1">
      <alignment horizontal="center" vertical="center"/>
    </xf>
    <xf numFmtId="44" fontId="13" fillId="8" borderId="1" xfId="2" applyFont="1" applyFill="1" applyBorder="1" applyAlignment="1" applyProtection="1">
      <alignment vertical="center"/>
    </xf>
    <xf numFmtId="4" fontId="13" fillId="0" borderId="0" xfId="0" applyNumberFormat="1" applyFont="1" applyFill="1" applyBorder="1" applyAlignment="1" applyProtection="1">
      <alignment horizontal="right"/>
    </xf>
    <xf numFmtId="165" fontId="14" fillId="9" borderId="0" xfId="0" applyNumberFormat="1" applyFont="1" applyFill="1" applyBorder="1" applyProtection="1"/>
    <xf numFmtId="0" fontId="0" fillId="0" borderId="0" xfId="0" applyFill="1" applyBorder="1" applyAlignment="1" applyProtection="1">
      <alignment horizontal="center" vertical="center"/>
      <protection locked="0"/>
    </xf>
    <xf numFmtId="0" fontId="0" fillId="0" borderId="0" xfId="0" applyFill="1" applyBorder="1" applyProtection="1">
      <protection locked="0"/>
    </xf>
    <xf numFmtId="3" fontId="11" fillId="0" borderId="0" xfId="0" applyNumberFormat="1" applyFont="1" applyFill="1" applyBorder="1" applyAlignment="1" applyProtection="1">
      <alignment horizontal="center" vertical="center"/>
      <protection locked="0"/>
    </xf>
    <xf numFmtId="3" fontId="11" fillId="0" borderId="18" xfId="0" applyNumberFormat="1" applyFont="1" applyFill="1" applyBorder="1" applyAlignment="1" applyProtection="1">
      <alignment vertical="center"/>
      <protection locked="0"/>
    </xf>
    <xf numFmtId="3" fontId="11" fillId="0" borderId="18" xfId="0" applyNumberFormat="1" applyFont="1" applyFill="1" applyBorder="1" applyAlignment="1" applyProtection="1">
      <alignment horizontal="center" vertical="center"/>
      <protection locked="0"/>
    </xf>
    <xf numFmtId="165" fontId="0" fillId="0" borderId="18" xfId="0" applyNumberFormat="1" applyFill="1" applyBorder="1"/>
    <xf numFmtId="3" fontId="13" fillId="0" borderId="0" xfId="0" applyNumberFormat="1" applyFont="1" applyFill="1" applyBorder="1" applyAlignment="1" applyProtection="1">
      <alignment vertical="center"/>
    </xf>
    <xf numFmtId="3" fontId="13" fillId="0" borderId="0" xfId="0" applyNumberFormat="1" applyFont="1" applyFill="1" applyBorder="1" applyAlignment="1" applyProtection="1">
      <alignment vertical="center"/>
      <protection locked="0"/>
    </xf>
    <xf numFmtId="165" fontId="14" fillId="0" borderId="0" xfId="0" applyNumberFormat="1" applyFont="1" applyFill="1" applyBorder="1" applyProtection="1"/>
    <xf numFmtId="0" fontId="2" fillId="0" borderId="9" xfId="0" applyFont="1" applyFill="1" applyBorder="1" applyAlignment="1" applyProtection="1">
      <alignment horizontal="center" vertical="center" wrapText="1"/>
    </xf>
    <xf numFmtId="0" fontId="2" fillId="0" borderId="3" xfId="0" applyFont="1" applyFill="1" applyBorder="1" applyAlignment="1" applyProtection="1">
      <alignment horizontal="center" vertical="center" wrapText="1"/>
    </xf>
    <xf numFmtId="0" fontId="2" fillId="0" borderId="1" xfId="0" applyFont="1" applyFill="1" applyBorder="1" applyAlignment="1" applyProtection="1">
      <alignment horizontal="center" vertical="center" wrapText="1"/>
    </xf>
    <xf numFmtId="0" fontId="2" fillId="0" borderId="14" xfId="0" applyFont="1" applyFill="1" applyBorder="1" applyAlignment="1" applyProtection="1">
      <alignment horizontal="center" vertical="center" wrapText="1"/>
    </xf>
    <xf numFmtId="0" fontId="2" fillId="10" borderId="20" xfId="0" applyFont="1" applyFill="1" applyBorder="1" applyAlignment="1" applyProtection="1">
      <alignment horizontal="center" vertical="center" wrapText="1"/>
      <protection locked="0"/>
    </xf>
    <xf numFmtId="0" fontId="2" fillId="0" borderId="3" xfId="0" quotePrefix="1" applyFont="1" applyFill="1" applyBorder="1" applyAlignment="1" applyProtection="1">
      <alignment horizontal="center" vertical="center" wrapText="1"/>
    </xf>
    <xf numFmtId="0" fontId="2" fillId="0" borderId="14" xfId="0" quotePrefix="1" applyFont="1" applyFill="1" applyBorder="1" applyAlignment="1" applyProtection="1">
      <alignment horizontal="left" vertical="center" wrapText="1"/>
      <protection locked="0"/>
    </xf>
    <xf numFmtId="0" fontId="2" fillId="0" borderId="3" xfId="0" quotePrefix="1" applyFont="1" applyFill="1" applyBorder="1" applyAlignment="1" applyProtection="1">
      <alignment vertical="center" wrapText="1"/>
      <protection locked="0"/>
    </xf>
    <xf numFmtId="0" fontId="2" fillId="0" borderId="0" xfId="0" applyFont="1" applyFill="1" applyBorder="1" applyAlignment="1" applyProtection="1">
      <alignment horizontal="center" vertical="center" wrapText="1"/>
    </xf>
    <xf numFmtId="3" fontId="13" fillId="0" borderId="21" xfId="0" applyNumberFormat="1" applyFont="1" applyFill="1" applyBorder="1" applyAlignment="1" applyProtection="1">
      <alignment horizontal="left"/>
    </xf>
    <xf numFmtId="3" fontId="13" fillId="0" borderId="1" xfId="0" applyNumberFormat="1" applyFont="1" applyFill="1" applyBorder="1" applyAlignment="1" applyProtection="1">
      <alignment horizontal="left"/>
    </xf>
    <xf numFmtId="0" fontId="13" fillId="0" borderId="1" xfId="0" applyFont="1" applyFill="1" applyBorder="1" applyAlignment="1" applyProtection="1">
      <alignment horizontal="left"/>
    </xf>
    <xf numFmtId="3" fontId="13" fillId="0" borderId="1" xfId="0" applyNumberFormat="1" applyFont="1" applyFill="1" applyBorder="1" applyAlignment="1" applyProtection="1">
      <alignment horizontal="center" vertical="center"/>
    </xf>
    <xf numFmtId="166" fontId="13" fillId="0" borderId="1" xfId="0" applyNumberFormat="1" applyFont="1" applyFill="1" applyBorder="1" applyAlignment="1" applyProtection="1">
      <alignment horizontal="center" vertical="center"/>
    </xf>
    <xf numFmtId="165" fontId="13" fillId="0" borderId="1" xfId="0" applyNumberFormat="1" applyFont="1" applyFill="1" applyBorder="1" applyProtection="1"/>
    <xf numFmtId="4" fontId="13" fillId="0" borderId="1" xfId="0" applyNumberFormat="1" applyFont="1" applyFill="1" applyBorder="1" applyAlignment="1" applyProtection="1">
      <alignment horizontal="right"/>
    </xf>
    <xf numFmtId="4" fontId="13" fillId="0" borderId="14" xfId="0" applyNumberFormat="1" applyFont="1" applyFill="1" applyBorder="1" applyAlignment="1" applyProtection="1">
      <alignment horizontal="right"/>
    </xf>
    <xf numFmtId="4" fontId="13" fillId="10" borderId="22" xfId="0" applyNumberFormat="1" applyFont="1" applyFill="1" applyBorder="1" applyAlignment="1" applyProtection="1">
      <alignment horizontal="right"/>
      <protection locked="0"/>
    </xf>
    <xf numFmtId="4" fontId="13" fillId="0" borderId="3" xfId="0" applyNumberFormat="1" applyFont="1" applyFill="1" applyBorder="1" applyAlignment="1" applyProtection="1">
      <alignment horizontal="right"/>
    </xf>
    <xf numFmtId="44" fontId="14" fillId="0" borderId="1" xfId="2" applyFont="1" applyFill="1" applyBorder="1" applyProtection="1"/>
    <xf numFmtId="0" fontId="0" fillId="0" borderId="14" xfId="0" applyFill="1" applyBorder="1" applyAlignment="1" applyProtection="1">
      <alignment horizontal="center" vertical="center"/>
      <protection locked="0"/>
    </xf>
    <xf numFmtId="0" fontId="0" fillId="0" borderId="3" xfId="0" applyFill="1" applyBorder="1" applyProtection="1">
      <protection locked="0"/>
    </xf>
    <xf numFmtId="165" fontId="0" fillId="0" borderId="0" xfId="0" applyNumberFormat="1" applyFill="1"/>
    <xf numFmtId="43" fontId="0" fillId="0" borderId="14" xfId="1" applyFont="1" applyFill="1" applyBorder="1" applyAlignment="1" applyProtection="1">
      <alignment horizontal="center" vertical="center"/>
      <protection locked="0"/>
    </xf>
    <xf numFmtId="0" fontId="13" fillId="0" borderId="1" xfId="0" applyFont="1" applyFill="1" applyBorder="1" applyProtection="1"/>
    <xf numFmtId="9" fontId="0" fillId="0" borderId="0" xfId="3" applyFont="1" applyFill="1"/>
    <xf numFmtId="8" fontId="13" fillId="0" borderId="1" xfId="0" applyNumberFormat="1" applyFont="1" applyFill="1" applyBorder="1" applyAlignment="1" applyProtection="1">
      <alignment horizontal="right" vertical="center" wrapText="1"/>
    </xf>
    <xf numFmtId="0" fontId="14" fillId="0" borderId="1" xfId="0" applyNumberFormat="1" applyFont="1" applyFill="1" applyBorder="1" applyProtection="1"/>
    <xf numFmtId="167" fontId="13" fillId="0" borderId="1" xfId="0" applyNumberFormat="1" applyFont="1" applyFill="1" applyBorder="1" applyProtection="1"/>
    <xf numFmtId="4" fontId="13" fillId="10" borderId="23" xfId="0" applyNumberFormat="1" applyFont="1" applyFill="1" applyBorder="1" applyAlignment="1" applyProtection="1">
      <alignment horizontal="right"/>
      <protection locked="0"/>
    </xf>
    <xf numFmtId="0" fontId="0" fillId="0" borderId="0" xfId="0" applyFont="1" applyFill="1"/>
    <xf numFmtId="0" fontId="0" fillId="0" borderId="0" xfId="0" applyFill="1" applyBorder="1" applyProtection="1"/>
    <xf numFmtId="0" fontId="2" fillId="0" borderId="0" xfId="0" applyFont="1" applyFill="1" applyBorder="1" applyProtection="1"/>
    <xf numFmtId="3" fontId="13" fillId="7" borderId="24" xfId="0" applyNumberFormat="1" applyFont="1" applyFill="1" applyBorder="1" applyAlignment="1" applyProtection="1">
      <alignment vertical="center" wrapText="1"/>
      <protection hidden="1"/>
    </xf>
    <xf numFmtId="3" fontId="13" fillId="8" borderId="25" xfId="0" applyNumberFormat="1" applyFont="1" applyFill="1" applyBorder="1" applyAlignment="1" applyProtection="1">
      <alignment vertical="center"/>
      <protection hidden="1"/>
    </xf>
    <xf numFmtId="4" fontId="13" fillId="7" borderId="15" xfId="0" quotePrefix="1" applyNumberFormat="1" applyFont="1" applyFill="1" applyBorder="1" applyAlignment="1" applyProtection="1">
      <alignment horizontal="right" vertical="center"/>
      <protection hidden="1"/>
    </xf>
    <xf numFmtId="165" fontId="14" fillId="7" borderId="16" xfId="0" applyNumberFormat="1" applyFont="1" applyFill="1" applyBorder="1" applyProtection="1">
      <protection hidden="1"/>
    </xf>
    <xf numFmtId="4" fontId="13" fillId="7" borderId="24" xfId="0" applyNumberFormat="1" applyFont="1" applyFill="1" applyBorder="1" applyAlignment="1" applyProtection="1">
      <alignment horizontal="center" vertical="center"/>
      <protection hidden="1"/>
    </xf>
    <xf numFmtId="44" fontId="13" fillId="8" borderId="24" xfId="2" applyFont="1" applyFill="1" applyBorder="1" applyAlignment="1" applyProtection="1">
      <alignment vertical="center"/>
      <protection hidden="1"/>
    </xf>
    <xf numFmtId="4" fontId="13" fillId="0" borderId="0" xfId="0" applyNumberFormat="1" applyFont="1" applyFill="1" applyBorder="1" applyAlignment="1" applyProtection="1">
      <alignment horizontal="right"/>
      <protection hidden="1"/>
    </xf>
    <xf numFmtId="165" fontId="14" fillId="9" borderId="0" xfId="0" applyNumberFormat="1" applyFont="1" applyFill="1" applyBorder="1" applyProtection="1">
      <protection hidden="1"/>
    </xf>
    <xf numFmtId="3" fontId="13" fillId="0" borderId="1" xfId="0" quotePrefix="1" applyNumberFormat="1" applyFont="1" applyFill="1" applyBorder="1" applyAlignment="1" applyProtection="1">
      <alignment horizontal="center" vertical="center"/>
    </xf>
    <xf numFmtId="0" fontId="13" fillId="0" borderId="1" xfId="0" quotePrefix="1" applyFont="1" applyFill="1" applyBorder="1" applyAlignment="1" applyProtection="1">
      <alignment horizontal="left"/>
    </xf>
    <xf numFmtId="0" fontId="16" fillId="0" borderId="1" xfId="0" applyFont="1" applyFill="1" applyBorder="1" applyAlignment="1" applyProtection="1">
      <alignment horizontal="center" vertical="center" wrapText="1"/>
    </xf>
    <xf numFmtId="3" fontId="12" fillId="7" borderId="13" xfId="0" quotePrefix="1" applyNumberFormat="1" applyFont="1" applyFill="1" applyBorder="1" applyAlignment="1" applyProtection="1">
      <alignment horizontal="center" vertical="center" wrapText="1"/>
      <protection locked="0"/>
    </xf>
    <xf numFmtId="3" fontId="13" fillId="8" borderId="13" xfId="0" quotePrefix="1" applyNumberFormat="1" applyFont="1" applyFill="1" applyBorder="1" applyAlignment="1" applyProtection="1">
      <alignment horizontal="center" vertical="center" wrapText="1"/>
    </xf>
    <xf numFmtId="3" fontId="12" fillId="7" borderId="13" xfId="0" quotePrefix="1" applyNumberFormat="1" applyFont="1" applyFill="1" applyBorder="1" applyAlignment="1" applyProtection="1">
      <alignment horizontal="center" vertical="center" wrapText="1"/>
    </xf>
    <xf numFmtId="3" fontId="13" fillId="7" borderId="1" xfId="0" applyNumberFormat="1" applyFont="1" applyFill="1" applyBorder="1" applyAlignment="1" applyProtection="1">
      <alignment vertical="center" wrapText="1"/>
    </xf>
    <xf numFmtId="165" fontId="14" fillId="7" borderId="16" xfId="0" applyNumberFormat="1" applyFont="1" applyFill="1" applyBorder="1" applyProtection="1"/>
    <xf numFmtId="3" fontId="17" fillId="7" borderId="1" xfId="0" applyNumberFormat="1" applyFont="1" applyFill="1" applyBorder="1" applyAlignment="1" applyProtection="1">
      <alignment horizontal="center" vertical="center"/>
      <protection locked="0"/>
    </xf>
    <xf numFmtId="44" fontId="17" fillId="8" borderId="1" xfId="2" applyFont="1" applyFill="1" applyBorder="1" applyAlignment="1" applyProtection="1">
      <alignment horizontal="left" vertical="center"/>
    </xf>
    <xf numFmtId="44" fontId="15" fillId="7" borderId="1" xfId="2" applyNumberFormat="1" applyFont="1" applyFill="1" applyBorder="1" applyAlignment="1" applyProtection="1">
      <alignment horizontal="center" vertical="center"/>
    </xf>
    <xf numFmtId="4" fontId="13" fillId="7" borderId="1" xfId="0" applyNumberFormat="1" applyFont="1" applyFill="1" applyBorder="1" applyAlignment="1" applyProtection="1">
      <alignment horizontal="center" vertical="center"/>
    </xf>
  </cellXfs>
  <cellStyles count="4">
    <cellStyle name="Milliers" xfId="1" builtinId="3"/>
    <cellStyle name="Monétaire" xfId="2" builtinId="4"/>
    <cellStyle name="Normal" xfId="0" builtinId="0"/>
    <cellStyle name="Pourcentage" xfId="3" builtinId="5"/>
  </cellStyles>
  <dxfs count="3"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60-EC42-11CE-9E0D-00AA006002F3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Spin" dx="22" fmlaLink="$O$5" max="30000" page="10" val="0"/>
</file>

<file path=xl/ctrlProps/ctrlProp7.xml><?xml version="1.0" encoding="utf-8"?>
<formControlPr xmlns="http://schemas.microsoft.com/office/spreadsheetml/2009/9/main" objectType="Spin" dx="22" fmlaLink="$O$6" max="30000" page="10" val="0"/>
</file>

<file path=xl/ctrlProps/ctrlProp8.xml><?xml version="1.0" encoding="utf-8"?>
<formControlPr xmlns="http://schemas.microsoft.com/office/spreadsheetml/2009/9/main" objectType="Spin" dx="22" fmlaLink="$O$7" max="30000" page="10" val="0"/>
</file>

<file path=xl/ctrlProps/ctrlProp9.xml><?xml version="1.0" encoding="utf-8"?>
<formControlPr xmlns="http://schemas.microsoft.com/office/spreadsheetml/2009/9/main" objectType="Spin" dx="22" fmlaLink="$O$8" max="30000" page="10" val="0"/>
</file>

<file path=xl/ctrlProps/ctrlProp10.xml><?xml version="1.0" encoding="utf-8"?>
<formControlPr xmlns="http://schemas.microsoft.com/office/spreadsheetml/2009/9/main" objectType="Spin" dx="22" fmlaLink="$O$9" max="30000" page="10" val="0"/>
</file>

<file path=xl/ctrlProps/ctrlProp11.xml><?xml version="1.0" encoding="utf-8"?>
<formControlPr xmlns="http://schemas.microsoft.com/office/spreadsheetml/2009/9/main" objectType="Spin" dx="22" fmlaLink="$O$10" max="30000" page="10" val="0"/>
</file>

<file path=xl/ctrlProps/ctrlProp12.xml><?xml version="1.0" encoding="utf-8"?>
<formControlPr xmlns="http://schemas.microsoft.com/office/spreadsheetml/2009/9/main" objectType="Spin" dx="22" fmlaLink="$O$11" max="30000" page="10" val="0"/>
</file>

<file path=xl/ctrlProps/ctrlProp13.xml><?xml version="1.0" encoding="utf-8"?>
<formControlPr xmlns="http://schemas.microsoft.com/office/spreadsheetml/2009/9/main" objectType="Spin" dx="22" fmlaLink="$O$12" max="30000" page="10" val="0"/>
</file>

<file path=xl/ctrlProps/ctrlProp14.xml><?xml version="1.0" encoding="utf-8"?>
<formControlPr xmlns="http://schemas.microsoft.com/office/spreadsheetml/2009/9/main" objectType="Spin" dx="22" fmlaLink="$O$13" max="30000" page="10" val="0"/>
</file>

<file path=xl/ctrlProps/ctrlProp15.xml><?xml version="1.0" encoding="utf-8"?>
<formControlPr xmlns="http://schemas.microsoft.com/office/spreadsheetml/2009/9/main" objectType="Spin" dx="22" fmlaLink="$O$14" max="30000" page="10" val="0"/>
</file>

<file path=xl/ctrlProps/ctrlProp16.xml><?xml version="1.0" encoding="utf-8"?>
<formControlPr xmlns="http://schemas.microsoft.com/office/spreadsheetml/2009/9/main" objectType="Spin" dx="22" fmlaLink="$O$15" max="30000" page="10" val="0"/>
</file>

<file path=xl/ctrlProps/ctrlProp17.xml><?xml version="1.0" encoding="utf-8"?>
<formControlPr xmlns="http://schemas.microsoft.com/office/spreadsheetml/2009/9/main" objectType="Spin" dx="22" fmlaLink="$O$16" max="30000" page="10" val="0"/>
</file>

<file path=xl/ctrlProps/ctrlProp18.xml><?xml version="1.0" encoding="utf-8"?>
<formControlPr xmlns="http://schemas.microsoft.com/office/spreadsheetml/2009/9/main" objectType="Spin" dx="22" fmlaLink="$O$17" max="30000" page="10" val="0"/>
</file>

<file path=xl/ctrlProps/ctrlProp19.xml><?xml version="1.0" encoding="utf-8"?>
<formControlPr xmlns="http://schemas.microsoft.com/office/spreadsheetml/2009/9/main" objectType="Spin" dx="22" fmlaLink="$O$18" max="30000" page="10" val="0"/>
</file>

<file path=xl/ctrlProps/ctrlProp20.xml><?xml version="1.0" encoding="utf-8"?>
<formControlPr xmlns="http://schemas.microsoft.com/office/spreadsheetml/2009/9/main" objectType="Spin" dx="22" fmlaLink="$O$19" max="30000" page="10" val="0"/>
</file>

<file path=xl/ctrlProps/ctrlProp21.xml><?xml version="1.0" encoding="utf-8"?>
<formControlPr xmlns="http://schemas.microsoft.com/office/spreadsheetml/2009/9/main" objectType="Button" lockText="1"/>
</file>

<file path=xl/ctrlProps/ctrlProp22.xml><?xml version="1.0" encoding="utf-8"?>
<formControlPr xmlns="http://schemas.microsoft.com/office/spreadsheetml/2009/9/main" objectType="Button" lockText="1"/>
</file>

<file path=xl/ctrlProps/ctrlProp23.xml><?xml version="1.0" encoding="utf-8"?>
<formControlPr xmlns="http://schemas.microsoft.com/office/spreadsheetml/2009/9/main" objectType="Button" lockText="1"/>
</file>

<file path=xl/ctrlProps/ctrlProp24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vmlDrawing5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vmlDrawing7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142875</xdr:colOff>
          <xdr:row>4</xdr:row>
          <xdr:rowOff>76200</xdr:rowOff>
        </xdr:from>
        <xdr:to>
          <xdr:col>13</xdr:col>
          <xdr:colOff>352425</xdr:colOff>
          <xdr:row>7</xdr:row>
          <xdr:rowOff>57150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Mise à jour récap' tableau inventaire</a:t>
              </a:r>
            </a:p>
          </xdr:txBody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104775</xdr:colOff>
          <xdr:row>4</xdr:row>
          <xdr:rowOff>85725</xdr:rowOff>
        </xdr:from>
        <xdr:to>
          <xdr:col>8</xdr:col>
          <xdr:colOff>819150</xdr:colOff>
          <xdr:row>7</xdr:row>
          <xdr:rowOff>66675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Impression feuilles de comptage</a:t>
              </a:r>
            </a:p>
          </xdr:txBody>
        </xdr: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66675</xdr:colOff>
          <xdr:row>4</xdr:row>
          <xdr:rowOff>95250</xdr:rowOff>
        </xdr:from>
        <xdr:to>
          <xdr:col>3</xdr:col>
          <xdr:colOff>781050</xdr:colOff>
          <xdr:row>7</xdr:row>
          <xdr:rowOff>76200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Remise à zéro du stock </a:t>
              </a:r>
            </a:p>
          </xdr:txBody>
        </xdr: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742950</xdr:colOff>
          <xdr:row>0</xdr:row>
          <xdr:rowOff>285750</xdr:rowOff>
        </xdr:from>
        <xdr:to>
          <xdr:col>7</xdr:col>
          <xdr:colOff>323850</xdr:colOff>
          <xdr:row>0</xdr:row>
          <xdr:rowOff>752475</xdr:rowOff>
        </xdr:to>
        <xdr:sp macro="" textlink="">
          <xdr:nvSpPr>
            <xdr:cNvPr id="1028" name="ToggleButton1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66675</xdr:colOff>
          <xdr:row>9</xdr:row>
          <xdr:rowOff>66675</xdr:rowOff>
        </xdr:from>
        <xdr:to>
          <xdr:col>11</xdr:col>
          <xdr:colOff>676275</xdr:colOff>
          <xdr:row>12</xdr:row>
          <xdr:rowOff>247650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Lancer Inventaire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0</xdr:row>
          <xdr:rowOff>0</xdr:rowOff>
        </xdr:from>
        <xdr:to>
          <xdr:col>1</xdr:col>
          <xdr:colOff>200025</xdr:colOff>
          <xdr:row>1</xdr:row>
          <xdr:rowOff>9525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Menu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95250</xdr:colOff>
          <xdr:row>4</xdr:row>
          <xdr:rowOff>38100</xdr:rowOff>
        </xdr:from>
        <xdr:to>
          <xdr:col>15</xdr:col>
          <xdr:colOff>676275</xdr:colOff>
          <xdr:row>4</xdr:row>
          <xdr:rowOff>285750</xdr:rowOff>
        </xdr:to>
        <xdr:sp macro="" textlink="">
          <xdr:nvSpPr>
            <xdr:cNvPr id="2050" name="Spinner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95250</xdr:colOff>
          <xdr:row>5</xdr:row>
          <xdr:rowOff>38100</xdr:rowOff>
        </xdr:from>
        <xdr:to>
          <xdr:col>15</xdr:col>
          <xdr:colOff>676275</xdr:colOff>
          <xdr:row>5</xdr:row>
          <xdr:rowOff>285750</xdr:rowOff>
        </xdr:to>
        <xdr:sp macro="" textlink="">
          <xdr:nvSpPr>
            <xdr:cNvPr id="2051" name="Spinner 3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95250</xdr:colOff>
          <xdr:row>6</xdr:row>
          <xdr:rowOff>38100</xdr:rowOff>
        </xdr:from>
        <xdr:to>
          <xdr:col>15</xdr:col>
          <xdr:colOff>676275</xdr:colOff>
          <xdr:row>6</xdr:row>
          <xdr:rowOff>285750</xdr:rowOff>
        </xdr:to>
        <xdr:sp macro="" textlink="">
          <xdr:nvSpPr>
            <xdr:cNvPr id="2052" name="Spinner 4" hidden="1">
              <a:extLst>
                <a:ext uri="{63B3BB69-23CF-44E3-9099-C40C66FF867C}">
                  <a14:compatExt spid="_x0000_s205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95250</xdr:colOff>
          <xdr:row>7</xdr:row>
          <xdr:rowOff>38100</xdr:rowOff>
        </xdr:from>
        <xdr:to>
          <xdr:col>15</xdr:col>
          <xdr:colOff>676275</xdr:colOff>
          <xdr:row>7</xdr:row>
          <xdr:rowOff>285750</xdr:rowOff>
        </xdr:to>
        <xdr:sp macro="" textlink="">
          <xdr:nvSpPr>
            <xdr:cNvPr id="2053" name="Spinner 5" hidden="1">
              <a:extLst>
                <a:ext uri="{63B3BB69-23CF-44E3-9099-C40C66FF867C}">
                  <a14:compatExt spid="_x0000_s205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95250</xdr:colOff>
          <xdr:row>8</xdr:row>
          <xdr:rowOff>38100</xdr:rowOff>
        </xdr:from>
        <xdr:to>
          <xdr:col>15</xdr:col>
          <xdr:colOff>676275</xdr:colOff>
          <xdr:row>8</xdr:row>
          <xdr:rowOff>285750</xdr:rowOff>
        </xdr:to>
        <xdr:sp macro="" textlink="">
          <xdr:nvSpPr>
            <xdr:cNvPr id="2054" name="Spinner 6" hidden="1">
              <a:extLst>
                <a:ext uri="{63B3BB69-23CF-44E3-9099-C40C66FF867C}">
                  <a14:compatExt spid="_x0000_s205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95250</xdr:colOff>
          <xdr:row>9</xdr:row>
          <xdr:rowOff>38100</xdr:rowOff>
        </xdr:from>
        <xdr:to>
          <xdr:col>15</xdr:col>
          <xdr:colOff>676275</xdr:colOff>
          <xdr:row>9</xdr:row>
          <xdr:rowOff>285750</xdr:rowOff>
        </xdr:to>
        <xdr:sp macro="" textlink="">
          <xdr:nvSpPr>
            <xdr:cNvPr id="2055" name="Spinner 7" hidden="1">
              <a:extLst>
                <a:ext uri="{63B3BB69-23CF-44E3-9099-C40C66FF867C}">
                  <a14:compatExt spid="_x0000_s205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95250</xdr:colOff>
          <xdr:row>10</xdr:row>
          <xdr:rowOff>38100</xdr:rowOff>
        </xdr:from>
        <xdr:to>
          <xdr:col>15</xdr:col>
          <xdr:colOff>676275</xdr:colOff>
          <xdr:row>10</xdr:row>
          <xdr:rowOff>285750</xdr:rowOff>
        </xdr:to>
        <xdr:sp macro="" textlink="">
          <xdr:nvSpPr>
            <xdr:cNvPr id="2056" name="Spinner 8" hidden="1">
              <a:extLst>
                <a:ext uri="{63B3BB69-23CF-44E3-9099-C40C66FF867C}">
                  <a14:compatExt spid="_x0000_s205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95250</xdr:colOff>
          <xdr:row>11</xdr:row>
          <xdr:rowOff>38100</xdr:rowOff>
        </xdr:from>
        <xdr:to>
          <xdr:col>15</xdr:col>
          <xdr:colOff>676275</xdr:colOff>
          <xdr:row>11</xdr:row>
          <xdr:rowOff>285750</xdr:rowOff>
        </xdr:to>
        <xdr:sp macro="" textlink="">
          <xdr:nvSpPr>
            <xdr:cNvPr id="2057" name="Spinner 9" hidden="1">
              <a:extLst>
                <a:ext uri="{63B3BB69-23CF-44E3-9099-C40C66FF867C}">
                  <a14:compatExt spid="_x0000_s205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95250</xdr:colOff>
          <xdr:row>12</xdr:row>
          <xdr:rowOff>38100</xdr:rowOff>
        </xdr:from>
        <xdr:to>
          <xdr:col>15</xdr:col>
          <xdr:colOff>676275</xdr:colOff>
          <xdr:row>12</xdr:row>
          <xdr:rowOff>285750</xdr:rowOff>
        </xdr:to>
        <xdr:sp macro="" textlink="">
          <xdr:nvSpPr>
            <xdr:cNvPr id="2058" name="Spinner 10" hidden="1">
              <a:extLst>
                <a:ext uri="{63B3BB69-23CF-44E3-9099-C40C66FF867C}">
                  <a14:compatExt spid="_x0000_s205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95250</xdr:colOff>
          <xdr:row>13</xdr:row>
          <xdr:rowOff>38100</xdr:rowOff>
        </xdr:from>
        <xdr:to>
          <xdr:col>15</xdr:col>
          <xdr:colOff>676275</xdr:colOff>
          <xdr:row>13</xdr:row>
          <xdr:rowOff>285750</xdr:rowOff>
        </xdr:to>
        <xdr:sp macro="" textlink="">
          <xdr:nvSpPr>
            <xdr:cNvPr id="2059" name="Spinner 11" hidden="1">
              <a:extLst>
                <a:ext uri="{63B3BB69-23CF-44E3-9099-C40C66FF867C}">
                  <a14:compatExt spid="_x0000_s205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95250</xdr:colOff>
          <xdr:row>14</xdr:row>
          <xdr:rowOff>38100</xdr:rowOff>
        </xdr:from>
        <xdr:to>
          <xdr:col>15</xdr:col>
          <xdr:colOff>676275</xdr:colOff>
          <xdr:row>14</xdr:row>
          <xdr:rowOff>285750</xdr:rowOff>
        </xdr:to>
        <xdr:sp macro="" textlink="">
          <xdr:nvSpPr>
            <xdr:cNvPr id="2060" name="Spinner 12" hidden="1">
              <a:extLst>
                <a:ext uri="{63B3BB69-23CF-44E3-9099-C40C66FF867C}">
                  <a14:compatExt spid="_x0000_s206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95250</xdr:colOff>
          <xdr:row>15</xdr:row>
          <xdr:rowOff>38100</xdr:rowOff>
        </xdr:from>
        <xdr:to>
          <xdr:col>15</xdr:col>
          <xdr:colOff>676275</xdr:colOff>
          <xdr:row>15</xdr:row>
          <xdr:rowOff>285750</xdr:rowOff>
        </xdr:to>
        <xdr:sp macro="" textlink="">
          <xdr:nvSpPr>
            <xdr:cNvPr id="2061" name="Spinner 13" hidden="1">
              <a:extLst>
                <a:ext uri="{63B3BB69-23CF-44E3-9099-C40C66FF867C}">
                  <a14:compatExt spid="_x0000_s206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95250</xdr:colOff>
          <xdr:row>16</xdr:row>
          <xdr:rowOff>38100</xdr:rowOff>
        </xdr:from>
        <xdr:to>
          <xdr:col>15</xdr:col>
          <xdr:colOff>676275</xdr:colOff>
          <xdr:row>16</xdr:row>
          <xdr:rowOff>285750</xdr:rowOff>
        </xdr:to>
        <xdr:sp macro="" textlink="">
          <xdr:nvSpPr>
            <xdr:cNvPr id="2062" name="Spinner 14" hidden="1">
              <a:extLst>
                <a:ext uri="{63B3BB69-23CF-44E3-9099-C40C66FF867C}">
                  <a14:compatExt spid="_x0000_s206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95250</xdr:colOff>
          <xdr:row>17</xdr:row>
          <xdr:rowOff>38100</xdr:rowOff>
        </xdr:from>
        <xdr:to>
          <xdr:col>15</xdr:col>
          <xdr:colOff>676275</xdr:colOff>
          <xdr:row>17</xdr:row>
          <xdr:rowOff>285750</xdr:rowOff>
        </xdr:to>
        <xdr:sp macro="" textlink="">
          <xdr:nvSpPr>
            <xdr:cNvPr id="2063" name="Spinner 15" hidden="1">
              <a:extLst>
                <a:ext uri="{63B3BB69-23CF-44E3-9099-C40C66FF867C}">
                  <a14:compatExt spid="_x0000_s206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95250</xdr:colOff>
          <xdr:row>18</xdr:row>
          <xdr:rowOff>38100</xdr:rowOff>
        </xdr:from>
        <xdr:to>
          <xdr:col>15</xdr:col>
          <xdr:colOff>676275</xdr:colOff>
          <xdr:row>18</xdr:row>
          <xdr:rowOff>285750</xdr:rowOff>
        </xdr:to>
        <xdr:sp macro="" textlink="">
          <xdr:nvSpPr>
            <xdr:cNvPr id="2064" name="Spinner 16" hidden="1">
              <a:extLst>
                <a:ext uri="{63B3BB69-23CF-44E3-9099-C40C66FF867C}">
                  <a14:compatExt spid="_x0000_s206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57150</xdr:colOff>
          <xdr:row>3</xdr:row>
          <xdr:rowOff>47625</xdr:rowOff>
        </xdr:from>
        <xdr:to>
          <xdr:col>15</xdr:col>
          <xdr:colOff>704850</xdr:colOff>
          <xdr:row>3</xdr:row>
          <xdr:rowOff>485775</xdr:rowOff>
        </xdr:to>
        <xdr:sp macro="" textlink="">
          <xdr:nvSpPr>
            <xdr:cNvPr id="2065" name="Button 17" descr="Reset" hidden="1">
              <a:extLst>
                <a:ext uri="{63B3BB69-23CF-44E3-9099-C40C66FF867C}">
                  <a14:compatExt spid="_x0000_s206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Reset Livraison 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438150</xdr:colOff>
          <xdr:row>1</xdr:row>
          <xdr:rowOff>400050</xdr:rowOff>
        </xdr:from>
        <xdr:to>
          <xdr:col>15</xdr:col>
          <xdr:colOff>57150</xdr:colOff>
          <xdr:row>2</xdr:row>
          <xdr:rowOff>209550</xdr:rowOff>
        </xdr:to>
        <xdr:sp macro="" textlink="">
          <xdr:nvSpPr>
            <xdr:cNvPr id="2066" name="Button 18" hidden="1">
              <a:extLst>
                <a:ext uri="{63B3BB69-23CF-44E3-9099-C40C66FF867C}">
                  <a14:compatExt spid="_x0000_s206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PDF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0</xdr:row>
          <xdr:rowOff>0</xdr:rowOff>
        </xdr:from>
        <xdr:to>
          <xdr:col>1</xdr:col>
          <xdr:colOff>390525</xdr:colOff>
          <xdr:row>1</xdr:row>
          <xdr:rowOff>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Menu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0</xdr:row>
          <xdr:rowOff>0</xdr:rowOff>
        </xdr:from>
        <xdr:to>
          <xdr:col>1</xdr:col>
          <xdr:colOff>390525</xdr:colOff>
          <xdr:row>1</xdr:row>
          <xdr:rowOff>0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Menu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Mes%20documents\Downloads\INVENTAIRE1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S:\Forum\INVENTAIRE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écap"/>
      <sheetName val="RATIO"/>
      <sheetName val="MENU"/>
      <sheetName val="Chambre"/>
      <sheetName val="Réception"/>
      <sheetName val="Produits entretien"/>
      <sheetName val="Feuil1"/>
      <sheetName val="INVENTAIRE1"/>
    </sheetNames>
    <definedNames>
      <definedName name="Feuil3.Enreg_Pdf_chambre"/>
      <definedName name="lancer_userform"/>
      <definedName name="ThisWorkbook.EFFACE"/>
      <definedName name="ThisWorkbook.Imprimer"/>
      <definedName name="ThisWorkbook.MàJ_tableau_inventaire"/>
      <definedName name="ThisWorkbook.MENU"/>
      <definedName name="ThisWorkbook.zero_Stock"/>
    </definedNames>
    <sheetDataSet>
      <sheetData sheetId="0" refreshError="1"/>
      <sheetData sheetId="1">
        <row r="4">
          <cell r="A4" t="str">
            <v>Catalogue</v>
          </cell>
          <cell r="B4">
            <v>43831</v>
          </cell>
          <cell r="C4">
            <v>43862</v>
          </cell>
          <cell r="D4">
            <v>43891</v>
          </cell>
          <cell r="E4">
            <v>43922</v>
          </cell>
          <cell r="F4">
            <v>43952</v>
          </cell>
          <cell r="G4">
            <v>43983</v>
          </cell>
          <cell r="H4">
            <v>44013</v>
          </cell>
          <cell r="I4">
            <v>44044</v>
          </cell>
          <cell r="J4">
            <v>44075</v>
          </cell>
          <cell r="K4">
            <v>44105</v>
          </cell>
          <cell r="L4">
            <v>44136</v>
          </cell>
          <cell r="M4">
            <v>44166</v>
          </cell>
        </row>
      </sheetData>
      <sheetData sheetId="2" refreshError="1"/>
      <sheetData sheetId="3"/>
      <sheetData sheetId="4"/>
      <sheetData sheetId="5"/>
      <sheetData sheetId="6" refreshError="1"/>
      <sheetData sheetId="7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enu"/>
      <sheetName val="Catalogue Chambre"/>
      <sheetName val="Produits entretien"/>
      <sheetName val="Catalogue Réception"/>
      <sheetName val="Catalogue Salle"/>
      <sheetName val="Boissons-Encas"/>
      <sheetName val="Petit-Déjeuner"/>
      <sheetName val="Liste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>
        <row r="1">
          <cell r="A1" t="str">
            <v>Catégorie produit</v>
          </cell>
        </row>
        <row r="2">
          <cell r="A2" t="str">
            <v>Chambre - NUXE Produit accueil</v>
          </cell>
        </row>
        <row r="3">
          <cell r="A3" t="str">
            <v>Chambre - AFICOM</v>
          </cell>
        </row>
        <row r="4">
          <cell r="A4" t="str">
            <v>Chambre - Papeterie M GALLERY</v>
          </cell>
        </row>
        <row r="5">
          <cell r="A5" t="str">
            <v>Chambre - PLG</v>
          </cell>
        </row>
        <row r="6">
          <cell r="A6" t="str">
            <v>Chambre - Capsules NESPRESSO</v>
          </cell>
        </row>
        <row r="7">
          <cell r="A7" t="str">
            <v>Chambre - Thé Pascal HAMOUR</v>
          </cell>
        </row>
        <row r="8">
          <cell r="A8" t="str">
            <v>Chambre - Boissons Soft</v>
          </cell>
        </row>
        <row r="9">
          <cell r="A9" t="str">
            <v>Divers</v>
          </cell>
        </row>
        <row r="10">
          <cell r="A10" t="str">
            <v>Réception</v>
          </cell>
        </row>
        <row r="11">
          <cell r="A11">
            <v>0</v>
          </cell>
        </row>
        <row r="12">
          <cell r="A12">
            <v>0</v>
          </cell>
        </row>
        <row r="13">
          <cell r="A13">
            <v>0</v>
          </cell>
        </row>
        <row r="14">
          <cell r="A14">
            <v>0</v>
          </cell>
        </row>
        <row r="15">
          <cell r="A15">
            <v>0</v>
          </cell>
        </row>
        <row r="16">
          <cell r="A16">
            <v>0</v>
          </cell>
        </row>
        <row r="17">
          <cell r="A17">
            <v>0</v>
          </cell>
        </row>
        <row r="18">
          <cell r="A18">
            <v>0</v>
          </cell>
        </row>
        <row r="19">
          <cell r="A19">
            <v>0</v>
          </cell>
        </row>
        <row r="20">
          <cell r="A20">
            <v>0</v>
          </cell>
        </row>
        <row r="21">
          <cell r="A21">
            <v>0</v>
          </cell>
        </row>
        <row r="22">
          <cell r="A22">
            <v>0</v>
          </cell>
        </row>
        <row r="23">
          <cell r="A23">
            <v>0</v>
          </cell>
        </row>
        <row r="24">
          <cell r="A24">
            <v>0</v>
          </cell>
        </row>
        <row r="25">
          <cell r="A25">
            <v>0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3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2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Relationship Id="rId9" Type="http://schemas.openxmlformats.org/officeDocument/2006/relationships/ctrlProp" Target="../ctrlProps/ctrlProp4.xm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8.xml"/><Relationship Id="rId13" Type="http://schemas.openxmlformats.org/officeDocument/2006/relationships/ctrlProp" Target="../ctrlProps/ctrlProp13.xml"/><Relationship Id="rId18" Type="http://schemas.openxmlformats.org/officeDocument/2006/relationships/ctrlProp" Target="../ctrlProps/ctrlProp18.xml"/><Relationship Id="rId3" Type="http://schemas.openxmlformats.org/officeDocument/2006/relationships/vmlDrawing" Target="../drawings/vmlDrawing2.vml"/><Relationship Id="rId21" Type="http://schemas.openxmlformats.org/officeDocument/2006/relationships/ctrlProp" Target="../ctrlProps/ctrlProp21.xml"/><Relationship Id="rId7" Type="http://schemas.openxmlformats.org/officeDocument/2006/relationships/ctrlProp" Target="../ctrlProps/ctrlProp7.xml"/><Relationship Id="rId12" Type="http://schemas.openxmlformats.org/officeDocument/2006/relationships/ctrlProp" Target="../ctrlProps/ctrlProp12.xml"/><Relationship Id="rId17" Type="http://schemas.openxmlformats.org/officeDocument/2006/relationships/ctrlProp" Target="../ctrlProps/ctrlProp17.xml"/><Relationship Id="rId2" Type="http://schemas.openxmlformats.org/officeDocument/2006/relationships/drawing" Target="../drawings/drawing2.xml"/><Relationship Id="rId16" Type="http://schemas.openxmlformats.org/officeDocument/2006/relationships/ctrlProp" Target="../ctrlProps/ctrlProp16.xml"/><Relationship Id="rId20" Type="http://schemas.openxmlformats.org/officeDocument/2006/relationships/ctrlProp" Target="../ctrlProps/ctrlProp20.xml"/><Relationship Id="rId1" Type="http://schemas.openxmlformats.org/officeDocument/2006/relationships/printerSettings" Target="../printerSettings/printerSettings3.bin"/><Relationship Id="rId6" Type="http://schemas.openxmlformats.org/officeDocument/2006/relationships/ctrlProp" Target="../ctrlProps/ctrlProp6.xml"/><Relationship Id="rId11" Type="http://schemas.openxmlformats.org/officeDocument/2006/relationships/ctrlProp" Target="../ctrlProps/ctrlProp11.xml"/><Relationship Id="rId5" Type="http://schemas.openxmlformats.org/officeDocument/2006/relationships/ctrlProp" Target="../ctrlProps/ctrlProp5.xml"/><Relationship Id="rId15" Type="http://schemas.openxmlformats.org/officeDocument/2006/relationships/ctrlProp" Target="../ctrlProps/ctrlProp15.xml"/><Relationship Id="rId10" Type="http://schemas.openxmlformats.org/officeDocument/2006/relationships/ctrlProp" Target="../ctrlProps/ctrlProp10.xml"/><Relationship Id="rId19" Type="http://schemas.openxmlformats.org/officeDocument/2006/relationships/ctrlProp" Target="../ctrlProps/ctrlProp19.xml"/><Relationship Id="rId4" Type="http://schemas.openxmlformats.org/officeDocument/2006/relationships/vmlDrawing" Target="../drawings/vmlDrawing3.vml"/><Relationship Id="rId9" Type="http://schemas.openxmlformats.org/officeDocument/2006/relationships/ctrlProp" Target="../ctrlProps/ctrlProp9.xml"/><Relationship Id="rId14" Type="http://schemas.openxmlformats.org/officeDocument/2006/relationships/ctrlProp" Target="../ctrlProps/ctrlProp14.xml"/><Relationship Id="rId22" Type="http://schemas.openxmlformats.org/officeDocument/2006/relationships/ctrlProp" Target="../ctrlProps/ctrlProp22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Relationship Id="rId5" Type="http://schemas.openxmlformats.org/officeDocument/2006/relationships/ctrlProp" Target="../ctrlProps/ctrlProp23.xml"/><Relationship Id="rId4" Type="http://schemas.openxmlformats.org/officeDocument/2006/relationships/vmlDrawing" Target="../drawings/vmlDrawing5.v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6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5.bin"/><Relationship Id="rId5" Type="http://schemas.openxmlformats.org/officeDocument/2006/relationships/ctrlProp" Target="../ctrlProps/ctrlProp24.xml"/><Relationship Id="rId4" Type="http://schemas.openxmlformats.org/officeDocument/2006/relationships/vmlDrawing" Target="../drawings/vmlDrawing7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92D050"/>
  </sheetPr>
  <dimension ref="A1:R13"/>
  <sheetViews>
    <sheetView zoomScaleNormal="100" workbookViewId="0">
      <selection activeCell="B15" sqref="B15"/>
    </sheetView>
  </sheetViews>
  <sheetFormatPr baseColWidth="10" defaultColWidth="11.5703125" defaultRowHeight="12.75" x14ac:dyDescent="0.2"/>
  <cols>
    <col min="1" max="1" width="21" style="2" customWidth="1"/>
    <col min="2" max="14" width="11.7109375" style="2" customWidth="1"/>
    <col min="15" max="16384" width="11.5703125" style="2"/>
  </cols>
  <sheetData>
    <row r="1" spans="1:18" ht="27.75" customHeight="1" x14ac:dyDescent="0.2">
      <c r="A1" s="1" t="s">
        <v>0</v>
      </c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</row>
    <row r="3" spans="1:18" x14ac:dyDescent="0.2">
      <c r="A3" s="3" t="s">
        <v>1</v>
      </c>
      <c r="B3" s="4">
        <f t="shared" ref="B3:R3" ca="1" si="0">DATE(YEAR(TODAY()),COLUMN()-1,1)</f>
        <v>43831</v>
      </c>
      <c r="C3" s="4">
        <f t="shared" ca="1" si="0"/>
        <v>43862</v>
      </c>
      <c r="D3" s="4">
        <f t="shared" ca="1" si="0"/>
        <v>43891</v>
      </c>
      <c r="E3" s="4">
        <f t="shared" ca="1" si="0"/>
        <v>43922</v>
      </c>
      <c r="F3" s="4">
        <f t="shared" ca="1" si="0"/>
        <v>43952</v>
      </c>
      <c r="G3" s="4">
        <f t="shared" ca="1" si="0"/>
        <v>43983</v>
      </c>
      <c r="H3" s="4">
        <f t="shared" ca="1" si="0"/>
        <v>44013</v>
      </c>
      <c r="I3" s="4">
        <f t="shared" ca="1" si="0"/>
        <v>44044</v>
      </c>
      <c r="J3" s="4">
        <f t="shared" ca="1" si="0"/>
        <v>44075</v>
      </c>
      <c r="K3" s="4">
        <f t="shared" ca="1" si="0"/>
        <v>44105</v>
      </c>
      <c r="L3" s="4">
        <f t="shared" ca="1" si="0"/>
        <v>44136</v>
      </c>
      <c r="M3" s="4">
        <f t="shared" ca="1" si="0"/>
        <v>44166</v>
      </c>
      <c r="N3" s="4">
        <f t="shared" ca="1" si="0"/>
        <v>44197</v>
      </c>
      <c r="O3" s="4">
        <f t="shared" ca="1" si="0"/>
        <v>44228</v>
      </c>
      <c r="P3" s="4">
        <f t="shared" ca="1" si="0"/>
        <v>44256</v>
      </c>
      <c r="Q3" s="4">
        <f t="shared" ca="1" si="0"/>
        <v>44287</v>
      </c>
      <c r="R3" s="4">
        <f t="shared" ca="1" si="0"/>
        <v>44317</v>
      </c>
    </row>
    <row r="4" spans="1:18" s="9" customFormat="1" x14ac:dyDescent="0.25">
      <c r="A4" s="5" t="s">
        <v>2</v>
      </c>
      <c r="B4" s="6"/>
      <c r="C4" s="7"/>
      <c r="D4" s="6"/>
      <c r="E4" s="6"/>
      <c r="F4" s="8"/>
      <c r="G4" s="8"/>
      <c r="H4" s="8"/>
      <c r="I4" s="8"/>
      <c r="J4" s="8"/>
      <c r="K4" s="8"/>
      <c r="L4" s="8">
        <v>862.91</v>
      </c>
      <c r="M4" s="8">
        <v>0</v>
      </c>
      <c r="N4" s="6"/>
      <c r="O4" s="6"/>
      <c r="P4" s="6"/>
      <c r="Q4" s="6"/>
      <c r="R4" s="6"/>
    </row>
    <row r="5" spans="1:18" s="9" customFormat="1" x14ac:dyDescent="0.25">
      <c r="A5" s="5" t="s">
        <v>3</v>
      </c>
      <c r="B5" s="6"/>
      <c r="C5" s="7"/>
      <c r="D5" s="6"/>
      <c r="E5" s="6"/>
      <c r="F5" s="8"/>
      <c r="G5" s="8"/>
      <c r="H5" s="8"/>
      <c r="I5" s="8"/>
      <c r="J5" s="8"/>
      <c r="K5" s="8"/>
      <c r="L5" s="8">
        <v>634.19000000000005</v>
      </c>
      <c r="M5" s="8">
        <v>0</v>
      </c>
      <c r="N5" s="6"/>
      <c r="O5" s="6"/>
      <c r="P5" s="6"/>
      <c r="Q5" s="6"/>
      <c r="R5" s="6"/>
    </row>
    <row r="6" spans="1:18" s="9" customFormat="1" x14ac:dyDescent="0.25">
      <c r="A6" s="5" t="s">
        <v>4</v>
      </c>
      <c r="B6" s="6"/>
      <c r="C6" s="7"/>
      <c r="D6" s="6"/>
      <c r="E6" s="6"/>
      <c r="F6" s="8"/>
      <c r="G6" s="8"/>
      <c r="H6" s="8"/>
      <c r="I6" s="8"/>
      <c r="J6" s="8"/>
      <c r="K6" s="8"/>
      <c r="L6" s="8">
        <v>1453.58</v>
      </c>
      <c r="M6" s="8">
        <v>0</v>
      </c>
      <c r="N6" s="6"/>
      <c r="O6" s="6"/>
      <c r="P6" s="6"/>
      <c r="Q6" s="6"/>
      <c r="R6" s="6"/>
    </row>
    <row r="7" spans="1:18" s="9" customFormat="1" ht="6" customHeight="1" x14ac:dyDescent="0.25">
      <c r="A7" s="10"/>
      <c r="B7" s="11"/>
      <c r="C7" s="12"/>
      <c r="D7" s="11"/>
      <c r="E7" s="11"/>
      <c r="F7" s="11"/>
      <c r="G7" s="11"/>
      <c r="H7" s="11"/>
      <c r="I7" s="11"/>
      <c r="J7" s="11"/>
      <c r="K7" s="11"/>
      <c r="L7" s="11"/>
      <c r="M7" s="11"/>
      <c r="N7" s="11"/>
      <c r="O7" s="11"/>
      <c r="P7" s="11"/>
      <c r="Q7" s="11"/>
      <c r="R7" s="11"/>
    </row>
    <row r="8" spans="1:18" s="9" customFormat="1" x14ac:dyDescent="0.25">
      <c r="A8" s="5" t="s">
        <v>5</v>
      </c>
      <c r="B8" s="13"/>
      <c r="C8" s="14"/>
      <c r="D8" s="15"/>
      <c r="E8" s="15"/>
      <c r="F8" s="16"/>
      <c r="G8" s="16"/>
      <c r="H8" s="16"/>
      <c r="I8" s="16"/>
      <c r="J8" s="16"/>
      <c r="K8" s="16"/>
      <c r="L8" s="16">
        <v>1607.09</v>
      </c>
      <c r="M8" s="16">
        <v>0</v>
      </c>
      <c r="N8" s="13"/>
      <c r="O8" s="13"/>
      <c r="P8" s="13"/>
      <c r="Q8" s="13"/>
      <c r="R8" s="13"/>
    </row>
    <row r="9" spans="1:18" s="9" customFormat="1" x14ac:dyDescent="0.25">
      <c r="A9" s="5" t="s">
        <v>6</v>
      </c>
      <c r="B9" s="13"/>
      <c r="C9" s="14"/>
      <c r="D9" s="15"/>
      <c r="E9" s="15"/>
      <c r="F9" s="16"/>
      <c r="G9" s="16"/>
      <c r="H9" s="16"/>
      <c r="I9" s="16"/>
      <c r="J9" s="16"/>
      <c r="K9" s="16"/>
      <c r="L9" s="16">
        <v>1509.28</v>
      </c>
      <c r="M9" s="16">
        <v>0</v>
      </c>
      <c r="N9" s="13"/>
      <c r="O9" s="13"/>
      <c r="P9" s="13"/>
      <c r="Q9" s="13"/>
      <c r="R9" s="13"/>
    </row>
    <row r="10" spans="1:18" s="9" customFormat="1" x14ac:dyDescent="0.25">
      <c r="A10" s="5" t="s">
        <v>7</v>
      </c>
      <c r="B10" s="6"/>
      <c r="C10" s="7"/>
      <c r="D10" s="13"/>
      <c r="E10" s="13"/>
      <c r="F10" s="17"/>
      <c r="G10" s="17"/>
      <c r="H10" s="17"/>
      <c r="I10" s="8"/>
      <c r="J10" s="8"/>
      <c r="K10" s="8"/>
      <c r="L10" s="8">
        <v>1278.81</v>
      </c>
      <c r="M10" s="8">
        <v>0</v>
      </c>
      <c r="N10" s="6"/>
      <c r="O10" s="6"/>
      <c r="P10" s="6"/>
      <c r="Q10" s="6"/>
      <c r="R10" s="6"/>
    </row>
    <row r="11" spans="1:18" s="9" customFormat="1" x14ac:dyDescent="0.25">
      <c r="A11" s="5" t="s">
        <v>8</v>
      </c>
      <c r="B11" s="13"/>
      <c r="C11" s="13"/>
      <c r="D11" s="13"/>
      <c r="E11" s="13"/>
      <c r="F11" s="17"/>
      <c r="G11" s="17"/>
      <c r="H11" s="17"/>
      <c r="I11" s="17"/>
      <c r="J11" s="17"/>
      <c r="K11" s="17"/>
      <c r="L11" s="17">
        <v>410.46</v>
      </c>
      <c r="M11" s="17">
        <v>0</v>
      </c>
      <c r="N11" s="13"/>
      <c r="O11" s="13"/>
      <c r="P11" s="13"/>
      <c r="Q11" s="13"/>
      <c r="R11" s="13"/>
    </row>
    <row r="12" spans="1:18" s="9" customFormat="1" x14ac:dyDescent="0.25">
      <c r="A12" s="18" t="s">
        <v>9</v>
      </c>
      <c r="B12" s="13"/>
      <c r="C12" s="13"/>
      <c r="D12" s="13"/>
      <c r="E12" s="13"/>
      <c r="F12" s="17"/>
      <c r="G12" s="17"/>
      <c r="H12" s="17"/>
      <c r="I12" s="17"/>
      <c r="J12" s="17"/>
      <c r="K12" s="17"/>
      <c r="L12" s="17">
        <v>109.74</v>
      </c>
      <c r="M12" s="17">
        <v>0</v>
      </c>
      <c r="N12" s="13"/>
      <c r="O12" s="13"/>
      <c r="P12" s="13"/>
      <c r="Q12" s="13"/>
      <c r="R12" s="13"/>
    </row>
    <row r="13" spans="1:18" x14ac:dyDescent="0.2">
      <c r="A13" s="19" t="s">
        <v>10</v>
      </c>
      <c r="B13" s="20">
        <f>SUM(B4:B10)</f>
        <v>0</v>
      </c>
      <c r="C13" s="20">
        <f>SUM(C4:C10)</f>
        <v>0</v>
      </c>
      <c r="D13" s="20">
        <f>SUM(D4:D10)</f>
        <v>0</v>
      </c>
      <c r="E13" s="20">
        <f>SUM(E4:E11)</f>
        <v>0</v>
      </c>
      <c r="F13" s="20">
        <f t="shared" ref="F13:R13" si="1">SUM(F4:F10)</f>
        <v>0</v>
      </c>
      <c r="G13" s="20">
        <f t="shared" si="1"/>
        <v>0</v>
      </c>
      <c r="H13" s="20">
        <f t="shared" si="1"/>
        <v>0</v>
      </c>
      <c r="I13" s="20">
        <f t="shared" si="1"/>
        <v>0</v>
      </c>
      <c r="J13" s="20">
        <f t="shared" si="1"/>
        <v>0</v>
      </c>
      <c r="K13" s="20">
        <f t="shared" si="1"/>
        <v>0</v>
      </c>
      <c r="L13" s="20">
        <f t="shared" si="1"/>
        <v>7345.8599999999988</v>
      </c>
      <c r="M13" s="20">
        <f t="shared" si="1"/>
        <v>0</v>
      </c>
      <c r="N13" s="20">
        <f t="shared" si="1"/>
        <v>0</v>
      </c>
      <c r="O13" s="20">
        <f t="shared" si="1"/>
        <v>0</v>
      </c>
      <c r="P13" s="20">
        <f t="shared" si="1"/>
        <v>0</v>
      </c>
      <c r="Q13" s="20">
        <f t="shared" si="1"/>
        <v>0</v>
      </c>
      <c r="R13" s="20">
        <f t="shared" si="1"/>
        <v>0</v>
      </c>
    </row>
  </sheetData>
  <mergeCells count="1">
    <mergeCell ref="A1:N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tabColor rgb="FFFFC000"/>
  </sheetPr>
  <dimension ref="A1:O21"/>
  <sheetViews>
    <sheetView showGridLines="0" tabSelected="1" topLeftCell="A7" workbookViewId="0">
      <selection activeCell="C15" sqref="C15"/>
    </sheetView>
  </sheetViews>
  <sheetFormatPr baseColWidth="10" defaultRowHeight="15" x14ac:dyDescent="0.25"/>
  <cols>
    <col min="1" max="9" width="12.7109375" style="26" customWidth="1"/>
    <col min="10" max="16384" width="11.42578125" style="26"/>
  </cols>
  <sheetData>
    <row r="1" spans="1:15" ht="74.25" customHeight="1" x14ac:dyDescent="0.25">
      <c r="A1" s="21"/>
      <c r="B1" s="22" t="s">
        <v>11</v>
      </c>
      <c r="C1" s="22"/>
      <c r="D1" s="23">
        <v>43803</v>
      </c>
      <c r="E1" s="23"/>
      <c r="F1" s="24"/>
      <c r="G1" s="24"/>
      <c r="H1" s="24"/>
      <c r="I1" s="24"/>
      <c r="J1" s="24"/>
      <c r="K1" s="24"/>
      <c r="L1" s="24"/>
      <c r="M1" s="24"/>
      <c r="N1" s="24"/>
      <c r="O1" s="25"/>
    </row>
    <row r="2" spans="1:15" x14ac:dyDescent="0.25">
      <c r="B2" s="22"/>
      <c r="C2" s="22"/>
      <c r="D2" s="27"/>
      <c r="E2" s="27"/>
      <c r="F2" s="25"/>
      <c r="G2" s="25"/>
      <c r="H2" s="25"/>
      <c r="I2" s="25"/>
      <c r="J2" s="25"/>
      <c r="K2" s="25"/>
      <c r="L2" s="25"/>
      <c r="M2" s="25"/>
      <c r="N2" s="25"/>
      <c r="O2" s="25"/>
    </row>
    <row r="3" spans="1:15" ht="31.5" customHeight="1" x14ac:dyDescent="0.25">
      <c r="A3" s="28" t="s">
        <v>12</v>
      </c>
      <c r="B3" s="25"/>
      <c r="C3" s="25"/>
      <c r="D3" s="25"/>
      <c r="E3" s="25"/>
      <c r="F3" s="25"/>
      <c r="G3" s="25"/>
      <c r="H3" s="25"/>
      <c r="I3" s="25"/>
      <c r="J3" s="25"/>
      <c r="K3" s="25"/>
      <c r="L3" s="25"/>
      <c r="M3" s="25"/>
      <c r="N3" s="25"/>
      <c r="O3" s="25"/>
    </row>
    <row r="4" spans="1:15" ht="20.25" customHeight="1" x14ac:dyDescent="0.25">
      <c r="B4" s="25"/>
      <c r="C4" s="25"/>
      <c r="D4" s="25"/>
      <c r="E4" s="25"/>
      <c r="F4" s="25"/>
      <c r="G4" s="25"/>
      <c r="H4" s="25"/>
      <c r="I4" s="25"/>
      <c r="J4" s="25"/>
      <c r="K4" s="25"/>
      <c r="L4" s="25"/>
      <c r="M4" s="25"/>
      <c r="N4" s="25"/>
      <c r="O4" s="25"/>
    </row>
    <row r="5" spans="1:15" x14ac:dyDescent="0.25">
      <c r="A5" s="29"/>
      <c r="B5" s="25"/>
      <c r="C5" s="25"/>
      <c r="D5" s="25"/>
      <c r="E5" s="25"/>
      <c r="F5" s="25"/>
      <c r="G5" s="25"/>
      <c r="H5" s="25"/>
      <c r="I5" s="25"/>
      <c r="J5" s="25"/>
      <c r="K5" s="25"/>
      <c r="L5" s="25"/>
      <c r="M5" s="25"/>
      <c r="N5" s="25"/>
      <c r="O5" s="25"/>
    </row>
    <row r="6" spans="1:15" x14ac:dyDescent="0.25">
      <c r="A6" s="29"/>
      <c r="B6" s="25">
        <f t="array" ref="B6">MATCH(MONTH(D1),MONTH([1]RATIO!4:4),0)</f>
        <v>13</v>
      </c>
      <c r="C6" s="25">
        <f t="array" aca="1" ref="C6" ca="1">MATCH(MONTH(D1),MONTH(Récap!3:3),0)</f>
        <v>13</v>
      </c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</row>
    <row r="7" spans="1:15" x14ac:dyDescent="0.25">
      <c r="A7" s="29"/>
      <c r="B7" s="25"/>
      <c r="C7" s="25"/>
      <c r="D7" s="25"/>
      <c r="E7" s="25"/>
      <c r="F7" s="25"/>
      <c r="G7" s="25"/>
      <c r="H7" s="25"/>
      <c r="I7" s="25"/>
      <c r="J7" s="25"/>
      <c r="K7" s="25"/>
      <c r="L7" s="25"/>
      <c r="M7" s="25"/>
      <c r="N7" s="25"/>
      <c r="O7" s="25"/>
    </row>
    <row r="8" spans="1:15" x14ac:dyDescent="0.25">
      <c r="A8" s="29"/>
      <c r="B8" s="25"/>
      <c r="C8" s="25"/>
      <c r="D8" s="25"/>
      <c r="E8" s="25"/>
      <c r="F8" s="25"/>
      <c r="G8" s="25"/>
      <c r="H8" s="25"/>
      <c r="I8" s="25"/>
      <c r="J8" s="25"/>
      <c r="K8" s="25" t="s">
        <v>13</v>
      </c>
      <c r="L8" s="25"/>
      <c r="M8" s="25"/>
      <c r="N8" s="25"/>
      <c r="O8" s="25"/>
    </row>
    <row r="9" spans="1:15" x14ac:dyDescent="0.25">
      <c r="A9" s="29"/>
      <c r="B9" s="25"/>
      <c r="C9" s="25"/>
      <c r="D9" s="25"/>
      <c r="E9" s="25"/>
      <c r="F9" s="25"/>
      <c r="G9" s="25"/>
      <c r="H9" s="25"/>
      <c r="I9" s="25"/>
      <c r="J9" s="25"/>
      <c r="K9" s="25"/>
      <c r="L9" s="25"/>
      <c r="M9" s="25"/>
      <c r="N9" s="25"/>
      <c r="O9" s="25"/>
    </row>
    <row r="10" spans="1:15" ht="15.75" thickBot="1" x14ac:dyDescent="0.3">
      <c r="A10" s="29"/>
      <c r="B10" s="25"/>
      <c r="C10" s="25"/>
      <c r="D10" s="25"/>
      <c r="E10" s="25"/>
      <c r="F10" s="25"/>
      <c r="G10" s="25"/>
      <c r="H10" s="25"/>
      <c r="I10" s="25"/>
      <c r="J10" s="25"/>
      <c r="K10" s="25"/>
      <c r="L10" s="25"/>
      <c r="M10" s="25"/>
      <c r="N10" s="25"/>
      <c r="O10" s="25"/>
    </row>
    <row r="11" spans="1:15" x14ac:dyDescent="0.25">
      <c r="A11" s="30" t="s">
        <v>14</v>
      </c>
      <c r="B11" s="31"/>
      <c r="C11" s="31"/>
      <c r="D11" s="31"/>
      <c r="E11" s="31"/>
      <c r="F11" s="31"/>
      <c r="G11" s="31"/>
      <c r="H11" s="32"/>
      <c r="I11" s="33"/>
      <c r="J11" s="25"/>
      <c r="K11" s="25"/>
      <c r="L11" s="25"/>
      <c r="M11" s="25"/>
      <c r="N11" s="25"/>
      <c r="O11" s="25"/>
    </row>
    <row r="12" spans="1:15" x14ac:dyDescent="0.25">
      <c r="A12" s="29"/>
      <c r="B12" s="25"/>
      <c r="C12" s="25"/>
      <c r="D12" s="25"/>
      <c r="E12" s="25"/>
      <c r="F12" s="25"/>
      <c r="G12" s="25"/>
      <c r="H12" s="25"/>
      <c r="I12" s="34"/>
      <c r="J12" s="25"/>
      <c r="K12" s="25"/>
      <c r="L12" s="25"/>
      <c r="M12" s="25"/>
      <c r="N12" s="25"/>
      <c r="O12" s="25"/>
    </row>
    <row r="13" spans="1:15" ht="30" x14ac:dyDescent="0.25">
      <c r="A13" s="35" t="s">
        <v>15</v>
      </c>
      <c r="B13" s="36" t="s">
        <v>16</v>
      </c>
      <c r="C13" s="36" t="s">
        <v>4</v>
      </c>
      <c r="D13" s="36" t="s">
        <v>5</v>
      </c>
      <c r="E13" s="36" t="s">
        <v>6</v>
      </c>
      <c r="F13" s="36" t="s">
        <v>17</v>
      </c>
      <c r="G13" s="36" t="s">
        <v>18</v>
      </c>
      <c r="H13" s="36" t="s">
        <v>19</v>
      </c>
      <c r="I13" s="36" t="s">
        <v>20</v>
      </c>
      <c r="J13" s="25"/>
      <c r="K13" s="25"/>
      <c r="L13" s="25"/>
      <c r="M13" s="25"/>
      <c r="N13" s="25"/>
      <c r="O13" s="25"/>
    </row>
    <row r="14" spans="1:15" ht="20.100000000000001" customHeight="1" x14ac:dyDescent="0.25">
      <c r="A14" s="37">
        <f>Chambre!$N$1</f>
        <v>382.36874999999998</v>
      </c>
      <c r="B14" s="38">
        <f>Réception!$M$1</f>
        <v>0</v>
      </c>
      <c r="C14" s="37">
        <f>'Produits entretien'!$M$1</f>
        <v>0</v>
      </c>
      <c r="D14" s="38" t="e">
        <f>#REF!</f>
        <v>#REF!</v>
      </c>
      <c r="E14" s="37" t="e">
        <f>#REF!</f>
        <v>#REF!</v>
      </c>
      <c r="F14" s="38" t="e">
        <f>#REF!</f>
        <v>#REF!</v>
      </c>
      <c r="G14" s="37" t="e">
        <f>#REF!</f>
        <v>#REF!</v>
      </c>
      <c r="H14" s="39" t="e">
        <f>#REF!</f>
        <v>#REF!</v>
      </c>
      <c r="I14" s="38">
        <f>Réception!$M$1</f>
        <v>0</v>
      </c>
      <c r="J14" s="25"/>
      <c r="K14" s="25"/>
      <c r="L14" s="25"/>
      <c r="M14" s="25"/>
      <c r="N14" s="25"/>
      <c r="O14" s="25"/>
    </row>
    <row r="15" spans="1:15" ht="45" x14ac:dyDescent="0.25">
      <c r="A15" s="35" t="s">
        <v>21</v>
      </c>
      <c r="B15" s="36" t="s">
        <v>21</v>
      </c>
      <c r="C15" s="36" t="s">
        <v>21</v>
      </c>
      <c r="D15" s="36" t="s">
        <v>21</v>
      </c>
      <c r="E15" s="36" t="s">
        <v>21</v>
      </c>
      <c r="F15" s="36" t="s">
        <v>21</v>
      </c>
      <c r="G15" s="36" t="s">
        <v>21</v>
      </c>
      <c r="H15" s="40" t="s">
        <v>21</v>
      </c>
      <c r="I15" s="36" t="s">
        <v>22</v>
      </c>
      <c r="J15" s="25"/>
      <c r="K15" s="25"/>
      <c r="L15" s="25"/>
      <c r="M15" s="25"/>
      <c r="N15" s="25"/>
      <c r="O15" s="25"/>
    </row>
    <row r="16" spans="1:15" ht="20.100000000000001" customHeight="1" x14ac:dyDescent="0.25">
      <c r="A16" s="41">
        <f>Chambre!$K$2</f>
        <v>-1454</v>
      </c>
      <c r="B16" s="42">
        <f>Réception!$J$2</f>
        <v>0</v>
      </c>
      <c r="C16" s="42">
        <f>'Produits entretien'!$J$2</f>
        <v>0</v>
      </c>
      <c r="D16" s="42" t="e">
        <f>#REF!</f>
        <v>#REF!</v>
      </c>
      <c r="E16" s="42" t="e">
        <f>#REF!</f>
        <v>#REF!</v>
      </c>
      <c r="F16" s="42" t="e">
        <f>#REF!</f>
        <v>#REF!</v>
      </c>
      <c r="G16" s="42" t="e">
        <f>#REF!</f>
        <v>#REF!</v>
      </c>
      <c r="H16" s="42" t="e">
        <f>#REF!</f>
        <v>#REF!</v>
      </c>
      <c r="I16" s="42" t="e">
        <f>SUM(A16:G16)</f>
        <v>#REF!</v>
      </c>
      <c r="J16" s="25"/>
      <c r="K16" s="25"/>
      <c r="L16" s="25"/>
      <c r="M16" s="25"/>
      <c r="N16" s="25"/>
      <c r="O16" s="25"/>
    </row>
    <row r="17" spans="1:15" x14ac:dyDescent="0.25">
      <c r="A17" s="29"/>
      <c r="B17" s="25"/>
      <c r="C17" s="25"/>
      <c r="D17" s="25"/>
      <c r="E17" s="25"/>
      <c r="F17" s="25"/>
      <c r="G17" s="25"/>
      <c r="H17" s="25"/>
      <c r="I17" s="25"/>
      <c r="J17" s="25"/>
      <c r="K17" s="25"/>
      <c r="L17" s="25"/>
      <c r="M17" s="25"/>
      <c r="N17" s="25"/>
      <c r="O17" s="25"/>
    </row>
    <row r="18" spans="1:15" x14ac:dyDescent="0.25">
      <c r="A18" s="43">
        <f>Chambre!J2</f>
        <v>0</v>
      </c>
      <c r="B18" s="25"/>
      <c r="C18" s="44" t="e">
        <f>'Produits entretien'!#REF!</f>
        <v>#REF!</v>
      </c>
      <c r="D18" s="45" t="e">
        <f>#REF!</f>
        <v>#REF!</v>
      </c>
      <c r="E18" s="45" t="e">
        <f>#REF!</f>
        <v>#REF!</v>
      </c>
      <c r="F18" s="44" t="e">
        <f>#REF!</f>
        <v>#REF!</v>
      </c>
      <c r="G18" s="25"/>
      <c r="H18" s="25"/>
      <c r="I18" s="25"/>
      <c r="J18" s="25"/>
      <c r="K18" s="25"/>
      <c r="L18" s="25"/>
      <c r="M18" s="25"/>
      <c r="N18" s="25"/>
      <c r="O18" s="25"/>
    </row>
    <row r="19" spans="1:15" x14ac:dyDescent="0.25">
      <c r="A19" s="29"/>
      <c r="B19" s="25"/>
      <c r="C19" s="25"/>
      <c r="D19" s="25"/>
      <c r="E19" s="25"/>
      <c r="F19" s="25"/>
      <c r="G19" s="25"/>
      <c r="H19" s="25"/>
      <c r="I19" s="25"/>
      <c r="J19" s="25"/>
      <c r="K19" s="25"/>
      <c r="L19" s="25"/>
      <c r="M19" s="25"/>
      <c r="N19" s="25"/>
      <c r="O19" s="25"/>
    </row>
    <row r="20" spans="1:15" x14ac:dyDescent="0.25">
      <c r="A20" s="29"/>
      <c r="B20" s="25"/>
      <c r="C20" s="25"/>
      <c r="D20" s="25"/>
      <c r="E20" s="25"/>
      <c r="F20" s="25"/>
      <c r="G20" s="25"/>
      <c r="H20" s="25"/>
      <c r="I20" s="25"/>
      <c r="J20" s="25"/>
      <c r="K20" s="25"/>
      <c r="L20" s="25"/>
      <c r="M20" s="25"/>
      <c r="N20" s="25"/>
      <c r="O20" s="25"/>
    </row>
    <row r="21" spans="1:15" x14ac:dyDescent="0.25">
      <c r="A21" s="25"/>
      <c r="B21" s="25"/>
      <c r="C21" s="25"/>
      <c r="D21" s="25"/>
      <c r="E21" s="25"/>
      <c r="F21" s="25"/>
      <c r="G21" s="25"/>
      <c r="H21" s="25"/>
      <c r="I21" s="25"/>
      <c r="J21" s="25"/>
      <c r="K21" s="25"/>
      <c r="L21" s="25"/>
      <c r="M21" s="25"/>
      <c r="N21" s="25"/>
      <c r="O21" s="25"/>
    </row>
  </sheetData>
  <mergeCells count="3">
    <mergeCell ref="B1:C2"/>
    <mergeCell ref="D1:E2"/>
    <mergeCell ref="A11:G11"/>
  </mergeCell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8" r:id="rId4" name="ToggleButton1">
          <controlPr defaultSize="0" autoLine="0" r:id="rId5">
            <anchor moveWithCells="1">
              <from>
                <xdr:col>6</xdr:col>
                <xdr:colOff>742950</xdr:colOff>
                <xdr:row>0</xdr:row>
                <xdr:rowOff>285750</xdr:rowOff>
              </from>
              <to>
                <xdr:col>7</xdr:col>
                <xdr:colOff>323850</xdr:colOff>
                <xdr:row>0</xdr:row>
                <xdr:rowOff>752475</xdr:rowOff>
              </to>
            </anchor>
          </controlPr>
        </control>
      </mc:Choice>
      <mc:Fallback>
        <control shapeId="1028" r:id="rId4" name="ToggleButton1"/>
      </mc:Fallback>
    </mc:AlternateContent>
    <mc:AlternateContent xmlns:mc="http://schemas.openxmlformats.org/markup-compatibility/2006">
      <mc:Choice Requires="x14">
        <control shapeId="1025" r:id="rId6" name="Button 1">
          <controlPr locked="0" defaultSize="0" autoFill="0" autoPict="0" macro="[1]!ThisWorkbook.MàJ_tableau_inventaire">
            <anchor moveWithCells="1" sizeWithCells="1">
              <from>
                <xdr:col>9</xdr:col>
                <xdr:colOff>142875</xdr:colOff>
                <xdr:row>4</xdr:row>
                <xdr:rowOff>76200</xdr:rowOff>
              </from>
              <to>
                <xdr:col>13</xdr:col>
                <xdr:colOff>352425</xdr:colOff>
                <xdr:row>7</xdr:row>
                <xdr:rowOff>57150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26" r:id="rId7" name="Button 2">
          <controlPr locked="0" defaultSize="0" print="0" autoFill="0" autoPict="0" macro="[1]!ThisWorkbook.Imprimer">
            <anchor moveWithCells="1" sizeWithCells="1">
              <from>
                <xdr:col>4</xdr:col>
                <xdr:colOff>104775</xdr:colOff>
                <xdr:row>4</xdr:row>
                <xdr:rowOff>85725</xdr:rowOff>
              </from>
              <to>
                <xdr:col>8</xdr:col>
                <xdr:colOff>819150</xdr:colOff>
                <xdr:row>7</xdr:row>
                <xdr:rowOff>66675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27" r:id="rId8" name="Button 3">
          <controlPr locked="0" defaultSize="0" print="0" autoFill="0" autoPict="0" macro="[1]!ThisWorkbook.zero_Stock">
            <anchor moveWithCells="1" sizeWithCells="1">
              <from>
                <xdr:col>0</xdr:col>
                <xdr:colOff>66675</xdr:colOff>
                <xdr:row>4</xdr:row>
                <xdr:rowOff>95250</xdr:rowOff>
              </from>
              <to>
                <xdr:col>3</xdr:col>
                <xdr:colOff>781050</xdr:colOff>
                <xdr:row>7</xdr:row>
                <xdr:rowOff>76200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29" r:id="rId9" name="Button 5">
          <controlPr defaultSize="0" print="0" autoFill="0" autoPict="0" macro="[0]!LancerLinventaire">
            <anchor moveWithCells="1" sizeWithCells="1">
              <from>
                <xdr:col>10</xdr:col>
                <xdr:colOff>66675</xdr:colOff>
                <xdr:row>9</xdr:row>
                <xdr:rowOff>66675</xdr:rowOff>
              </from>
              <to>
                <xdr:col>11</xdr:col>
                <xdr:colOff>676275</xdr:colOff>
                <xdr:row>12</xdr:row>
                <xdr:rowOff>247650</xdr:rowOff>
              </to>
            </anchor>
          </controlPr>
        </control>
      </mc:Choice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Q21"/>
  <sheetViews>
    <sheetView showGridLines="0" showZeros="0" zoomScale="70" zoomScaleNormal="70" workbookViewId="0">
      <pane xSplit="16" ySplit="4" topLeftCell="Q5" activePane="bottomRight" state="frozen"/>
      <selection activeCell="A5" sqref="A5"/>
      <selection pane="topRight" activeCell="A5" sqref="A5"/>
      <selection pane="bottomLeft" activeCell="A5" sqref="A5"/>
      <selection pane="bottomRight" activeCell="U5" sqref="U5"/>
    </sheetView>
  </sheetViews>
  <sheetFormatPr baseColWidth="10" defaultRowHeight="15" outlineLevelCol="1" x14ac:dyDescent="0.25"/>
  <cols>
    <col min="1" max="1" width="21.7109375" style="111" customWidth="1" outlineLevel="1"/>
    <col min="2" max="2" width="16" style="59" customWidth="1" outlineLevel="1"/>
    <col min="3" max="3" width="44.7109375" style="59" customWidth="1"/>
    <col min="4" max="5" width="13.28515625" style="59" customWidth="1"/>
    <col min="6" max="7" width="12.7109375" style="59" customWidth="1"/>
    <col min="8" max="8" width="12.7109375" hidden="1" customWidth="1" outlineLevel="1"/>
    <col min="9" max="10" width="12.7109375" style="59" hidden="1" customWidth="1" outlineLevel="1"/>
    <col min="11" max="11" width="12.7109375" style="59" customWidth="1" collapsed="1"/>
    <col min="12" max="12" width="14" style="58" customWidth="1"/>
    <col min="13" max="13" width="12.7109375" style="112" customWidth="1"/>
    <col min="14" max="14" width="15.140625" style="113" customWidth="1"/>
    <col min="15" max="15" width="12.7109375" style="57" hidden="1" customWidth="1" outlineLevel="1"/>
    <col min="16" max="16" width="0" style="58" hidden="1" customWidth="1" outlineLevel="1"/>
    <col min="17" max="17" width="11.42578125" style="59" collapsed="1"/>
    <col min="18" max="16384" width="11.42578125" style="59"/>
  </cols>
  <sheetData>
    <row r="1" spans="1:17" ht="35.1" customHeight="1" thickBot="1" x14ac:dyDescent="0.3">
      <c r="A1" s="46" t="s">
        <v>23</v>
      </c>
      <c r="B1" s="47"/>
      <c r="C1" s="47"/>
      <c r="D1" s="47"/>
      <c r="E1" s="48"/>
      <c r="F1" s="49" t="s">
        <v>24</v>
      </c>
      <c r="G1" s="50" t="s">
        <v>25</v>
      </c>
      <c r="H1" s="51" t="s">
        <v>26</v>
      </c>
      <c r="I1" s="52" t="s">
        <v>27</v>
      </c>
      <c r="J1" s="51" t="s">
        <v>28</v>
      </c>
      <c r="K1" s="53" t="s">
        <v>29</v>
      </c>
      <c r="L1" s="54" t="s">
        <v>30</v>
      </c>
      <c r="M1" s="55" t="s">
        <v>31</v>
      </c>
      <c r="N1" s="56">
        <f>SUM(N5:N21)</f>
        <v>382.36874999999998</v>
      </c>
    </row>
    <row r="2" spans="1:17" ht="23.25" customHeight="1" x14ac:dyDescent="0.25">
      <c r="A2" s="60"/>
      <c r="B2" s="61"/>
      <c r="C2" s="61"/>
      <c r="D2" s="61"/>
      <c r="E2" s="62"/>
      <c r="F2" s="63"/>
      <c r="G2" s="64"/>
      <c r="H2" s="65">
        <f>IFERROR((F2/G2)*1.1,0)</f>
        <v>0</v>
      </c>
      <c r="I2" s="66">
        <f>IF(ISERROR(L2/G2),0,(L2/G2))</f>
        <v>0</v>
      </c>
      <c r="J2" s="67">
        <f>IF(ISERROR(L2/F2),0,(L2/F2))</f>
        <v>0</v>
      </c>
      <c r="K2" s="68">
        <f>SUM(K5:K21)</f>
        <v>-1454</v>
      </c>
      <c r="L2" s="69">
        <f>SUM(H5:H21)</f>
        <v>101.17529833333334</v>
      </c>
      <c r="M2" s="70"/>
      <c r="N2" s="71"/>
      <c r="O2" s="72"/>
      <c r="P2" s="73"/>
    </row>
    <row r="3" spans="1:17" ht="32.25" customHeight="1" thickBot="1" x14ac:dyDescent="0.3">
      <c r="A3" s="74"/>
      <c r="B3" s="74"/>
      <c r="C3" s="74"/>
      <c r="D3" s="75"/>
      <c r="E3" s="76"/>
      <c r="F3" s="76"/>
      <c r="G3" s="75"/>
      <c r="H3" s="77">
        <f>SUM(H5:H21)</f>
        <v>101.17529833333334</v>
      </c>
      <c r="I3" s="75"/>
      <c r="J3" s="75"/>
      <c r="K3" s="78"/>
      <c r="L3" s="79"/>
      <c r="M3" s="70"/>
      <c r="N3" s="80"/>
      <c r="O3" s="72"/>
      <c r="P3" s="73"/>
    </row>
    <row r="4" spans="1:17" ht="45" x14ac:dyDescent="0.25">
      <c r="A4" s="81" t="s">
        <v>32</v>
      </c>
      <c r="B4" s="82" t="s">
        <v>33</v>
      </c>
      <c r="C4" s="83" t="s">
        <v>34</v>
      </c>
      <c r="D4" s="83" t="s">
        <v>35</v>
      </c>
      <c r="E4" s="83" t="s">
        <v>36</v>
      </c>
      <c r="F4" s="83" t="s">
        <v>37</v>
      </c>
      <c r="G4" s="83" t="s">
        <v>38</v>
      </c>
      <c r="H4" s="83" t="s">
        <v>39</v>
      </c>
      <c r="I4" s="83" t="s">
        <v>40</v>
      </c>
      <c r="J4" s="83" t="s">
        <v>41</v>
      </c>
      <c r="K4" s="84" t="s">
        <v>21</v>
      </c>
      <c r="L4" s="85" t="s">
        <v>42</v>
      </c>
      <c r="M4" s="86" t="s">
        <v>43</v>
      </c>
      <c r="N4" s="83" t="s">
        <v>44</v>
      </c>
      <c r="O4" s="87" t="s">
        <v>45</v>
      </c>
      <c r="P4" s="88"/>
      <c r="Q4" s="89"/>
    </row>
    <row r="5" spans="1:17" ht="24.95" customHeight="1" x14ac:dyDescent="0.25">
      <c r="A5" s="90" t="s">
        <v>46</v>
      </c>
      <c r="B5" s="91" t="s">
        <v>47</v>
      </c>
      <c r="C5" s="92" t="s">
        <v>48</v>
      </c>
      <c r="D5" s="92" t="s">
        <v>49</v>
      </c>
      <c r="E5" s="93" t="s">
        <v>50</v>
      </c>
      <c r="F5" s="94">
        <v>45.058999999999997</v>
      </c>
      <c r="G5" s="95">
        <f>F5/24</f>
        <v>1.8774583333333332</v>
      </c>
      <c r="H5" s="95">
        <f>IF(L5=0,IF(ISERROR((I5*G5)+J5),0,((I5*G5)+J5)),IF(ISERROR(((I5-M5)*G5)+J5),0,(((I5-M5)*G5)+J5)))</f>
        <v>-200.88804166666665</v>
      </c>
      <c r="I5" s="96">
        <v>43</v>
      </c>
      <c r="J5" s="96">
        <f>IFERROR(O5*F5,0)</f>
        <v>0</v>
      </c>
      <c r="K5" s="97">
        <f t="shared" ref="K5:K21" si="0">L5-I5</f>
        <v>107</v>
      </c>
      <c r="L5" s="98">
        <v>150</v>
      </c>
      <c r="M5" s="99">
        <f t="shared" ref="M5:M21" si="1">IF((L5)=0,"",(L5))</f>
        <v>150</v>
      </c>
      <c r="N5" s="100">
        <f>IFERROR(M5*G5,0)</f>
        <v>281.61874999999998</v>
      </c>
      <c r="O5" s="101"/>
      <c r="P5" s="102"/>
      <c r="Q5" s="103"/>
    </row>
    <row r="6" spans="1:17" ht="24.95" customHeight="1" x14ac:dyDescent="0.25">
      <c r="A6" s="91" t="s">
        <v>51</v>
      </c>
      <c r="B6" s="91" t="s">
        <v>52</v>
      </c>
      <c r="C6" s="92" t="s">
        <v>53</v>
      </c>
      <c r="D6" s="92" t="s">
        <v>49</v>
      </c>
      <c r="E6" s="93" t="s">
        <v>50</v>
      </c>
      <c r="F6" s="94">
        <v>61.28</v>
      </c>
      <c r="G6" s="95">
        <f>F6/1000</f>
        <v>6.1280000000000001E-2</v>
      </c>
      <c r="H6" s="95">
        <f t="shared" ref="H6:H21" si="2">IF(L6=0,IF(ISERROR((I6*G6)+J6),0,((I6*G6)+J6)),IF(ISERROR(((I6-M6)*G6)+J6),0,(((I6-M6)*G6)+J6)))</f>
        <v>57.787040000000005</v>
      </c>
      <c r="I6" s="96">
        <v>943</v>
      </c>
      <c r="J6" s="96">
        <f t="shared" ref="J6:J21" si="3">O6*F6</f>
        <v>0</v>
      </c>
      <c r="K6" s="97">
        <f t="shared" si="0"/>
        <v>-943</v>
      </c>
      <c r="L6" s="98"/>
      <c r="M6" s="99" t="str">
        <f t="shared" si="1"/>
        <v/>
      </c>
      <c r="N6" s="100">
        <f t="shared" ref="N6:N21" si="4">IFERROR(M6*G6,0)</f>
        <v>0</v>
      </c>
      <c r="O6" s="104"/>
      <c r="P6" s="102"/>
    </row>
    <row r="7" spans="1:17" ht="24.95" customHeight="1" x14ac:dyDescent="0.25">
      <c r="A7" s="91" t="s">
        <v>54</v>
      </c>
      <c r="B7" s="91" t="s">
        <v>52</v>
      </c>
      <c r="C7" s="92" t="s">
        <v>55</v>
      </c>
      <c r="D7" s="92" t="s">
        <v>49</v>
      </c>
      <c r="E7" s="93" t="s">
        <v>50</v>
      </c>
      <c r="F7" s="94">
        <v>9.3000000000000007</v>
      </c>
      <c r="G7" s="95">
        <f>F7/24</f>
        <v>0.38750000000000001</v>
      </c>
      <c r="H7" s="95">
        <f t="shared" si="2"/>
        <v>-39.912500000000001</v>
      </c>
      <c r="I7" s="96">
        <v>157</v>
      </c>
      <c r="J7" s="96">
        <f t="shared" si="3"/>
        <v>0</v>
      </c>
      <c r="K7" s="97">
        <f t="shared" si="0"/>
        <v>103</v>
      </c>
      <c r="L7" s="98">
        <v>260</v>
      </c>
      <c r="M7" s="99">
        <f t="shared" si="1"/>
        <v>260</v>
      </c>
      <c r="N7" s="100">
        <f t="shared" si="4"/>
        <v>100.75</v>
      </c>
      <c r="O7" s="104"/>
      <c r="P7" s="102"/>
    </row>
    <row r="8" spans="1:17" ht="24.95" customHeight="1" x14ac:dyDescent="0.25">
      <c r="A8" s="91" t="s">
        <v>56</v>
      </c>
      <c r="B8" s="91" t="s">
        <v>47</v>
      </c>
      <c r="C8" s="92" t="s">
        <v>57</v>
      </c>
      <c r="D8" s="92" t="s">
        <v>58</v>
      </c>
      <c r="E8" s="93" t="s">
        <v>50</v>
      </c>
      <c r="F8" s="94">
        <v>48.616</v>
      </c>
      <c r="G8" s="95">
        <f>F8/8</f>
        <v>6.077</v>
      </c>
      <c r="H8" s="95">
        <f t="shared" si="2"/>
        <v>66.846999999999994</v>
      </c>
      <c r="I8" s="96">
        <v>11</v>
      </c>
      <c r="J8" s="96">
        <f t="shared" si="3"/>
        <v>0</v>
      </c>
      <c r="K8" s="97">
        <f t="shared" si="0"/>
        <v>-11</v>
      </c>
      <c r="L8" s="98"/>
      <c r="M8" s="99" t="str">
        <f t="shared" si="1"/>
        <v/>
      </c>
      <c r="N8" s="100">
        <f t="shared" si="4"/>
        <v>0</v>
      </c>
      <c r="O8" s="104"/>
      <c r="P8" s="102"/>
    </row>
    <row r="9" spans="1:17" ht="24.95" customHeight="1" x14ac:dyDescent="0.25">
      <c r="A9" s="91" t="s">
        <v>59</v>
      </c>
      <c r="B9" s="91" t="s">
        <v>60</v>
      </c>
      <c r="C9" s="92" t="s">
        <v>61</v>
      </c>
      <c r="D9" s="92" t="s">
        <v>49</v>
      </c>
      <c r="E9" s="93" t="s">
        <v>50</v>
      </c>
      <c r="F9" s="94">
        <v>19.899999999999999</v>
      </c>
      <c r="G9" s="95">
        <f>F9/100</f>
        <v>0.19899999999999998</v>
      </c>
      <c r="H9" s="95">
        <f t="shared" si="2"/>
        <v>29.650999999999996</v>
      </c>
      <c r="I9" s="96">
        <v>149</v>
      </c>
      <c r="J9" s="96">
        <f t="shared" si="3"/>
        <v>0</v>
      </c>
      <c r="K9" s="97">
        <f t="shared" si="0"/>
        <v>-149</v>
      </c>
      <c r="L9" s="98"/>
      <c r="M9" s="99" t="str">
        <f t="shared" si="1"/>
        <v/>
      </c>
      <c r="N9" s="100">
        <f t="shared" si="4"/>
        <v>0</v>
      </c>
      <c r="O9" s="101"/>
      <c r="P9" s="102"/>
    </row>
    <row r="10" spans="1:17" ht="24.95" customHeight="1" x14ac:dyDescent="0.25">
      <c r="A10" s="91" t="s">
        <v>62</v>
      </c>
      <c r="B10" s="91" t="s">
        <v>60</v>
      </c>
      <c r="C10" s="92" t="s">
        <v>63</v>
      </c>
      <c r="D10" s="92" t="s">
        <v>49</v>
      </c>
      <c r="E10" s="93" t="s">
        <v>50</v>
      </c>
      <c r="F10" s="94">
        <v>28.45</v>
      </c>
      <c r="G10" s="95">
        <f>F10/250</f>
        <v>0.1138</v>
      </c>
      <c r="H10" s="95">
        <f t="shared" si="2"/>
        <v>43.357799999999997</v>
      </c>
      <c r="I10" s="96">
        <v>381</v>
      </c>
      <c r="J10" s="96">
        <f t="shared" si="3"/>
        <v>0</v>
      </c>
      <c r="K10" s="97">
        <f t="shared" si="0"/>
        <v>-381</v>
      </c>
      <c r="L10" s="98"/>
      <c r="M10" s="99" t="str">
        <f t="shared" si="1"/>
        <v/>
      </c>
      <c r="N10" s="100">
        <f t="shared" si="4"/>
        <v>0</v>
      </c>
      <c r="O10" s="104"/>
      <c r="P10" s="102"/>
    </row>
    <row r="11" spans="1:17" ht="24.95" customHeight="1" x14ac:dyDescent="0.25">
      <c r="A11" s="91" t="s">
        <v>64</v>
      </c>
      <c r="B11" s="91" t="s">
        <v>60</v>
      </c>
      <c r="C11" s="105" t="s">
        <v>65</v>
      </c>
      <c r="D11" s="92" t="s">
        <v>49</v>
      </c>
      <c r="E11" s="93" t="s">
        <v>50</v>
      </c>
      <c r="F11" s="94">
        <v>12.1</v>
      </c>
      <c r="G11" s="95">
        <f>F11/100</f>
        <v>0.121</v>
      </c>
      <c r="H11" s="95">
        <f t="shared" si="2"/>
        <v>16.093</v>
      </c>
      <c r="I11" s="96">
        <v>133</v>
      </c>
      <c r="J11" s="96">
        <f t="shared" si="3"/>
        <v>0</v>
      </c>
      <c r="K11" s="97">
        <f t="shared" si="0"/>
        <v>-133</v>
      </c>
      <c r="L11" s="98"/>
      <c r="M11" s="99" t="str">
        <f t="shared" si="1"/>
        <v/>
      </c>
      <c r="N11" s="100">
        <f t="shared" si="4"/>
        <v>0</v>
      </c>
      <c r="O11" s="104"/>
      <c r="P11" s="102"/>
      <c r="Q11" s="106"/>
    </row>
    <row r="12" spans="1:17" ht="24.95" customHeight="1" x14ac:dyDescent="0.25">
      <c r="A12" s="91" t="s">
        <v>66</v>
      </c>
      <c r="B12" s="91" t="s">
        <v>67</v>
      </c>
      <c r="C12" s="92" t="s">
        <v>68</v>
      </c>
      <c r="D12" s="92" t="s">
        <v>49</v>
      </c>
      <c r="E12" s="93" t="s">
        <v>50</v>
      </c>
      <c r="F12" s="94">
        <v>4.5</v>
      </c>
      <c r="G12" s="95">
        <f>F12</f>
        <v>4.5</v>
      </c>
      <c r="H12" s="95">
        <f t="shared" si="2"/>
        <v>58.5</v>
      </c>
      <c r="I12" s="96">
        <v>13</v>
      </c>
      <c r="J12" s="96">
        <f t="shared" si="3"/>
        <v>0</v>
      </c>
      <c r="K12" s="97">
        <f t="shared" si="0"/>
        <v>-13</v>
      </c>
      <c r="L12" s="98"/>
      <c r="M12" s="99" t="str">
        <f t="shared" si="1"/>
        <v/>
      </c>
      <c r="N12" s="100">
        <f t="shared" si="4"/>
        <v>0</v>
      </c>
      <c r="O12" s="104"/>
      <c r="P12" s="102"/>
    </row>
    <row r="13" spans="1:17" ht="24.95" customHeight="1" x14ac:dyDescent="0.25">
      <c r="A13" s="91" t="s">
        <v>69</v>
      </c>
      <c r="B13" s="91" t="s">
        <v>70</v>
      </c>
      <c r="C13" s="92" t="s">
        <v>71</v>
      </c>
      <c r="D13" s="92" t="s">
        <v>72</v>
      </c>
      <c r="E13" s="93" t="s">
        <v>50</v>
      </c>
      <c r="F13" s="94">
        <v>69.040000000000006</v>
      </c>
      <c r="G13" s="95">
        <f>F13/48</f>
        <v>1.4383333333333335</v>
      </c>
      <c r="H13" s="95">
        <f t="shared" si="2"/>
        <v>21.575000000000003</v>
      </c>
      <c r="I13" s="96">
        <v>15</v>
      </c>
      <c r="J13" s="96">
        <f t="shared" si="3"/>
        <v>0</v>
      </c>
      <c r="K13" s="97">
        <f t="shared" si="0"/>
        <v>-15</v>
      </c>
      <c r="L13" s="98"/>
      <c r="M13" s="99" t="str">
        <f t="shared" si="1"/>
        <v/>
      </c>
      <c r="N13" s="100">
        <f t="shared" si="4"/>
        <v>0</v>
      </c>
      <c r="O13" s="104"/>
      <c r="P13" s="102"/>
    </row>
    <row r="14" spans="1:17" ht="24.95" customHeight="1" x14ac:dyDescent="0.25">
      <c r="A14" s="91" t="s">
        <v>73</v>
      </c>
      <c r="B14" s="91" t="s">
        <v>70</v>
      </c>
      <c r="C14" s="105" t="s">
        <v>74</v>
      </c>
      <c r="D14" s="92" t="s">
        <v>75</v>
      </c>
      <c r="E14" s="93" t="s">
        <v>50</v>
      </c>
      <c r="F14" s="94">
        <v>15.21</v>
      </c>
      <c r="G14" s="107">
        <f>F14/6</f>
        <v>2.5350000000000001</v>
      </c>
      <c r="H14" s="95">
        <f t="shared" si="2"/>
        <v>48.165000000000006</v>
      </c>
      <c r="I14" s="96">
        <v>19</v>
      </c>
      <c r="J14" s="96">
        <f t="shared" si="3"/>
        <v>0</v>
      </c>
      <c r="K14" s="97">
        <f t="shared" si="0"/>
        <v>-19</v>
      </c>
      <c r="L14" s="98"/>
      <c r="M14" s="99" t="str">
        <f t="shared" si="1"/>
        <v/>
      </c>
      <c r="N14" s="100">
        <f t="shared" si="4"/>
        <v>0</v>
      </c>
      <c r="O14" s="104"/>
      <c r="P14" s="102"/>
    </row>
    <row r="15" spans="1:17" ht="24.95" customHeight="1" x14ac:dyDescent="0.25">
      <c r="A15" s="91"/>
      <c r="B15" s="91"/>
      <c r="C15" s="92"/>
      <c r="D15" s="92"/>
      <c r="E15" s="93"/>
      <c r="F15" s="94"/>
      <c r="G15" s="95"/>
      <c r="H15" s="95">
        <f t="shared" si="2"/>
        <v>0</v>
      </c>
      <c r="I15" s="96"/>
      <c r="J15" s="96">
        <f t="shared" si="3"/>
        <v>0</v>
      </c>
      <c r="K15" s="97">
        <f t="shared" si="0"/>
        <v>0</v>
      </c>
      <c r="L15" s="98"/>
      <c r="M15" s="99" t="str">
        <f t="shared" si="1"/>
        <v/>
      </c>
      <c r="N15" s="108">
        <f t="shared" si="4"/>
        <v>0</v>
      </c>
      <c r="O15" s="101"/>
      <c r="P15" s="102"/>
    </row>
    <row r="16" spans="1:17" ht="24.95" customHeight="1" x14ac:dyDescent="0.25">
      <c r="A16" s="91"/>
      <c r="B16" s="91"/>
      <c r="C16" s="92"/>
      <c r="D16" s="92"/>
      <c r="E16" s="93"/>
      <c r="F16" s="94"/>
      <c r="G16" s="95"/>
      <c r="H16" s="95">
        <f t="shared" si="2"/>
        <v>0</v>
      </c>
      <c r="I16" s="96"/>
      <c r="J16" s="96">
        <f t="shared" si="3"/>
        <v>0</v>
      </c>
      <c r="K16" s="97">
        <f t="shared" si="0"/>
        <v>0</v>
      </c>
      <c r="L16" s="98"/>
      <c r="M16" s="99" t="str">
        <f t="shared" si="1"/>
        <v/>
      </c>
      <c r="N16" s="108">
        <f t="shared" si="4"/>
        <v>0</v>
      </c>
      <c r="O16" s="101"/>
      <c r="P16" s="102"/>
    </row>
    <row r="17" spans="1:16" ht="24.95" customHeight="1" x14ac:dyDescent="0.25">
      <c r="A17" s="91"/>
      <c r="B17" s="91"/>
      <c r="C17" s="92"/>
      <c r="D17" s="92"/>
      <c r="E17" s="93"/>
      <c r="F17" s="94"/>
      <c r="G17" s="95"/>
      <c r="H17" s="95">
        <f t="shared" si="2"/>
        <v>0</v>
      </c>
      <c r="I17" s="96"/>
      <c r="J17" s="96">
        <f t="shared" si="3"/>
        <v>0</v>
      </c>
      <c r="K17" s="97">
        <f t="shared" si="0"/>
        <v>0</v>
      </c>
      <c r="L17" s="98"/>
      <c r="M17" s="99" t="str">
        <f t="shared" si="1"/>
        <v/>
      </c>
      <c r="N17" s="108">
        <f t="shared" si="4"/>
        <v>0</v>
      </c>
      <c r="O17" s="101"/>
      <c r="P17" s="102"/>
    </row>
    <row r="18" spans="1:16" ht="24.95" customHeight="1" x14ac:dyDescent="0.25">
      <c r="A18" s="91"/>
      <c r="B18" s="91"/>
      <c r="C18" s="92"/>
      <c r="D18" s="92"/>
      <c r="E18" s="93"/>
      <c r="F18" s="94"/>
      <c r="G18" s="95"/>
      <c r="H18" s="95">
        <f t="shared" si="2"/>
        <v>0</v>
      </c>
      <c r="I18" s="96"/>
      <c r="J18" s="96">
        <f t="shared" si="3"/>
        <v>0</v>
      </c>
      <c r="K18" s="97">
        <f t="shared" si="0"/>
        <v>0</v>
      </c>
      <c r="L18" s="98"/>
      <c r="M18" s="99" t="str">
        <f t="shared" si="1"/>
        <v/>
      </c>
      <c r="N18" s="108">
        <f t="shared" si="4"/>
        <v>0</v>
      </c>
      <c r="O18" s="101"/>
      <c r="P18" s="102"/>
    </row>
    <row r="19" spans="1:16" ht="24.95" customHeight="1" x14ac:dyDescent="0.25">
      <c r="A19" s="91"/>
      <c r="B19" s="91"/>
      <c r="C19" s="105"/>
      <c r="D19" s="92"/>
      <c r="E19" s="93"/>
      <c r="F19" s="94"/>
      <c r="G19" s="109"/>
      <c r="H19" s="95">
        <f t="shared" si="2"/>
        <v>0</v>
      </c>
      <c r="I19" s="96"/>
      <c r="J19" s="96">
        <f t="shared" si="3"/>
        <v>0</v>
      </c>
      <c r="K19" s="97">
        <f t="shared" si="0"/>
        <v>0</v>
      </c>
      <c r="L19" s="98"/>
      <c r="M19" s="99" t="str">
        <f t="shared" si="1"/>
        <v/>
      </c>
      <c r="N19" s="108">
        <f t="shared" si="4"/>
        <v>0</v>
      </c>
      <c r="O19" s="101"/>
      <c r="P19" s="102"/>
    </row>
    <row r="20" spans="1:16" ht="24.95" customHeight="1" x14ac:dyDescent="0.25">
      <c r="A20" s="91"/>
      <c r="B20" s="91"/>
      <c r="C20" s="92"/>
      <c r="D20" s="92"/>
      <c r="E20" s="93"/>
      <c r="F20" s="94"/>
      <c r="G20" s="95"/>
      <c r="H20" s="95">
        <f t="shared" si="2"/>
        <v>0</v>
      </c>
      <c r="I20" s="96"/>
      <c r="J20" s="96">
        <f t="shared" si="3"/>
        <v>0</v>
      </c>
      <c r="K20" s="97">
        <f t="shared" si="0"/>
        <v>0</v>
      </c>
      <c r="L20" s="98"/>
      <c r="M20" s="99" t="str">
        <f t="shared" si="1"/>
        <v/>
      </c>
      <c r="N20" s="108">
        <f t="shared" si="4"/>
        <v>0</v>
      </c>
      <c r="O20" s="101"/>
      <c r="P20" s="102"/>
    </row>
    <row r="21" spans="1:16" ht="24.95" customHeight="1" thickBot="1" x14ac:dyDescent="0.3">
      <c r="A21" s="91"/>
      <c r="B21" s="91"/>
      <c r="C21" s="92"/>
      <c r="D21" s="92"/>
      <c r="E21" s="93"/>
      <c r="F21" s="94"/>
      <c r="G21" s="95"/>
      <c r="H21" s="95">
        <f t="shared" si="2"/>
        <v>0</v>
      </c>
      <c r="I21" s="96"/>
      <c r="J21" s="96">
        <f t="shared" si="3"/>
        <v>0</v>
      </c>
      <c r="K21" s="97">
        <f t="shared" si="0"/>
        <v>0</v>
      </c>
      <c r="L21" s="110"/>
      <c r="M21" s="99" t="str">
        <f t="shared" si="1"/>
        <v/>
      </c>
      <c r="N21" s="108">
        <f t="shared" si="4"/>
        <v>0</v>
      </c>
      <c r="O21" s="101"/>
      <c r="P21" s="102"/>
    </row>
  </sheetData>
  <dataConsolidate/>
  <mergeCells count="2">
    <mergeCell ref="A1:E2"/>
    <mergeCell ref="O4:P4"/>
  </mergeCells>
  <conditionalFormatting sqref="L5:L21">
    <cfRule type="expression" dxfId="2" priority="1">
      <formula>$G5=""</formula>
    </cfRule>
  </conditionalFormatting>
  <dataValidations count="1">
    <dataValidation type="list" allowBlank="1" showInputMessage="1" showErrorMessage="1" sqref="H1 E22:F1048576">
      <formula1>Produits</formula1>
    </dataValidation>
  </dataValidations>
  <pageMargins left="0.23622047244094491" right="0.23622047244094491" top="0.74803149606299213" bottom="0.74803149606299213" header="0.31496062992125984" footer="0.31496062992125984"/>
  <pageSetup paperSize="9" scale="61" orientation="landscape" r:id="rId1"/>
  <headerFooter>
    <oddHeader>&amp;L&amp;G&amp;CIBIS STYLES LAVAL CENTRE &amp;R&amp;D&amp;T</oddHeader>
    <oddFooter>&amp;R&amp;P</oddFooter>
  </headerFooter>
  <rowBreaks count="1" manualBreakCount="1">
    <brk id="18" max="16383" man="1"/>
  </rowBreaks>
  <drawing r:id="rId2"/>
  <legacyDrawing r:id="rId3"/>
  <legacyDrawingHF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5" name="Button 1">
              <controlPr defaultSize="0" print="0" autoFill="0" autoPict="0">
                <anchor moveWithCells="1" sizeWithCells="1">
                  <from>
                    <xdr:col>0</xdr:col>
                    <xdr:colOff>0</xdr:colOff>
                    <xdr:row>0</xdr:row>
                    <xdr:rowOff>0</xdr:rowOff>
                  </from>
                  <to>
                    <xdr:col>1</xdr:col>
                    <xdr:colOff>200025</xdr:colOff>
                    <xdr:row>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6" name="Spinner 2">
              <controlPr locked="0" defaultSize="0" autoPict="0">
                <anchor moveWithCells="1" sizeWithCells="1">
                  <from>
                    <xdr:col>15</xdr:col>
                    <xdr:colOff>95250</xdr:colOff>
                    <xdr:row>4</xdr:row>
                    <xdr:rowOff>38100</xdr:rowOff>
                  </from>
                  <to>
                    <xdr:col>15</xdr:col>
                    <xdr:colOff>676275</xdr:colOff>
                    <xdr:row>4</xdr:row>
                    <xdr:rowOff>285750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1" r:id="rId7" name="Spinner 3">
              <controlPr locked="0" defaultSize="0" autoPict="0">
                <anchor moveWithCells="1" sizeWithCells="1">
                  <from>
                    <xdr:col>15</xdr:col>
                    <xdr:colOff>95250</xdr:colOff>
                    <xdr:row>5</xdr:row>
                    <xdr:rowOff>38100</xdr:rowOff>
                  </from>
                  <to>
                    <xdr:col>15</xdr:col>
                    <xdr:colOff>676275</xdr:colOff>
                    <xdr:row>5</xdr:row>
                    <xdr:rowOff>285750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2" r:id="rId8" name="Spinner 4">
              <controlPr locked="0" defaultSize="0" autoPict="0">
                <anchor moveWithCells="1" sizeWithCells="1">
                  <from>
                    <xdr:col>15</xdr:col>
                    <xdr:colOff>95250</xdr:colOff>
                    <xdr:row>6</xdr:row>
                    <xdr:rowOff>38100</xdr:rowOff>
                  </from>
                  <to>
                    <xdr:col>15</xdr:col>
                    <xdr:colOff>676275</xdr:colOff>
                    <xdr:row>6</xdr:row>
                    <xdr:rowOff>285750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3" r:id="rId9" name="Spinner 5">
              <controlPr locked="0" defaultSize="0" autoPict="0">
                <anchor moveWithCells="1" sizeWithCells="1">
                  <from>
                    <xdr:col>15</xdr:col>
                    <xdr:colOff>95250</xdr:colOff>
                    <xdr:row>7</xdr:row>
                    <xdr:rowOff>38100</xdr:rowOff>
                  </from>
                  <to>
                    <xdr:col>15</xdr:col>
                    <xdr:colOff>676275</xdr:colOff>
                    <xdr:row>7</xdr:row>
                    <xdr:rowOff>285750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4" r:id="rId10" name="Spinner 6">
              <controlPr locked="0" defaultSize="0" autoPict="0">
                <anchor moveWithCells="1" sizeWithCells="1">
                  <from>
                    <xdr:col>15</xdr:col>
                    <xdr:colOff>95250</xdr:colOff>
                    <xdr:row>8</xdr:row>
                    <xdr:rowOff>38100</xdr:rowOff>
                  </from>
                  <to>
                    <xdr:col>15</xdr:col>
                    <xdr:colOff>676275</xdr:colOff>
                    <xdr:row>8</xdr:row>
                    <xdr:rowOff>285750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5" r:id="rId11" name="Spinner 7">
              <controlPr locked="0" defaultSize="0" autoPict="0">
                <anchor moveWithCells="1" sizeWithCells="1">
                  <from>
                    <xdr:col>15</xdr:col>
                    <xdr:colOff>95250</xdr:colOff>
                    <xdr:row>9</xdr:row>
                    <xdr:rowOff>38100</xdr:rowOff>
                  </from>
                  <to>
                    <xdr:col>15</xdr:col>
                    <xdr:colOff>676275</xdr:colOff>
                    <xdr:row>9</xdr:row>
                    <xdr:rowOff>285750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6" r:id="rId12" name="Spinner 8">
              <controlPr locked="0" defaultSize="0" autoPict="0">
                <anchor moveWithCells="1" sizeWithCells="1">
                  <from>
                    <xdr:col>15</xdr:col>
                    <xdr:colOff>95250</xdr:colOff>
                    <xdr:row>10</xdr:row>
                    <xdr:rowOff>38100</xdr:rowOff>
                  </from>
                  <to>
                    <xdr:col>15</xdr:col>
                    <xdr:colOff>676275</xdr:colOff>
                    <xdr:row>10</xdr:row>
                    <xdr:rowOff>285750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7" r:id="rId13" name="Spinner 9">
              <controlPr locked="0" defaultSize="0" autoPict="0">
                <anchor moveWithCells="1" sizeWithCells="1">
                  <from>
                    <xdr:col>15</xdr:col>
                    <xdr:colOff>95250</xdr:colOff>
                    <xdr:row>11</xdr:row>
                    <xdr:rowOff>38100</xdr:rowOff>
                  </from>
                  <to>
                    <xdr:col>15</xdr:col>
                    <xdr:colOff>676275</xdr:colOff>
                    <xdr:row>11</xdr:row>
                    <xdr:rowOff>285750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8" r:id="rId14" name="Spinner 10">
              <controlPr locked="0" defaultSize="0" autoPict="0">
                <anchor moveWithCells="1" sizeWithCells="1">
                  <from>
                    <xdr:col>15</xdr:col>
                    <xdr:colOff>95250</xdr:colOff>
                    <xdr:row>12</xdr:row>
                    <xdr:rowOff>38100</xdr:rowOff>
                  </from>
                  <to>
                    <xdr:col>15</xdr:col>
                    <xdr:colOff>676275</xdr:colOff>
                    <xdr:row>12</xdr:row>
                    <xdr:rowOff>285750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9" r:id="rId15" name="Spinner 11">
              <controlPr locked="0" defaultSize="0" autoPict="0">
                <anchor moveWithCells="1" sizeWithCells="1">
                  <from>
                    <xdr:col>15</xdr:col>
                    <xdr:colOff>95250</xdr:colOff>
                    <xdr:row>13</xdr:row>
                    <xdr:rowOff>38100</xdr:rowOff>
                  </from>
                  <to>
                    <xdr:col>15</xdr:col>
                    <xdr:colOff>676275</xdr:colOff>
                    <xdr:row>13</xdr:row>
                    <xdr:rowOff>285750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0" r:id="rId16" name="Spinner 12">
              <controlPr locked="0" defaultSize="0" autoPict="0">
                <anchor moveWithCells="1" sizeWithCells="1">
                  <from>
                    <xdr:col>15</xdr:col>
                    <xdr:colOff>95250</xdr:colOff>
                    <xdr:row>14</xdr:row>
                    <xdr:rowOff>38100</xdr:rowOff>
                  </from>
                  <to>
                    <xdr:col>15</xdr:col>
                    <xdr:colOff>676275</xdr:colOff>
                    <xdr:row>14</xdr:row>
                    <xdr:rowOff>285750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1" r:id="rId17" name="Spinner 13">
              <controlPr locked="0" defaultSize="0" autoPict="0">
                <anchor moveWithCells="1" sizeWithCells="1">
                  <from>
                    <xdr:col>15</xdr:col>
                    <xdr:colOff>95250</xdr:colOff>
                    <xdr:row>15</xdr:row>
                    <xdr:rowOff>38100</xdr:rowOff>
                  </from>
                  <to>
                    <xdr:col>15</xdr:col>
                    <xdr:colOff>676275</xdr:colOff>
                    <xdr:row>15</xdr:row>
                    <xdr:rowOff>285750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2" r:id="rId18" name="Spinner 14">
              <controlPr locked="0" defaultSize="0" autoPict="0">
                <anchor moveWithCells="1" sizeWithCells="1">
                  <from>
                    <xdr:col>15</xdr:col>
                    <xdr:colOff>95250</xdr:colOff>
                    <xdr:row>16</xdr:row>
                    <xdr:rowOff>38100</xdr:rowOff>
                  </from>
                  <to>
                    <xdr:col>15</xdr:col>
                    <xdr:colOff>676275</xdr:colOff>
                    <xdr:row>16</xdr:row>
                    <xdr:rowOff>285750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3" r:id="rId19" name="Spinner 15">
              <controlPr locked="0" defaultSize="0" autoPict="0">
                <anchor moveWithCells="1" sizeWithCells="1">
                  <from>
                    <xdr:col>15</xdr:col>
                    <xdr:colOff>95250</xdr:colOff>
                    <xdr:row>17</xdr:row>
                    <xdr:rowOff>38100</xdr:rowOff>
                  </from>
                  <to>
                    <xdr:col>15</xdr:col>
                    <xdr:colOff>676275</xdr:colOff>
                    <xdr:row>17</xdr:row>
                    <xdr:rowOff>285750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4" r:id="rId20" name="Spinner 16">
              <controlPr locked="0" defaultSize="0" autoPict="0">
                <anchor moveWithCells="1" sizeWithCells="1">
                  <from>
                    <xdr:col>15</xdr:col>
                    <xdr:colOff>95250</xdr:colOff>
                    <xdr:row>18</xdr:row>
                    <xdr:rowOff>38100</xdr:rowOff>
                  </from>
                  <to>
                    <xdr:col>15</xdr:col>
                    <xdr:colOff>676275</xdr:colOff>
                    <xdr:row>18</xdr:row>
                    <xdr:rowOff>285750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5" r:id="rId21" name="Button 17">
              <controlPr defaultSize="0" print="0" autoFill="0" autoPict="0" macro="[1]!ThisWorkbook.EFFACE" altText="Reset">
                <anchor moveWithCells="1" sizeWithCells="1">
                  <from>
                    <xdr:col>15</xdr:col>
                    <xdr:colOff>57150</xdr:colOff>
                    <xdr:row>3</xdr:row>
                    <xdr:rowOff>47625</xdr:rowOff>
                  </from>
                  <to>
                    <xdr:col>15</xdr:col>
                    <xdr:colOff>704850</xdr:colOff>
                    <xdr:row>3</xdr:row>
                    <xdr:rowOff>485775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6" r:id="rId22" name="Button 18">
              <controlPr defaultSize="0" print="0" autoFill="0" autoPict="0" macro="[1]!Feuil3.Enreg_Pdf_chambre">
                <anchor moveWithCells="1" sizeWithCells="1">
                  <from>
                    <xdr:col>14</xdr:col>
                    <xdr:colOff>438150</xdr:colOff>
                    <xdr:row>1</xdr:row>
                    <xdr:rowOff>400050</xdr:rowOff>
                  </from>
                  <to>
                    <xdr:col>15</xdr:col>
                    <xdr:colOff>57150</xdr:colOff>
                    <xdr:row>2</xdr:row>
                    <xdr:rowOff>209550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N50"/>
  <sheetViews>
    <sheetView showGridLines="0" showZeros="0" zoomScale="80" zoomScaleNormal="80" workbookViewId="0">
      <pane xSplit="13" ySplit="4" topLeftCell="N5" activePane="bottomRight" state="frozen"/>
      <selection activeCell="A5" sqref="A5"/>
      <selection pane="topRight" activeCell="A5" sqref="A5"/>
      <selection pane="bottomLeft" activeCell="A5" sqref="A5"/>
      <selection pane="bottomRight" activeCell="E5" sqref="E5"/>
    </sheetView>
  </sheetViews>
  <sheetFormatPr baseColWidth="10" defaultRowHeight="15" outlineLevelCol="1" x14ac:dyDescent="0.25"/>
  <cols>
    <col min="1" max="1" width="14.42578125" style="111" customWidth="1" outlineLevel="1"/>
    <col min="2" max="2" width="12.28515625" style="59" customWidth="1" outlineLevel="1"/>
    <col min="3" max="3" width="40.28515625" style="59" customWidth="1"/>
    <col min="4" max="4" width="16.5703125" style="59" customWidth="1"/>
    <col min="5" max="5" width="17.7109375" style="59" customWidth="1"/>
    <col min="6" max="7" width="12.7109375" style="59" customWidth="1"/>
    <col min="8" max="8" width="12.7109375" customWidth="1" outlineLevel="1"/>
    <col min="9" max="9" width="12.7109375" style="59" customWidth="1" outlineLevel="1"/>
    <col min="10" max="10" width="12.7109375" style="59" customWidth="1"/>
    <col min="11" max="11" width="13.28515625" style="58" customWidth="1"/>
    <col min="12" max="12" width="13.28515625" style="112" customWidth="1"/>
    <col min="13" max="13" width="13.28515625" style="113" customWidth="1"/>
    <col min="14" max="16384" width="11.42578125" style="59"/>
  </cols>
  <sheetData>
    <row r="1" spans="1:14" ht="39.950000000000003" customHeight="1" thickBot="1" x14ac:dyDescent="0.3">
      <c r="A1" s="46" t="s">
        <v>76</v>
      </c>
      <c r="B1" s="47"/>
      <c r="C1" s="47"/>
      <c r="D1" s="47"/>
      <c r="E1" s="47"/>
      <c r="F1" s="47"/>
      <c r="G1" s="47"/>
      <c r="H1" s="47"/>
      <c r="I1" s="47"/>
      <c r="J1" s="114"/>
      <c r="K1" s="115"/>
      <c r="L1" s="116" t="s">
        <v>31</v>
      </c>
      <c r="M1" s="117">
        <f>SUM(M5:M50)</f>
        <v>0</v>
      </c>
    </row>
    <row r="2" spans="1:14" ht="26.25" customHeight="1" x14ac:dyDescent="0.25">
      <c r="A2" s="60"/>
      <c r="B2" s="61"/>
      <c r="C2" s="61"/>
      <c r="D2" s="61"/>
      <c r="E2" s="61"/>
      <c r="F2" s="61"/>
      <c r="G2" s="61"/>
      <c r="H2" s="61"/>
      <c r="I2" s="61"/>
      <c r="J2" s="118"/>
      <c r="K2" s="119"/>
      <c r="L2" s="120"/>
      <c r="M2" s="121"/>
    </row>
    <row r="3" spans="1:14" ht="32.25" customHeight="1" thickBot="1" x14ac:dyDescent="0.3">
      <c r="A3" s="74"/>
      <c r="B3" s="74"/>
      <c r="C3" s="74"/>
      <c r="D3" s="75"/>
      <c r="E3" s="76"/>
      <c r="F3" s="76"/>
      <c r="G3" s="75"/>
      <c r="H3" s="77">
        <f>SUM(H5:H50)</f>
        <v>0</v>
      </c>
      <c r="I3" s="75"/>
      <c r="J3" s="78"/>
      <c r="K3" s="79"/>
      <c r="L3" s="70"/>
      <c r="M3" s="80"/>
    </row>
    <row r="4" spans="1:14" ht="45" x14ac:dyDescent="0.25">
      <c r="A4" s="81" t="s">
        <v>32</v>
      </c>
      <c r="B4" s="82" t="s">
        <v>33</v>
      </c>
      <c r="C4" s="83" t="s">
        <v>34</v>
      </c>
      <c r="D4" s="83" t="s">
        <v>35</v>
      </c>
      <c r="E4" s="83" t="s">
        <v>36</v>
      </c>
      <c r="F4" s="83" t="s">
        <v>37</v>
      </c>
      <c r="G4" s="83" t="s">
        <v>38</v>
      </c>
      <c r="H4" s="83" t="s">
        <v>39</v>
      </c>
      <c r="I4" s="83" t="s">
        <v>40</v>
      </c>
      <c r="J4" s="84" t="s">
        <v>21</v>
      </c>
      <c r="K4" s="85" t="s">
        <v>42</v>
      </c>
      <c r="L4" s="86"/>
      <c r="M4" s="83" t="s">
        <v>44</v>
      </c>
      <c r="N4" s="89"/>
    </row>
    <row r="5" spans="1:14" ht="24.95" customHeight="1" x14ac:dyDescent="0.25">
      <c r="A5" s="90"/>
      <c r="B5" s="91"/>
      <c r="C5" s="92"/>
      <c r="D5" s="92"/>
      <c r="E5" s="122"/>
      <c r="F5" s="95"/>
      <c r="G5" s="95"/>
      <c r="H5" s="95"/>
      <c r="I5" s="96"/>
      <c r="J5" s="97"/>
      <c r="K5" s="98"/>
      <c r="L5" s="99"/>
      <c r="M5" s="100">
        <f t="shared" ref="M5:M50" si="0">IFERROR(L5*G5,0)</f>
        <v>0</v>
      </c>
    </row>
    <row r="6" spans="1:14" ht="24.95" customHeight="1" x14ac:dyDescent="0.25">
      <c r="A6" s="91"/>
      <c r="B6" s="91"/>
      <c r="C6" s="92"/>
      <c r="D6" s="92"/>
      <c r="E6" s="122"/>
      <c r="F6" s="95"/>
      <c r="G6" s="95"/>
      <c r="H6" s="95"/>
      <c r="I6" s="96"/>
      <c r="J6" s="97"/>
      <c r="K6" s="98"/>
      <c r="L6" s="99" t="str">
        <f t="shared" ref="L6:L50" si="1">IF((K6)=0,"",(K6))</f>
        <v/>
      </c>
      <c r="M6" s="100">
        <f t="shared" si="0"/>
        <v>0</v>
      </c>
    </row>
    <row r="7" spans="1:14" ht="24.95" customHeight="1" x14ac:dyDescent="0.25">
      <c r="A7" s="91"/>
      <c r="B7" s="91"/>
      <c r="C7" s="92"/>
      <c r="D7" s="92"/>
      <c r="E7" s="122"/>
      <c r="F7" s="95"/>
      <c r="G7" s="95"/>
      <c r="H7" s="95"/>
      <c r="I7" s="96"/>
      <c r="J7" s="97"/>
      <c r="K7" s="98"/>
      <c r="L7" s="99" t="str">
        <f t="shared" si="1"/>
        <v/>
      </c>
      <c r="M7" s="100">
        <f t="shared" si="0"/>
        <v>0</v>
      </c>
    </row>
    <row r="8" spans="1:14" ht="24.95" customHeight="1" x14ac:dyDescent="0.25">
      <c r="A8" s="91"/>
      <c r="B8" s="91"/>
      <c r="C8" s="92"/>
      <c r="D8" s="92"/>
      <c r="E8" s="122"/>
      <c r="F8" s="95"/>
      <c r="G8" s="95"/>
      <c r="H8" s="95"/>
      <c r="I8" s="96"/>
      <c r="J8" s="97"/>
      <c r="K8" s="98"/>
      <c r="L8" s="99" t="str">
        <f t="shared" si="1"/>
        <v/>
      </c>
      <c r="M8" s="100">
        <f t="shared" si="0"/>
        <v>0</v>
      </c>
    </row>
    <row r="9" spans="1:14" ht="24.95" customHeight="1" x14ac:dyDescent="0.25">
      <c r="A9" s="91"/>
      <c r="B9" s="91"/>
      <c r="C9" s="92"/>
      <c r="D9" s="92"/>
      <c r="E9" s="122"/>
      <c r="F9" s="95"/>
      <c r="G9" s="95"/>
      <c r="H9" s="95"/>
      <c r="I9" s="96"/>
      <c r="J9" s="97"/>
      <c r="K9" s="98"/>
      <c r="L9" s="99" t="str">
        <f t="shared" si="1"/>
        <v/>
      </c>
      <c r="M9" s="100">
        <f t="shared" si="0"/>
        <v>0</v>
      </c>
    </row>
    <row r="10" spans="1:14" ht="24.95" customHeight="1" x14ac:dyDescent="0.25">
      <c r="A10" s="91"/>
      <c r="B10" s="91"/>
      <c r="C10" s="92"/>
      <c r="D10" s="92"/>
      <c r="E10" s="122"/>
      <c r="F10" s="95"/>
      <c r="G10" s="95"/>
      <c r="H10" s="95"/>
      <c r="I10" s="96"/>
      <c r="J10" s="97"/>
      <c r="K10" s="98"/>
      <c r="L10" s="99" t="str">
        <f t="shared" si="1"/>
        <v/>
      </c>
      <c r="M10" s="100">
        <f t="shared" si="0"/>
        <v>0</v>
      </c>
    </row>
    <row r="11" spans="1:14" ht="24.95" customHeight="1" x14ac:dyDescent="0.25">
      <c r="A11" s="91"/>
      <c r="B11" s="91"/>
      <c r="C11" s="105"/>
      <c r="D11" s="92"/>
      <c r="E11" s="122"/>
      <c r="F11" s="95"/>
      <c r="G11" s="95"/>
      <c r="H11" s="95"/>
      <c r="I11" s="96"/>
      <c r="J11" s="97"/>
      <c r="K11" s="98"/>
      <c r="L11" s="99" t="str">
        <f t="shared" si="1"/>
        <v/>
      </c>
      <c r="M11" s="100">
        <f t="shared" si="0"/>
        <v>0</v>
      </c>
      <c r="N11" s="106"/>
    </row>
    <row r="12" spans="1:14" ht="24.95" customHeight="1" x14ac:dyDescent="0.25">
      <c r="A12" s="91"/>
      <c r="B12" s="91"/>
      <c r="C12" s="92"/>
      <c r="D12" s="92"/>
      <c r="E12" s="122"/>
      <c r="F12" s="95"/>
      <c r="G12" s="95"/>
      <c r="H12" s="95"/>
      <c r="I12" s="96"/>
      <c r="J12" s="97"/>
      <c r="K12" s="98"/>
      <c r="L12" s="99" t="str">
        <f t="shared" si="1"/>
        <v/>
      </c>
      <c r="M12" s="100">
        <f t="shared" si="0"/>
        <v>0</v>
      </c>
    </row>
    <row r="13" spans="1:14" ht="24.95" customHeight="1" x14ac:dyDescent="0.25">
      <c r="A13" s="91"/>
      <c r="B13" s="91"/>
      <c r="C13" s="92"/>
      <c r="D13" s="123"/>
      <c r="E13" s="122"/>
      <c r="F13" s="95"/>
      <c r="G13" s="95"/>
      <c r="H13" s="95"/>
      <c r="I13" s="96"/>
      <c r="J13" s="97"/>
      <c r="K13" s="98"/>
      <c r="L13" s="99" t="str">
        <f t="shared" si="1"/>
        <v/>
      </c>
      <c r="M13" s="100">
        <f t="shared" si="0"/>
        <v>0</v>
      </c>
    </row>
    <row r="14" spans="1:14" ht="24.95" customHeight="1" x14ac:dyDescent="0.25">
      <c r="A14" s="91"/>
      <c r="B14" s="91"/>
      <c r="C14" s="105"/>
      <c r="D14" s="92"/>
      <c r="E14" s="122"/>
      <c r="F14" s="95"/>
      <c r="G14" s="95"/>
      <c r="H14" s="95"/>
      <c r="I14" s="96"/>
      <c r="J14" s="97"/>
      <c r="K14" s="98"/>
      <c r="L14" s="99" t="str">
        <f t="shared" si="1"/>
        <v/>
      </c>
      <c r="M14" s="100">
        <f t="shared" si="0"/>
        <v>0</v>
      </c>
    </row>
    <row r="15" spans="1:14" ht="24.95" customHeight="1" x14ac:dyDescent="0.25">
      <c r="A15" s="91"/>
      <c r="B15" s="91"/>
      <c r="C15" s="92"/>
      <c r="D15" s="92"/>
      <c r="E15" s="122"/>
      <c r="F15" s="95"/>
      <c r="G15" s="95"/>
      <c r="H15" s="95"/>
      <c r="I15" s="96"/>
      <c r="J15" s="97"/>
      <c r="K15" s="98"/>
      <c r="L15" s="99" t="str">
        <f t="shared" si="1"/>
        <v/>
      </c>
      <c r="M15" s="100">
        <f t="shared" si="0"/>
        <v>0</v>
      </c>
    </row>
    <row r="16" spans="1:14" ht="24.95" customHeight="1" x14ac:dyDescent="0.25">
      <c r="A16" s="91"/>
      <c r="B16" s="91"/>
      <c r="C16" s="92"/>
      <c r="D16" s="92"/>
      <c r="E16" s="122"/>
      <c r="F16" s="95"/>
      <c r="G16" s="95"/>
      <c r="H16" s="95"/>
      <c r="I16" s="96"/>
      <c r="J16" s="97"/>
      <c r="K16" s="98"/>
      <c r="L16" s="99" t="str">
        <f t="shared" si="1"/>
        <v/>
      </c>
      <c r="M16" s="100">
        <f t="shared" si="0"/>
        <v>0</v>
      </c>
    </row>
    <row r="17" spans="1:13" ht="24.95" customHeight="1" x14ac:dyDescent="0.25">
      <c r="A17" s="91"/>
      <c r="B17" s="91"/>
      <c r="C17" s="92"/>
      <c r="D17" s="92"/>
      <c r="E17" s="122"/>
      <c r="F17" s="95"/>
      <c r="G17" s="95"/>
      <c r="H17" s="95"/>
      <c r="I17" s="96"/>
      <c r="J17" s="97"/>
      <c r="K17" s="98"/>
      <c r="L17" s="99" t="str">
        <f t="shared" si="1"/>
        <v/>
      </c>
      <c r="M17" s="100">
        <f t="shared" si="0"/>
        <v>0</v>
      </c>
    </row>
    <row r="18" spans="1:13" ht="24.95" customHeight="1" x14ac:dyDescent="0.25">
      <c r="A18" s="91"/>
      <c r="B18" s="91"/>
      <c r="C18" s="92"/>
      <c r="D18" s="92"/>
      <c r="E18" s="122"/>
      <c r="F18" s="95"/>
      <c r="G18" s="95"/>
      <c r="H18" s="95"/>
      <c r="I18" s="96"/>
      <c r="J18" s="97"/>
      <c r="K18" s="98"/>
      <c r="L18" s="99" t="str">
        <f t="shared" si="1"/>
        <v/>
      </c>
      <c r="M18" s="100">
        <f t="shared" si="0"/>
        <v>0</v>
      </c>
    </row>
    <row r="19" spans="1:13" ht="24.95" customHeight="1" x14ac:dyDescent="0.25">
      <c r="A19" s="91"/>
      <c r="B19" s="91"/>
      <c r="C19" s="105"/>
      <c r="D19" s="92"/>
      <c r="E19" s="122"/>
      <c r="F19" s="95"/>
      <c r="G19" s="95"/>
      <c r="H19" s="95"/>
      <c r="I19" s="96"/>
      <c r="J19" s="97"/>
      <c r="K19" s="98"/>
      <c r="L19" s="99" t="str">
        <f t="shared" si="1"/>
        <v/>
      </c>
      <c r="M19" s="100">
        <f t="shared" si="0"/>
        <v>0</v>
      </c>
    </row>
    <row r="20" spans="1:13" ht="24.95" customHeight="1" x14ac:dyDescent="0.25">
      <c r="A20" s="91"/>
      <c r="B20" s="91"/>
      <c r="C20" s="92"/>
      <c r="D20" s="92"/>
      <c r="E20" s="122"/>
      <c r="F20" s="95"/>
      <c r="G20" s="95"/>
      <c r="H20" s="95"/>
      <c r="I20" s="96"/>
      <c r="J20" s="97"/>
      <c r="K20" s="98"/>
      <c r="L20" s="99" t="str">
        <f t="shared" si="1"/>
        <v/>
      </c>
      <c r="M20" s="100">
        <f t="shared" si="0"/>
        <v>0</v>
      </c>
    </row>
    <row r="21" spans="1:13" ht="24.95" customHeight="1" x14ac:dyDescent="0.25">
      <c r="A21" s="91"/>
      <c r="B21" s="91"/>
      <c r="C21" s="92"/>
      <c r="D21" s="92"/>
      <c r="E21" s="122"/>
      <c r="F21" s="95"/>
      <c r="G21" s="95"/>
      <c r="H21" s="95"/>
      <c r="I21" s="96"/>
      <c r="J21" s="97"/>
      <c r="K21" s="98"/>
      <c r="L21" s="99" t="str">
        <f t="shared" si="1"/>
        <v/>
      </c>
      <c r="M21" s="100">
        <f t="shared" si="0"/>
        <v>0</v>
      </c>
    </row>
    <row r="22" spans="1:13" ht="24.95" customHeight="1" x14ac:dyDescent="0.25">
      <c r="A22" s="91"/>
      <c r="B22" s="91"/>
      <c r="C22" s="92"/>
      <c r="D22" s="92"/>
      <c r="E22" s="122"/>
      <c r="F22" s="95"/>
      <c r="G22" s="95"/>
      <c r="H22" s="95"/>
      <c r="I22" s="96"/>
      <c r="J22" s="97"/>
      <c r="K22" s="98"/>
      <c r="L22" s="99" t="str">
        <f t="shared" si="1"/>
        <v/>
      </c>
      <c r="M22" s="100">
        <f t="shared" si="0"/>
        <v>0</v>
      </c>
    </row>
    <row r="23" spans="1:13" ht="24.95" customHeight="1" x14ac:dyDescent="0.25">
      <c r="A23" s="91"/>
      <c r="B23" s="91"/>
      <c r="C23" s="92"/>
      <c r="D23" s="92"/>
      <c r="E23" s="93"/>
      <c r="F23" s="124"/>
      <c r="G23" s="95"/>
      <c r="H23" s="95"/>
      <c r="I23" s="96"/>
      <c r="J23" s="97"/>
      <c r="K23" s="98"/>
      <c r="L23" s="99" t="str">
        <f t="shared" si="1"/>
        <v/>
      </c>
      <c r="M23" s="100">
        <f t="shared" si="0"/>
        <v>0</v>
      </c>
    </row>
    <row r="24" spans="1:13" ht="24.95" customHeight="1" x14ac:dyDescent="0.25">
      <c r="A24" s="91"/>
      <c r="B24" s="91"/>
      <c r="C24" s="105"/>
      <c r="D24" s="92"/>
      <c r="E24" s="93"/>
      <c r="F24" s="95"/>
      <c r="G24" s="95"/>
      <c r="H24" s="95"/>
      <c r="I24" s="96"/>
      <c r="J24" s="97"/>
      <c r="K24" s="98"/>
      <c r="L24" s="99" t="str">
        <f t="shared" si="1"/>
        <v/>
      </c>
      <c r="M24" s="100">
        <f t="shared" si="0"/>
        <v>0</v>
      </c>
    </row>
    <row r="25" spans="1:13" ht="24.95" customHeight="1" x14ac:dyDescent="0.25">
      <c r="A25" s="91"/>
      <c r="B25" s="91"/>
      <c r="C25" s="92"/>
      <c r="D25" s="92"/>
      <c r="E25" s="93"/>
      <c r="F25" s="95"/>
      <c r="G25" s="95"/>
      <c r="H25" s="95"/>
      <c r="I25" s="96"/>
      <c r="J25" s="97"/>
      <c r="K25" s="98"/>
      <c r="L25" s="99" t="str">
        <f t="shared" si="1"/>
        <v/>
      </c>
      <c r="M25" s="100">
        <f t="shared" si="0"/>
        <v>0</v>
      </c>
    </row>
    <row r="26" spans="1:13" ht="24.95" customHeight="1" x14ac:dyDescent="0.25">
      <c r="A26" s="91"/>
      <c r="B26" s="91"/>
      <c r="C26" s="105"/>
      <c r="D26" s="92"/>
      <c r="E26" s="93"/>
      <c r="F26" s="95"/>
      <c r="G26" s="95"/>
      <c r="H26" s="95"/>
      <c r="I26" s="96"/>
      <c r="J26" s="97"/>
      <c r="K26" s="98"/>
      <c r="L26" s="99" t="str">
        <f t="shared" si="1"/>
        <v/>
      </c>
      <c r="M26" s="100">
        <f t="shared" si="0"/>
        <v>0</v>
      </c>
    </row>
    <row r="27" spans="1:13" ht="24.95" customHeight="1" x14ac:dyDescent="0.25">
      <c r="A27" s="91"/>
      <c r="B27" s="91"/>
      <c r="C27" s="92"/>
      <c r="D27" s="92"/>
      <c r="E27" s="93"/>
      <c r="F27" s="95"/>
      <c r="G27" s="95"/>
      <c r="H27" s="95"/>
      <c r="I27" s="96"/>
      <c r="J27" s="97"/>
      <c r="K27" s="98"/>
      <c r="L27" s="99" t="str">
        <f t="shared" si="1"/>
        <v/>
      </c>
      <c r="M27" s="100">
        <f t="shared" si="0"/>
        <v>0</v>
      </c>
    </row>
    <row r="28" spans="1:13" ht="24.95" customHeight="1" x14ac:dyDescent="0.25">
      <c r="A28" s="91"/>
      <c r="B28" s="91"/>
      <c r="C28" s="105"/>
      <c r="D28" s="92"/>
      <c r="E28" s="93"/>
      <c r="F28" s="95"/>
      <c r="G28" s="95"/>
      <c r="H28" s="95"/>
      <c r="I28" s="96"/>
      <c r="J28" s="97"/>
      <c r="K28" s="98"/>
      <c r="L28" s="99" t="str">
        <f t="shared" si="1"/>
        <v/>
      </c>
      <c r="M28" s="100">
        <f t="shared" si="0"/>
        <v>0</v>
      </c>
    </row>
    <row r="29" spans="1:13" ht="24.95" customHeight="1" x14ac:dyDescent="0.25">
      <c r="A29" s="91"/>
      <c r="B29" s="91"/>
      <c r="C29" s="92"/>
      <c r="D29" s="92"/>
      <c r="E29" s="93"/>
      <c r="F29" s="95"/>
      <c r="G29" s="95"/>
      <c r="H29" s="95"/>
      <c r="I29" s="96"/>
      <c r="J29" s="97"/>
      <c r="K29" s="98"/>
      <c r="L29" s="99" t="str">
        <f t="shared" si="1"/>
        <v/>
      </c>
      <c r="M29" s="100">
        <f t="shared" si="0"/>
        <v>0</v>
      </c>
    </row>
    <row r="30" spans="1:13" ht="24.95" customHeight="1" x14ac:dyDescent="0.25">
      <c r="A30" s="91"/>
      <c r="B30" s="91"/>
      <c r="C30" s="92"/>
      <c r="D30" s="92"/>
      <c r="E30" s="93"/>
      <c r="F30" s="95"/>
      <c r="G30" s="95"/>
      <c r="H30" s="95"/>
      <c r="I30" s="96"/>
      <c r="J30" s="97"/>
      <c r="K30" s="98"/>
      <c r="L30" s="99" t="str">
        <f t="shared" si="1"/>
        <v/>
      </c>
      <c r="M30" s="100">
        <f t="shared" si="0"/>
        <v>0</v>
      </c>
    </row>
    <row r="31" spans="1:13" ht="24.95" customHeight="1" x14ac:dyDescent="0.25">
      <c r="A31" s="91"/>
      <c r="B31" s="91"/>
      <c r="C31" s="92"/>
      <c r="D31" s="92"/>
      <c r="E31" s="93"/>
      <c r="F31" s="95"/>
      <c r="G31" s="95"/>
      <c r="H31" s="95"/>
      <c r="I31" s="96"/>
      <c r="J31" s="97"/>
      <c r="K31" s="98"/>
      <c r="L31" s="99" t="str">
        <f t="shared" si="1"/>
        <v/>
      </c>
      <c r="M31" s="100">
        <f t="shared" si="0"/>
        <v>0</v>
      </c>
    </row>
    <row r="32" spans="1:13" ht="24.95" customHeight="1" x14ac:dyDescent="0.25">
      <c r="A32" s="91"/>
      <c r="B32" s="91"/>
      <c r="C32" s="105"/>
      <c r="D32" s="92"/>
      <c r="E32" s="93"/>
      <c r="F32" s="95"/>
      <c r="G32" s="95"/>
      <c r="H32" s="95"/>
      <c r="I32" s="96"/>
      <c r="J32" s="97"/>
      <c r="K32" s="98"/>
      <c r="L32" s="99" t="str">
        <f t="shared" si="1"/>
        <v/>
      </c>
      <c r="M32" s="100">
        <f t="shared" si="0"/>
        <v>0</v>
      </c>
    </row>
    <row r="33" spans="1:13" ht="24.95" customHeight="1" x14ac:dyDescent="0.25">
      <c r="A33" s="91"/>
      <c r="B33" s="91"/>
      <c r="C33" s="92"/>
      <c r="D33" s="92"/>
      <c r="E33" s="93"/>
      <c r="F33" s="95"/>
      <c r="G33" s="95"/>
      <c r="H33" s="95"/>
      <c r="I33" s="96"/>
      <c r="J33" s="97"/>
      <c r="K33" s="98"/>
      <c r="L33" s="99" t="str">
        <f t="shared" si="1"/>
        <v/>
      </c>
      <c r="M33" s="100">
        <f t="shared" si="0"/>
        <v>0</v>
      </c>
    </row>
    <row r="34" spans="1:13" ht="24.95" customHeight="1" x14ac:dyDescent="0.25">
      <c r="A34" s="91"/>
      <c r="B34" s="91"/>
      <c r="C34" s="92"/>
      <c r="D34" s="92"/>
      <c r="E34" s="93"/>
      <c r="F34" s="94"/>
      <c r="G34" s="95"/>
      <c r="H34" s="95"/>
      <c r="I34" s="96"/>
      <c r="J34" s="97"/>
      <c r="K34" s="98"/>
      <c r="L34" s="99" t="str">
        <f t="shared" si="1"/>
        <v/>
      </c>
      <c r="M34" s="100">
        <f t="shared" si="0"/>
        <v>0</v>
      </c>
    </row>
    <row r="35" spans="1:13" ht="24.95" customHeight="1" x14ac:dyDescent="0.25">
      <c r="A35" s="91"/>
      <c r="B35" s="91"/>
      <c r="C35" s="105"/>
      <c r="D35" s="92"/>
      <c r="E35" s="93"/>
      <c r="F35" s="94"/>
      <c r="G35" s="95"/>
      <c r="H35" s="95"/>
      <c r="I35" s="96"/>
      <c r="J35" s="97"/>
      <c r="K35" s="98"/>
      <c r="L35" s="99" t="str">
        <f t="shared" si="1"/>
        <v/>
      </c>
      <c r="M35" s="100">
        <f t="shared" si="0"/>
        <v>0</v>
      </c>
    </row>
    <row r="36" spans="1:13" ht="24.95" customHeight="1" x14ac:dyDescent="0.25">
      <c r="A36" s="91"/>
      <c r="B36" s="91"/>
      <c r="C36" s="92"/>
      <c r="D36" s="92"/>
      <c r="E36" s="93"/>
      <c r="F36" s="94"/>
      <c r="G36" s="95"/>
      <c r="H36" s="95"/>
      <c r="I36" s="96"/>
      <c r="J36" s="97"/>
      <c r="K36" s="98"/>
      <c r="L36" s="99" t="str">
        <f t="shared" si="1"/>
        <v/>
      </c>
      <c r="M36" s="100">
        <f t="shared" si="0"/>
        <v>0</v>
      </c>
    </row>
    <row r="37" spans="1:13" ht="24.95" customHeight="1" x14ac:dyDescent="0.25">
      <c r="A37" s="91"/>
      <c r="B37" s="91"/>
      <c r="C37" s="92"/>
      <c r="D37" s="92"/>
      <c r="E37" s="93"/>
      <c r="F37" s="94"/>
      <c r="G37" s="95"/>
      <c r="H37" s="95"/>
      <c r="I37" s="96"/>
      <c r="J37" s="97"/>
      <c r="K37" s="98"/>
      <c r="L37" s="99" t="str">
        <f t="shared" si="1"/>
        <v/>
      </c>
      <c r="M37" s="100">
        <f t="shared" si="0"/>
        <v>0</v>
      </c>
    </row>
    <row r="38" spans="1:13" ht="24.95" customHeight="1" x14ac:dyDescent="0.25">
      <c r="A38" s="91"/>
      <c r="B38" s="91"/>
      <c r="C38" s="92"/>
      <c r="D38" s="92"/>
      <c r="E38" s="93"/>
      <c r="F38" s="94"/>
      <c r="G38" s="95"/>
      <c r="H38" s="95"/>
      <c r="I38" s="96"/>
      <c r="J38" s="97"/>
      <c r="K38" s="98"/>
      <c r="L38" s="99" t="str">
        <f t="shared" si="1"/>
        <v/>
      </c>
      <c r="M38" s="100">
        <f t="shared" si="0"/>
        <v>0</v>
      </c>
    </row>
    <row r="39" spans="1:13" ht="24.95" customHeight="1" x14ac:dyDescent="0.25">
      <c r="A39" s="91"/>
      <c r="B39" s="91"/>
      <c r="C39" s="92"/>
      <c r="D39" s="92"/>
      <c r="E39" s="93"/>
      <c r="F39" s="94"/>
      <c r="G39" s="95">
        <f t="shared" ref="G39:G43" si="2">F39</f>
        <v>0</v>
      </c>
      <c r="H39" s="95">
        <f>IF(K39=0,IF(ISERROR((I39*G39)+#REF!),0,((I39*G39)+#REF!)),IF(ISERROR(((I39-L39)*G39)+#REF!),0,(((I39-L39)*G39)+#REF!)))</f>
        <v>0</v>
      </c>
      <c r="I39" s="96"/>
      <c r="J39" s="97">
        <f t="shared" ref="J39:J50" si="3">K39-I39</f>
        <v>0</v>
      </c>
      <c r="K39" s="98"/>
      <c r="L39" s="99" t="str">
        <f t="shared" si="1"/>
        <v/>
      </c>
      <c r="M39" s="100">
        <f t="shared" si="0"/>
        <v>0</v>
      </c>
    </row>
    <row r="40" spans="1:13" ht="24.95" customHeight="1" x14ac:dyDescent="0.25">
      <c r="A40" s="91"/>
      <c r="B40" s="91"/>
      <c r="C40" s="92"/>
      <c r="D40" s="92"/>
      <c r="E40" s="93"/>
      <c r="F40" s="94"/>
      <c r="G40" s="95">
        <f t="shared" si="2"/>
        <v>0</v>
      </c>
      <c r="H40" s="95">
        <f>IF(K40=0,IF(ISERROR((I40*G40)+#REF!),0,((I40*G40)+#REF!)),IF(ISERROR(((I40-L40)*G40)+#REF!),0,(((I40-L40)*G40)+#REF!)))</f>
        <v>0</v>
      </c>
      <c r="I40" s="96"/>
      <c r="J40" s="97">
        <f t="shared" si="3"/>
        <v>0</v>
      </c>
      <c r="K40" s="98"/>
      <c r="L40" s="99" t="str">
        <f t="shared" si="1"/>
        <v/>
      </c>
      <c r="M40" s="100">
        <f t="shared" si="0"/>
        <v>0</v>
      </c>
    </row>
    <row r="41" spans="1:13" ht="24.95" customHeight="1" x14ac:dyDescent="0.25">
      <c r="A41" s="91"/>
      <c r="B41" s="91"/>
      <c r="C41" s="92"/>
      <c r="D41" s="92"/>
      <c r="E41" s="93"/>
      <c r="F41" s="94"/>
      <c r="G41" s="95">
        <f t="shared" si="2"/>
        <v>0</v>
      </c>
      <c r="H41" s="95">
        <f>IF(K41=0,IF(ISERROR((I41*G41)+#REF!),0,((I41*G41)+#REF!)),IF(ISERROR(((I41-L41)*G41)+#REF!),0,(((I41-L41)*G41)+#REF!)))</f>
        <v>0</v>
      </c>
      <c r="I41" s="96"/>
      <c r="J41" s="97">
        <f t="shared" si="3"/>
        <v>0</v>
      </c>
      <c r="K41" s="98"/>
      <c r="L41" s="99" t="str">
        <f t="shared" si="1"/>
        <v/>
      </c>
      <c r="M41" s="100">
        <f t="shared" si="0"/>
        <v>0</v>
      </c>
    </row>
    <row r="42" spans="1:13" ht="24.95" customHeight="1" x14ac:dyDescent="0.25">
      <c r="A42" s="91"/>
      <c r="B42" s="91"/>
      <c r="C42" s="92"/>
      <c r="D42" s="92"/>
      <c r="E42" s="93"/>
      <c r="F42" s="94"/>
      <c r="G42" s="95">
        <f t="shared" si="2"/>
        <v>0</v>
      </c>
      <c r="H42" s="95">
        <f>IF(K42=0,IF(ISERROR((I42*G42)+#REF!),0,((I42*G42)+#REF!)),IF(ISERROR(((I42-L42)*G42)+#REF!),0,(((I42-L42)*G42)+#REF!)))</f>
        <v>0</v>
      </c>
      <c r="I42" s="96"/>
      <c r="J42" s="97">
        <f t="shared" si="3"/>
        <v>0</v>
      </c>
      <c r="K42" s="98"/>
      <c r="L42" s="99" t="str">
        <f t="shared" si="1"/>
        <v/>
      </c>
      <c r="M42" s="100">
        <f t="shared" si="0"/>
        <v>0</v>
      </c>
    </row>
    <row r="43" spans="1:13" ht="24.95" customHeight="1" x14ac:dyDescent="0.25">
      <c r="A43" s="91"/>
      <c r="B43" s="91"/>
      <c r="C43" s="92"/>
      <c r="D43" s="92"/>
      <c r="E43" s="93"/>
      <c r="F43" s="94"/>
      <c r="G43" s="95">
        <f t="shared" si="2"/>
        <v>0</v>
      </c>
      <c r="H43" s="95">
        <f>IF(K43=0,IF(ISERROR((I43*G43)+#REF!),0,((I43*G43)+#REF!)),IF(ISERROR(((I43-L43)*G43)+#REF!),0,(((I43-L43)*G43)+#REF!)))</f>
        <v>0</v>
      </c>
      <c r="I43" s="96"/>
      <c r="J43" s="97">
        <f t="shared" si="3"/>
        <v>0</v>
      </c>
      <c r="K43" s="98"/>
      <c r="L43" s="99" t="str">
        <f t="shared" si="1"/>
        <v/>
      </c>
      <c r="M43" s="100">
        <f t="shared" si="0"/>
        <v>0</v>
      </c>
    </row>
    <row r="44" spans="1:13" ht="24.95" customHeight="1" x14ac:dyDescent="0.25">
      <c r="A44" s="91"/>
      <c r="B44" s="91"/>
      <c r="C44" s="92"/>
      <c r="D44" s="92"/>
      <c r="E44" s="93"/>
      <c r="F44" s="94"/>
      <c r="G44" s="95">
        <f>F44/13</f>
        <v>0</v>
      </c>
      <c r="H44" s="95">
        <f>IF(K44=0,IF(ISERROR((I44*G44)+#REF!),0,((I44*G44)+#REF!)),IF(ISERROR(((I44-L44)*G44)+#REF!),0,(((I44-L44)*G44)+#REF!)))</f>
        <v>0</v>
      </c>
      <c r="I44" s="96"/>
      <c r="J44" s="97">
        <f t="shared" si="3"/>
        <v>0</v>
      </c>
      <c r="K44" s="98"/>
      <c r="L44" s="99" t="str">
        <f t="shared" si="1"/>
        <v/>
      </c>
      <c r="M44" s="100">
        <f t="shared" si="0"/>
        <v>0</v>
      </c>
    </row>
    <row r="45" spans="1:13" ht="24.95" customHeight="1" x14ac:dyDescent="0.25">
      <c r="A45" s="91"/>
      <c r="B45" s="91"/>
      <c r="C45" s="92"/>
      <c r="D45" s="92"/>
      <c r="E45" s="93"/>
      <c r="F45" s="94"/>
      <c r="G45" s="95">
        <f>F45</f>
        <v>0</v>
      </c>
      <c r="H45" s="95">
        <f>IF(K45=0,IF(ISERROR((I45*G45)+#REF!),0,((I45*G45)+#REF!)),IF(ISERROR(((I45-L45)*G45)+#REF!),0,(((I45-L45)*G45)+#REF!)))</f>
        <v>0</v>
      </c>
      <c r="I45" s="96"/>
      <c r="J45" s="97">
        <f t="shared" si="3"/>
        <v>0</v>
      </c>
      <c r="K45" s="98"/>
      <c r="L45" s="99" t="str">
        <f t="shared" si="1"/>
        <v/>
      </c>
      <c r="M45" s="100">
        <f t="shared" si="0"/>
        <v>0</v>
      </c>
    </row>
    <row r="46" spans="1:13" ht="24.95" customHeight="1" x14ac:dyDescent="0.25">
      <c r="A46" s="91"/>
      <c r="B46" s="91"/>
      <c r="C46" s="92"/>
      <c r="D46" s="92"/>
      <c r="E46" s="93"/>
      <c r="F46" s="94"/>
      <c r="G46" s="95">
        <f>F46/5</f>
        <v>0</v>
      </c>
      <c r="H46" s="95">
        <f>IF(K46=0,IF(ISERROR((I46*G46)+#REF!),0,((I46*G46)+#REF!)),IF(ISERROR(((I46-L46)*G46)+#REF!),0,(((I46-L46)*G46)+#REF!)))</f>
        <v>0</v>
      </c>
      <c r="I46" s="96"/>
      <c r="J46" s="97">
        <f t="shared" si="3"/>
        <v>0</v>
      </c>
      <c r="K46" s="98"/>
      <c r="L46" s="99" t="str">
        <f t="shared" si="1"/>
        <v/>
      </c>
      <c r="M46" s="100">
        <f t="shared" si="0"/>
        <v>0</v>
      </c>
    </row>
    <row r="47" spans="1:13" ht="24.95" customHeight="1" x14ac:dyDescent="0.25">
      <c r="A47" s="91"/>
      <c r="B47" s="91"/>
      <c r="C47" s="105"/>
      <c r="D47" s="92"/>
      <c r="E47" s="93"/>
      <c r="F47" s="94"/>
      <c r="G47" s="95">
        <f>F47/100</f>
        <v>0</v>
      </c>
      <c r="H47" s="95">
        <f>IF(K47=0,IF(ISERROR((I47*G47)+#REF!),0,((I47*G47)+#REF!)),IF(ISERROR(((I47-L47)*G47)+#REF!),0,(((I47-L47)*G47)+#REF!)))</f>
        <v>0</v>
      </c>
      <c r="I47" s="96"/>
      <c r="J47" s="97">
        <f t="shared" si="3"/>
        <v>0</v>
      </c>
      <c r="K47" s="98"/>
      <c r="L47" s="99" t="str">
        <f t="shared" si="1"/>
        <v/>
      </c>
      <c r="M47" s="100">
        <f t="shared" si="0"/>
        <v>0</v>
      </c>
    </row>
    <row r="48" spans="1:13" ht="24.95" customHeight="1" x14ac:dyDescent="0.25">
      <c r="A48" s="91"/>
      <c r="B48" s="91"/>
      <c r="C48" s="105"/>
      <c r="D48" s="92"/>
      <c r="E48" s="93"/>
      <c r="F48" s="94"/>
      <c r="G48" s="95">
        <f t="shared" ref="G48:G50" si="4">F48/100</f>
        <v>0</v>
      </c>
      <c r="H48" s="95">
        <f>IF(K48=0,IF(ISERROR((I48*G48)+#REF!),0,((I48*G48)+#REF!)),IF(ISERROR(((I48-L48)*G48)+#REF!),0,(((I48-L48)*G48)+#REF!)))</f>
        <v>0</v>
      </c>
      <c r="I48" s="96"/>
      <c r="J48" s="97">
        <f t="shared" si="3"/>
        <v>0</v>
      </c>
      <c r="K48" s="98"/>
      <c r="L48" s="99" t="str">
        <f t="shared" si="1"/>
        <v/>
      </c>
      <c r="M48" s="100">
        <f t="shared" si="0"/>
        <v>0</v>
      </c>
    </row>
    <row r="49" spans="1:13" ht="24.95" customHeight="1" x14ac:dyDescent="0.25">
      <c r="A49" s="91"/>
      <c r="B49" s="91"/>
      <c r="C49" s="105"/>
      <c r="D49" s="92"/>
      <c r="E49" s="93"/>
      <c r="F49" s="94"/>
      <c r="G49" s="95">
        <f t="shared" si="4"/>
        <v>0</v>
      </c>
      <c r="H49" s="95">
        <f>IF(K49=0,IF(ISERROR((I49*G49)+#REF!),0,((I49*G49)+#REF!)),IF(ISERROR(((I49-L49)*G49)+#REF!),0,(((I49-L49)*G49)+#REF!)))</f>
        <v>0</v>
      </c>
      <c r="I49" s="96"/>
      <c r="J49" s="97">
        <f t="shared" si="3"/>
        <v>0</v>
      </c>
      <c r="K49" s="98"/>
      <c r="L49" s="99" t="str">
        <f t="shared" si="1"/>
        <v/>
      </c>
      <c r="M49" s="100">
        <f t="shared" si="0"/>
        <v>0</v>
      </c>
    </row>
    <row r="50" spans="1:13" ht="24.95" customHeight="1" thickBot="1" x14ac:dyDescent="0.3">
      <c r="A50" s="91"/>
      <c r="B50" s="91"/>
      <c r="C50" s="105"/>
      <c r="D50" s="92"/>
      <c r="E50" s="93"/>
      <c r="F50" s="94"/>
      <c r="G50" s="95">
        <f t="shared" si="4"/>
        <v>0</v>
      </c>
      <c r="H50" s="95">
        <f>IF(K50=0,IF(ISERROR((I50*G50)+#REF!),0,((I50*G50)+#REF!)),IF(ISERROR(((I50-L50)*G50)+#REF!),0,(((I50-L50)*G50)+#REF!)))</f>
        <v>0</v>
      </c>
      <c r="I50" s="96"/>
      <c r="J50" s="97">
        <f t="shared" si="3"/>
        <v>0</v>
      </c>
      <c r="K50" s="110"/>
      <c r="L50" s="99" t="str">
        <f t="shared" si="1"/>
        <v/>
      </c>
      <c r="M50" s="100">
        <f t="shared" si="0"/>
        <v>0</v>
      </c>
    </row>
  </sheetData>
  <mergeCells count="1">
    <mergeCell ref="A1:I2"/>
  </mergeCells>
  <conditionalFormatting sqref="K5:K50">
    <cfRule type="expression" dxfId="1" priority="1">
      <formula>$G5=""</formula>
    </cfRule>
  </conditionalFormatting>
  <dataValidations count="1">
    <dataValidation type="list" allowBlank="1" showInputMessage="1" showErrorMessage="1" sqref="E51:F1048576">
      <formula1>Produits</formula1>
    </dataValidation>
  </dataValidations>
  <pageMargins left="0.70866141732283472" right="0.70866141732283472" top="0.74803149606299213" bottom="0.74803149606299213" header="0.31496062992125984" footer="0.31496062992125984"/>
  <pageSetup paperSize="9" scale="59" orientation="landscape" r:id="rId1"/>
  <headerFooter>
    <oddHeader>&amp;L&amp;G&amp;CIBIS STYLES LAVAL CENTRE&amp;R&amp;D&amp;T</oddHeader>
  </headerFooter>
  <rowBreaks count="1" manualBreakCount="1">
    <brk id="29" max="16383" man="1"/>
  </rowBreaks>
  <drawing r:id="rId2"/>
  <legacyDrawing r:id="rId3"/>
  <legacyDrawingHF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5" name="Button 1">
              <controlPr defaultSize="0" print="0" autoFill="0" autoPict="0" macro="[1]!ThisWorkbook.MENU">
                <anchor moveWithCells="1" sizeWithCells="1">
                  <from>
                    <xdr:col>0</xdr:col>
                    <xdr:colOff>0</xdr:colOff>
                    <xdr:row>0</xdr:row>
                    <xdr:rowOff>0</xdr:rowOff>
                  </from>
                  <to>
                    <xdr:col>1</xdr:col>
                    <xdr:colOff>390525</xdr:colOff>
                    <xdr:row>1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N51"/>
  <sheetViews>
    <sheetView showGridLines="0" showZeros="0" zoomScale="70" zoomScaleNormal="70" workbookViewId="0">
      <pane xSplit="13" ySplit="4" topLeftCell="N22" activePane="bottomRight" state="frozen"/>
      <selection activeCell="A5" sqref="A5"/>
      <selection pane="topRight" activeCell="A5" sqref="A5"/>
      <selection pane="bottomLeft" activeCell="A5" sqref="A5"/>
      <selection pane="bottomRight" activeCell="A5" sqref="A5"/>
    </sheetView>
  </sheetViews>
  <sheetFormatPr baseColWidth="10" defaultRowHeight="15" outlineLevelCol="1" x14ac:dyDescent="0.25"/>
  <cols>
    <col min="1" max="1" width="14.42578125" style="111" customWidth="1" outlineLevel="1"/>
    <col min="2" max="2" width="16" style="59" customWidth="1" outlineLevel="1"/>
    <col min="3" max="3" width="36.42578125" style="59" customWidth="1"/>
    <col min="4" max="4" width="16.5703125" style="59" customWidth="1"/>
    <col min="5" max="5" width="17.7109375" style="59" customWidth="1"/>
    <col min="6" max="7" width="12.7109375" style="59" customWidth="1"/>
    <col min="8" max="8" width="12.7109375" customWidth="1" outlineLevel="1"/>
    <col min="9" max="9" width="12.7109375" style="59" customWidth="1" outlineLevel="1"/>
    <col min="10" max="10" width="12.7109375" style="59" customWidth="1"/>
    <col min="11" max="11" width="13.28515625" style="58" customWidth="1"/>
    <col min="12" max="12" width="13.28515625" style="112" customWidth="1"/>
    <col min="13" max="13" width="13.28515625" style="113" customWidth="1"/>
    <col min="14" max="16384" width="11.42578125" style="59"/>
  </cols>
  <sheetData>
    <row r="1" spans="1:14" ht="39.950000000000003" customHeight="1" thickBot="1" x14ac:dyDescent="0.3">
      <c r="A1" s="46" t="s">
        <v>77</v>
      </c>
      <c r="B1" s="47"/>
      <c r="C1" s="47"/>
      <c r="D1" s="47"/>
      <c r="E1" s="48"/>
      <c r="F1" s="49" t="s">
        <v>78</v>
      </c>
      <c r="G1" s="125" t="s">
        <v>25</v>
      </c>
      <c r="H1" s="126" t="s">
        <v>79</v>
      </c>
      <c r="I1" s="127" t="s">
        <v>27</v>
      </c>
      <c r="J1" s="128" t="s">
        <v>29</v>
      </c>
      <c r="K1" s="54" t="s">
        <v>30</v>
      </c>
      <c r="L1" s="55" t="s">
        <v>31</v>
      </c>
      <c r="M1" s="129">
        <f>SUM(M5:M51)</f>
        <v>0</v>
      </c>
    </row>
    <row r="2" spans="1:14" ht="24" customHeight="1" x14ac:dyDescent="0.25">
      <c r="A2" s="60"/>
      <c r="B2" s="61"/>
      <c r="C2" s="61"/>
      <c r="D2" s="61"/>
      <c r="E2" s="62"/>
      <c r="F2" s="63">
        <f>Chambre!F2</f>
        <v>0</v>
      </c>
      <c r="G2" s="130">
        <f>Chambre!G2</f>
        <v>0</v>
      </c>
      <c r="H2" s="131">
        <f>IFERROR((F2/G2*1.1),0)</f>
        <v>0</v>
      </c>
      <c r="I2" s="132">
        <f>IF(ISERROR(K2/G2),0,(K2/G2))</f>
        <v>0</v>
      </c>
      <c r="J2" s="133">
        <f>SUM(J5:J51)</f>
        <v>0</v>
      </c>
      <c r="K2" s="69">
        <f>SUM(H5:H51)</f>
        <v>0</v>
      </c>
      <c r="L2" s="70"/>
      <c r="M2" s="71"/>
    </row>
    <row r="3" spans="1:14" ht="32.25" customHeight="1" thickBot="1" x14ac:dyDescent="0.3">
      <c r="A3" s="74"/>
      <c r="B3" s="74"/>
      <c r="C3" s="74"/>
      <c r="D3" s="75"/>
      <c r="E3" s="76"/>
      <c r="F3" s="76"/>
      <c r="G3" s="75"/>
      <c r="H3" s="77">
        <f>SUM(H5:H51)</f>
        <v>0</v>
      </c>
      <c r="I3" s="75"/>
      <c r="J3" s="78"/>
      <c r="K3" s="79"/>
      <c r="L3" s="70"/>
      <c r="M3" s="80"/>
    </row>
    <row r="4" spans="1:14" ht="45" x14ac:dyDescent="0.25">
      <c r="A4" s="81" t="s">
        <v>32</v>
      </c>
      <c r="B4" s="82" t="s">
        <v>33</v>
      </c>
      <c r="C4" s="83" t="s">
        <v>34</v>
      </c>
      <c r="D4" s="83" t="s">
        <v>35</v>
      </c>
      <c r="E4" s="83" t="s">
        <v>36</v>
      </c>
      <c r="F4" s="83" t="s">
        <v>37</v>
      </c>
      <c r="G4" s="83" t="s">
        <v>38</v>
      </c>
      <c r="H4" s="83" t="s">
        <v>39</v>
      </c>
      <c r="I4" s="83" t="s">
        <v>40</v>
      </c>
      <c r="J4" s="84" t="s">
        <v>21</v>
      </c>
      <c r="K4" s="85" t="s">
        <v>42</v>
      </c>
      <c r="L4" s="86"/>
      <c r="M4" s="83" t="s">
        <v>44</v>
      </c>
      <c r="N4" s="89"/>
    </row>
    <row r="5" spans="1:14" ht="24.95" customHeight="1" x14ac:dyDescent="0.25">
      <c r="A5" s="90"/>
      <c r="B5" s="91"/>
      <c r="C5" s="92"/>
      <c r="D5" s="92"/>
      <c r="E5" s="122"/>
      <c r="F5" s="95"/>
      <c r="G5" s="95"/>
      <c r="H5" s="95"/>
      <c r="I5" s="96"/>
      <c r="J5" s="97"/>
      <c r="K5" s="98"/>
      <c r="L5" s="99"/>
      <c r="M5" s="100">
        <f t="shared" ref="M5:M51" si="0">IFERROR(L5*G5,0)</f>
        <v>0</v>
      </c>
    </row>
    <row r="6" spans="1:14" ht="24.95" customHeight="1" x14ac:dyDescent="0.25">
      <c r="A6" s="91"/>
      <c r="B6" s="91"/>
      <c r="C6" s="92"/>
      <c r="D6" s="92"/>
      <c r="E6" s="122"/>
      <c r="F6" s="95"/>
      <c r="G6" s="95"/>
      <c r="H6" s="95"/>
      <c r="I6" s="96"/>
      <c r="J6" s="97"/>
      <c r="K6" s="98"/>
      <c r="L6" s="99" t="str">
        <f t="shared" ref="L6:L51" si="1">IF((K6)=0,"",(K6))</f>
        <v/>
      </c>
      <c r="M6" s="100">
        <f t="shared" si="0"/>
        <v>0</v>
      </c>
    </row>
    <row r="7" spans="1:14" ht="24.95" customHeight="1" x14ac:dyDescent="0.25">
      <c r="A7" s="91"/>
      <c r="B7" s="91"/>
      <c r="C7" s="123"/>
      <c r="D7" s="92"/>
      <c r="E7" s="122"/>
      <c r="F7" s="95"/>
      <c r="G7" s="95"/>
      <c r="H7" s="95"/>
      <c r="I7" s="96"/>
      <c r="J7" s="97"/>
      <c r="K7" s="98"/>
      <c r="L7" s="99" t="str">
        <f t="shared" si="1"/>
        <v/>
      </c>
      <c r="M7" s="100">
        <f t="shared" si="0"/>
        <v>0</v>
      </c>
    </row>
    <row r="8" spans="1:14" ht="24.95" customHeight="1" x14ac:dyDescent="0.25">
      <c r="A8" s="91"/>
      <c r="B8" s="91"/>
      <c r="C8" s="123"/>
      <c r="D8" s="92"/>
      <c r="E8" s="122"/>
      <c r="F8" s="95"/>
      <c r="G8" s="95"/>
      <c r="H8" s="95"/>
      <c r="I8" s="96"/>
      <c r="J8" s="97"/>
      <c r="K8" s="98"/>
      <c r="L8" s="99" t="str">
        <f t="shared" si="1"/>
        <v/>
      </c>
      <c r="M8" s="100">
        <f t="shared" si="0"/>
        <v>0</v>
      </c>
    </row>
    <row r="9" spans="1:14" ht="24.95" customHeight="1" x14ac:dyDescent="0.25">
      <c r="A9" s="91"/>
      <c r="B9" s="91"/>
      <c r="C9" s="92"/>
      <c r="D9" s="92"/>
      <c r="E9" s="122"/>
      <c r="F9" s="95"/>
      <c r="G9" s="95"/>
      <c r="H9" s="95"/>
      <c r="I9" s="96"/>
      <c r="J9" s="97"/>
      <c r="K9" s="98"/>
      <c r="L9" s="99" t="str">
        <f t="shared" si="1"/>
        <v/>
      </c>
      <c r="M9" s="100">
        <f t="shared" si="0"/>
        <v>0</v>
      </c>
    </row>
    <row r="10" spans="1:14" ht="24.95" customHeight="1" x14ac:dyDescent="0.25">
      <c r="A10" s="91"/>
      <c r="B10" s="91"/>
      <c r="C10" s="92"/>
      <c r="D10" s="92"/>
      <c r="E10" s="122"/>
      <c r="F10" s="95"/>
      <c r="G10" s="95"/>
      <c r="H10" s="95"/>
      <c r="I10" s="96"/>
      <c r="J10" s="97"/>
      <c r="K10" s="98"/>
      <c r="L10" s="99" t="str">
        <f t="shared" si="1"/>
        <v/>
      </c>
      <c r="M10" s="100">
        <f t="shared" si="0"/>
        <v>0</v>
      </c>
    </row>
    <row r="11" spans="1:14" ht="24.95" customHeight="1" x14ac:dyDescent="0.25">
      <c r="A11" s="91"/>
      <c r="B11" s="91"/>
      <c r="C11" s="105"/>
      <c r="D11" s="92"/>
      <c r="E11" s="122"/>
      <c r="F11" s="95"/>
      <c r="G11" s="95"/>
      <c r="H11" s="95"/>
      <c r="I11" s="96"/>
      <c r="J11" s="97"/>
      <c r="K11" s="98"/>
      <c r="L11" s="99" t="str">
        <f t="shared" si="1"/>
        <v/>
      </c>
      <c r="M11" s="100">
        <f t="shared" si="0"/>
        <v>0</v>
      </c>
      <c r="N11" s="106"/>
    </row>
    <row r="12" spans="1:14" ht="24.95" customHeight="1" x14ac:dyDescent="0.25">
      <c r="A12" s="91"/>
      <c r="B12" s="91"/>
      <c r="C12" s="92"/>
      <c r="D12" s="92"/>
      <c r="E12" s="122"/>
      <c r="F12" s="95"/>
      <c r="G12" s="95"/>
      <c r="H12" s="95"/>
      <c r="I12" s="96"/>
      <c r="J12" s="97"/>
      <c r="K12" s="98"/>
      <c r="L12" s="99" t="str">
        <f t="shared" si="1"/>
        <v/>
      </c>
      <c r="M12" s="100">
        <f t="shared" si="0"/>
        <v>0</v>
      </c>
    </row>
    <row r="13" spans="1:14" ht="24.95" customHeight="1" x14ac:dyDescent="0.25">
      <c r="A13" s="91"/>
      <c r="B13" s="91"/>
      <c r="C13" s="92"/>
      <c r="D13" s="92"/>
      <c r="E13" s="122"/>
      <c r="F13" s="95"/>
      <c r="G13" s="95"/>
      <c r="H13" s="95"/>
      <c r="I13" s="96"/>
      <c r="J13" s="97"/>
      <c r="K13" s="98"/>
      <c r="L13" s="99" t="str">
        <f t="shared" si="1"/>
        <v/>
      </c>
      <c r="M13" s="100">
        <f t="shared" si="0"/>
        <v>0</v>
      </c>
    </row>
    <row r="14" spans="1:14" ht="24.95" customHeight="1" x14ac:dyDescent="0.25">
      <c r="A14" s="91"/>
      <c r="B14" s="91"/>
      <c r="C14" s="105"/>
      <c r="D14" s="92"/>
      <c r="E14" s="122"/>
      <c r="F14" s="95"/>
      <c r="G14" s="95"/>
      <c r="H14" s="95"/>
      <c r="I14" s="96"/>
      <c r="J14" s="97"/>
      <c r="K14" s="98"/>
      <c r="L14" s="99" t="str">
        <f t="shared" si="1"/>
        <v/>
      </c>
      <c r="M14" s="100">
        <f t="shared" si="0"/>
        <v>0</v>
      </c>
    </row>
    <row r="15" spans="1:14" ht="24.95" customHeight="1" x14ac:dyDescent="0.25">
      <c r="A15" s="91"/>
      <c r="B15" s="91"/>
      <c r="C15" s="92"/>
      <c r="D15" s="92"/>
      <c r="E15" s="122"/>
      <c r="F15" s="95"/>
      <c r="G15" s="95"/>
      <c r="H15" s="95"/>
      <c r="I15" s="96"/>
      <c r="J15" s="97"/>
      <c r="K15" s="98"/>
      <c r="L15" s="99" t="str">
        <f t="shared" si="1"/>
        <v/>
      </c>
      <c r="M15" s="100">
        <f t="shared" si="0"/>
        <v>0</v>
      </c>
    </row>
    <row r="16" spans="1:14" ht="24.95" customHeight="1" x14ac:dyDescent="0.25">
      <c r="A16" s="91"/>
      <c r="B16" s="91"/>
      <c r="C16" s="92"/>
      <c r="D16" s="92"/>
      <c r="E16" s="122"/>
      <c r="F16" s="95"/>
      <c r="G16" s="95"/>
      <c r="H16" s="95"/>
      <c r="I16" s="96"/>
      <c r="J16" s="97"/>
      <c r="K16" s="98"/>
      <c r="L16" s="99" t="str">
        <f t="shared" si="1"/>
        <v/>
      </c>
      <c r="M16" s="100">
        <f t="shared" si="0"/>
        <v>0</v>
      </c>
    </row>
    <row r="17" spans="1:13" ht="24.95" customHeight="1" x14ac:dyDescent="0.25">
      <c r="A17" s="91"/>
      <c r="B17" s="91"/>
      <c r="C17" s="92"/>
      <c r="D17" s="92"/>
      <c r="E17" s="122"/>
      <c r="F17" s="95"/>
      <c r="G17" s="95"/>
      <c r="H17" s="95"/>
      <c r="I17" s="96"/>
      <c r="J17" s="97"/>
      <c r="K17" s="98"/>
      <c r="L17" s="99" t="str">
        <f t="shared" si="1"/>
        <v/>
      </c>
      <c r="M17" s="100">
        <f t="shared" si="0"/>
        <v>0</v>
      </c>
    </row>
    <row r="18" spans="1:13" ht="24.95" customHeight="1" x14ac:dyDescent="0.25">
      <c r="A18" s="91"/>
      <c r="B18" s="91"/>
      <c r="C18" s="92"/>
      <c r="D18" s="92"/>
      <c r="E18" s="122"/>
      <c r="F18" s="95"/>
      <c r="G18" s="95"/>
      <c r="H18" s="95"/>
      <c r="I18" s="96"/>
      <c r="J18" s="97"/>
      <c r="K18" s="98"/>
      <c r="L18" s="99" t="str">
        <f t="shared" si="1"/>
        <v/>
      </c>
      <c r="M18" s="100">
        <f t="shared" si="0"/>
        <v>0</v>
      </c>
    </row>
    <row r="19" spans="1:13" ht="24.95" customHeight="1" x14ac:dyDescent="0.25">
      <c r="A19" s="91"/>
      <c r="B19" s="91"/>
      <c r="C19" s="105"/>
      <c r="D19" s="92"/>
      <c r="E19" s="122"/>
      <c r="F19" s="95"/>
      <c r="G19" s="95"/>
      <c r="H19" s="95"/>
      <c r="I19" s="96"/>
      <c r="J19" s="97"/>
      <c r="K19" s="98"/>
      <c r="L19" s="99" t="str">
        <f t="shared" si="1"/>
        <v/>
      </c>
      <c r="M19" s="100">
        <f t="shared" si="0"/>
        <v>0</v>
      </c>
    </row>
    <row r="20" spans="1:13" ht="24.95" customHeight="1" x14ac:dyDescent="0.25">
      <c r="A20" s="91"/>
      <c r="B20" s="91"/>
      <c r="C20" s="92"/>
      <c r="D20" s="92"/>
      <c r="E20" s="122"/>
      <c r="F20" s="95"/>
      <c r="G20" s="95"/>
      <c r="H20" s="95"/>
      <c r="I20" s="96"/>
      <c r="J20" s="97"/>
      <c r="K20" s="98"/>
      <c r="L20" s="99" t="str">
        <f t="shared" si="1"/>
        <v/>
      </c>
      <c r="M20" s="100">
        <f t="shared" si="0"/>
        <v>0</v>
      </c>
    </row>
    <row r="21" spans="1:13" ht="24.95" customHeight="1" x14ac:dyDescent="0.25">
      <c r="A21" s="91"/>
      <c r="B21" s="91"/>
      <c r="C21" s="92"/>
      <c r="D21" s="92"/>
      <c r="E21" s="122"/>
      <c r="F21" s="95"/>
      <c r="G21" s="95"/>
      <c r="H21" s="95"/>
      <c r="I21" s="96"/>
      <c r="J21" s="97"/>
      <c r="K21" s="98"/>
      <c r="L21" s="99" t="str">
        <f t="shared" si="1"/>
        <v/>
      </c>
      <c r="M21" s="100">
        <f t="shared" si="0"/>
        <v>0</v>
      </c>
    </row>
    <row r="22" spans="1:13" ht="24.95" customHeight="1" x14ac:dyDescent="0.25">
      <c r="A22" s="91"/>
      <c r="B22" s="91"/>
      <c r="C22" s="92"/>
      <c r="D22" s="92"/>
      <c r="E22" s="122"/>
      <c r="F22" s="95"/>
      <c r="G22" s="95"/>
      <c r="H22" s="95"/>
      <c r="I22" s="96"/>
      <c r="J22" s="97"/>
      <c r="K22" s="98"/>
      <c r="L22" s="99" t="str">
        <f t="shared" si="1"/>
        <v/>
      </c>
      <c r="M22" s="100">
        <f t="shared" si="0"/>
        <v>0</v>
      </c>
    </row>
    <row r="23" spans="1:13" ht="24.95" customHeight="1" x14ac:dyDescent="0.25">
      <c r="A23" s="91"/>
      <c r="B23" s="91"/>
      <c r="C23" s="92"/>
      <c r="D23" s="92"/>
      <c r="E23" s="122"/>
      <c r="F23" s="95"/>
      <c r="G23" s="95"/>
      <c r="H23" s="95"/>
      <c r="I23" s="96"/>
      <c r="J23" s="97"/>
      <c r="K23" s="98"/>
      <c r="L23" s="99" t="str">
        <f t="shared" si="1"/>
        <v/>
      </c>
      <c r="M23" s="100">
        <f t="shared" si="0"/>
        <v>0</v>
      </c>
    </row>
    <row r="24" spans="1:13" ht="24.95" customHeight="1" x14ac:dyDescent="0.25">
      <c r="A24" s="91"/>
      <c r="B24" s="91"/>
      <c r="C24" s="92"/>
      <c r="D24" s="92"/>
      <c r="E24" s="122"/>
      <c r="F24" s="95"/>
      <c r="G24" s="95"/>
      <c r="H24" s="95"/>
      <c r="I24" s="96"/>
      <c r="J24" s="97"/>
      <c r="K24" s="98"/>
      <c r="L24" s="99" t="str">
        <f t="shared" si="1"/>
        <v/>
      </c>
      <c r="M24" s="100">
        <f t="shared" si="0"/>
        <v>0</v>
      </c>
    </row>
    <row r="25" spans="1:13" ht="24.95" customHeight="1" x14ac:dyDescent="0.25">
      <c r="A25" s="91"/>
      <c r="B25" s="91"/>
      <c r="C25" s="105"/>
      <c r="D25" s="92"/>
      <c r="E25" s="122"/>
      <c r="F25" s="95"/>
      <c r="G25" s="95"/>
      <c r="H25" s="95"/>
      <c r="I25" s="96"/>
      <c r="J25" s="97"/>
      <c r="K25" s="98"/>
      <c r="L25" s="99" t="str">
        <f t="shared" si="1"/>
        <v/>
      </c>
      <c r="M25" s="100">
        <f t="shared" si="0"/>
        <v>0</v>
      </c>
    </row>
    <row r="26" spans="1:13" ht="24.95" customHeight="1" x14ac:dyDescent="0.25">
      <c r="A26" s="91"/>
      <c r="B26" s="91"/>
      <c r="C26" s="92"/>
      <c r="D26" s="92"/>
      <c r="E26" s="122"/>
      <c r="F26" s="95"/>
      <c r="G26" s="95"/>
      <c r="H26" s="95"/>
      <c r="I26" s="96"/>
      <c r="J26" s="97"/>
      <c r="K26" s="98"/>
      <c r="L26" s="99" t="str">
        <f t="shared" si="1"/>
        <v/>
      </c>
      <c r="M26" s="100">
        <f t="shared" si="0"/>
        <v>0</v>
      </c>
    </row>
    <row r="27" spans="1:13" ht="24.95" customHeight="1" x14ac:dyDescent="0.25">
      <c r="A27" s="91"/>
      <c r="B27" s="91"/>
      <c r="C27" s="105"/>
      <c r="D27" s="92"/>
      <c r="E27" s="122"/>
      <c r="F27" s="95"/>
      <c r="G27" s="95"/>
      <c r="H27" s="95"/>
      <c r="I27" s="96"/>
      <c r="J27" s="97"/>
      <c r="K27" s="98"/>
      <c r="L27" s="99" t="str">
        <f t="shared" si="1"/>
        <v/>
      </c>
      <c r="M27" s="100">
        <f t="shared" si="0"/>
        <v>0</v>
      </c>
    </row>
    <row r="28" spans="1:13" ht="24.95" customHeight="1" x14ac:dyDescent="0.25">
      <c r="A28" s="91"/>
      <c r="B28" s="91"/>
      <c r="C28" s="92"/>
      <c r="D28" s="92"/>
      <c r="E28" s="122"/>
      <c r="F28" s="95"/>
      <c r="G28" s="95"/>
      <c r="H28" s="95"/>
      <c r="I28" s="96"/>
      <c r="J28" s="97"/>
      <c r="K28" s="98"/>
      <c r="L28" s="99" t="str">
        <f t="shared" si="1"/>
        <v/>
      </c>
      <c r="M28" s="100">
        <f t="shared" si="0"/>
        <v>0</v>
      </c>
    </row>
    <row r="29" spans="1:13" ht="24.95" customHeight="1" x14ac:dyDescent="0.25">
      <c r="A29" s="91"/>
      <c r="B29" s="91"/>
      <c r="C29" s="105"/>
      <c r="D29" s="92"/>
      <c r="E29" s="122"/>
      <c r="F29" s="95"/>
      <c r="G29" s="95"/>
      <c r="H29" s="95"/>
      <c r="I29" s="96"/>
      <c r="J29" s="97"/>
      <c r="K29" s="98"/>
      <c r="L29" s="99" t="str">
        <f t="shared" si="1"/>
        <v/>
      </c>
      <c r="M29" s="100">
        <f t="shared" si="0"/>
        <v>0</v>
      </c>
    </row>
    <row r="30" spans="1:13" ht="24.95" customHeight="1" x14ac:dyDescent="0.25">
      <c r="A30" s="91"/>
      <c r="B30" s="91"/>
      <c r="C30" s="92"/>
      <c r="D30" s="92"/>
      <c r="E30" s="122"/>
      <c r="F30" s="95"/>
      <c r="G30" s="95"/>
      <c r="H30" s="95"/>
      <c r="I30" s="96"/>
      <c r="J30" s="97"/>
      <c r="K30" s="98"/>
      <c r="L30" s="99" t="str">
        <f t="shared" si="1"/>
        <v/>
      </c>
      <c r="M30" s="100">
        <f t="shared" si="0"/>
        <v>0</v>
      </c>
    </row>
    <row r="31" spans="1:13" ht="24.95" customHeight="1" x14ac:dyDescent="0.25">
      <c r="A31" s="91"/>
      <c r="B31" s="91"/>
      <c r="C31" s="92"/>
      <c r="D31" s="92"/>
      <c r="E31" s="122"/>
      <c r="F31" s="95"/>
      <c r="G31" s="95"/>
      <c r="H31" s="95"/>
      <c r="I31" s="96"/>
      <c r="J31" s="97"/>
      <c r="K31" s="98"/>
      <c r="L31" s="99" t="str">
        <f t="shared" si="1"/>
        <v/>
      </c>
      <c r="M31" s="100">
        <f t="shared" si="0"/>
        <v>0</v>
      </c>
    </row>
    <row r="32" spans="1:13" ht="24.95" customHeight="1" x14ac:dyDescent="0.25">
      <c r="A32" s="91"/>
      <c r="B32" s="91"/>
      <c r="C32" s="92"/>
      <c r="D32" s="92"/>
      <c r="E32" s="93"/>
      <c r="F32" s="95"/>
      <c r="G32" s="95"/>
      <c r="H32" s="95"/>
      <c r="I32" s="96"/>
      <c r="J32" s="97"/>
      <c r="K32" s="98"/>
      <c r="L32" s="99" t="str">
        <f t="shared" si="1"/>
        <v/>
      </c>
      <c r="M32" s="100">
        <f t="shared" si="0"/>
        <v>0</v>
      </c>
    </row>
    <row r="33" spans="1:13" ht="24.95" customHeight="1" x14ac:dyDescent="0.25">
      <c r="A33" s="91"/>
      <c r="B33" s="91"/>
      <c r="C33" s="105"/>
      <c r="D33" s="92"/>
      <c r="E33" s="93"/>
      <c r="F33" s="95"/>
      <c r="G33" s="95"/>
      <c r="H33" s="95"/>
      <c r="I33" s="96"/>
      <c r="J33" s="97"/>
      <c r="K33" s="98"/>
      <c r="L33" s="99" t="str">
        <f t="shared" si="1"/>
        <v/>
      </c>
      <c r="M33" s="100">
        <f t="shared" si="0"/>
        <v>0</v>
      </c>
    </row>
    <row r="34" spans="1:13" ht="24.95" customHeight="1" x14ac:dyDescent="0.25">
      <c r="A34" s="91"/>
      <c r="B34" s="91"/>
      <c r="C34" s="92"/>
      <c r="D34" s="92"/>
      <c r="E34" s="93"/>
      <c r="F34" s="95"/>
      <c r="G34" s="95"/>
      <c r="H34" s="95"/>
      <c r="I34" s="96"/>
      <c r="J34" s="97"/>
      <c r="K34" s="98"/>
      <c r="L34" s="99" t="str">
        <f t="shared" si="1"/>
        <v/>
      </c>
      <c r="M34" s="100">
        <f t="shared" si="0"/>
        <v>0</v>
      </c>
    </row>
    <row r="35" spans="1:13" ht="24.95" customHeight="1" x14ac:dyDescent="0.25">
      <c r="A35" s="91"/>
      <c r="B35" s="91"/>
      <c r="C35" s="92"/>
      <c r="D35" s="92"/>
      <c r="E35" s="93"/>
      <c r="F35" s="94"/>
      <c r="G35" s="95"/>
      <c r="H35" s="95"/>
      <c r="I35" s="96"/>
      <c r="J35" s="97"/>
      <c r="K35" s="98"/>
      <c r="L35" s="99" t="str">
        <f t="shared" si="1"/>
        <v/>
      </c>
      <c r="M35" s="100">
        <f t="shared" si="0"/>
        <v>0</v>
      </c>
    </row>
    <row r="36" spans="1:13" ht="24.95" customHeight="1" x14ac:dyDescent="0.25">
      <c r="A36" s="91"/>
      <c r="B36" s="91"/>
      <c r="C36" s="105"/>
      <c r="D36" s="92"/>
      <c r="E36" s="93"/>
      <c r="F36" s="94"/>
      <c r="G36" s="95"/>
      <c r="H36" s="95"/>
      <c r="I36" s="96"/>
      <c r="J36" s="97"/>
      <c r="K36" s="98"/>
      <c r="L36" s="99" t="str">
        <f t="shared" si="1"/>
        <v/>
      </c>
      <c r="M36" s="100">
        <f t="shared" si="0"/>
        <v>0</v>
      </c>
    </row>
    <row r="37" spans="1:13" ht="24.95" customHeight="1" x14ac:dyDescent="0.25">
      <c r="A37" s="91"/>
      <c r="B37" s="91"/>
      <c r="C37" s="92"/>
      <c r="D37" s="92"/>
      <c r="E37" s="93"/>
      <c r="F37" s="94"/>
      <c r="G37" s="95"/>
      <c r="H37" s="95"/>
      <c r="I37" s="96"/>
      <c r="J37" s="97"/>
      <c r="K37" s="98"/>
      <c r="L37" s="99" t="str">
        <f t="shared" si="1"/>
        <v/>
      </c>
      <c r="M37" s="108">
        <f t="shared" si="0"/>
        <v>0</v>
      </c>
    </row>
    <row r="38" spans="1:13" ht="24.95" customHeight="1" x14ac:dyDescent="0.25">
      <c r="A38" s="91"/>
      <c r="B38" s="91"/>
      <c r="C38" s="92"/>
      <c r="D38" s="92"/>
      <c r="E38" s="93"/>
      <c r="F38" s="94"/>
      <c r="G38" s="95"/>
      <c r="H38" s="95"/>
      <c r="I38" s="96"/>
      <c r="J38" s="97"/>
      <c r="K38" s="98"/>
      <c r="L38" s="99" t="str">
        <f t="shared" si="1"/>
        <v/>
      </c>
      <c r="M38" s="108">
        <f t="shared" si="0"/>
        <v>0</v>
      </c>
    </row>
    <row r="39" spans="1:13" ht="24.95" customHeight="1" x14ac:dyDescent="0.25">
      <c r="A39" s="91"/>
      <c r="B39" s="91"/>
      <c r="C39" s="92"/>
      <c r="D39" s="92"/>
      <c r="E39" s="93"/>
      <c r="F39" s="94"/>
      <c r="G39" s="95"/>
      <c r="H39" s="95"/>
      <c r="I39" s="96"/>
      <c r="J39" s="97"/>
      <c r="K39" s="98"/>
      <c r="L39" s="99" t="str">
        <f t="shared" si="1"/>
        <v/>
      </c>
      <c r="M39" s="108">
        <f t="shared" si="0"/>
        <v>0</v>
      </c>
    </row>
    <row r="40" spans="1:13" ht="24.95" customHeight="1" x14ac:dyDescent="0.25">
      <c r="A40" s="91"/>
      <c r="B40" s="91"/>
      <c r="C40" s="92"/>
      <c r="D40" s="92"/>
      <c r="E40" s="93"/>
      <c r="F40" s="94"/>
      <c r="G40" s="95"/>
      <c r="H40" s="95"/>
      <c r="I40" s="96"/>
      <c r="J40" s="97"/>
      <c r="K40" s="98"/>
      <c r="L40" s="99" t="str">
        <f t="shared" si="1"/>
        <v/>
      </c>
      <c r="M40" s="108">
        <f t="shared" si="0"/>
        <v>0</v>
      </c>
    </row>
    <row r="41" spans="1:13" ht="24.95" customHeight="1" x14ac:dyDescent="0.25">
      <c r="A41" s="91"/>
      <c r="B41" s="91"/>
      <c r="C41" s="92"/>
      <c r="D41" s="92"/>
      <c r="E41" s="93"/>
      <c r="F41" s="94"/>
      <c r="G41" s="95"/>
      <c r="H41" s="95"/>
      <c r="I41" s="96"/>
      <c r="J41" s="97"/>
      <c r="K41" s="98"/>
      <c r="L41" s="99" t="str">
        <f t="shared" si="1"/>
        <v/>
      </c>
      <c r="M41" s="108">
        <f t="shared" si="0"/>
        <v>0</v>
      </c>
    </row>
    <row r="42" spans="1:13" ht="24.95" customHeight="1" x14ac:dyDescent="0.25">
      <c r="A42" s="91"/>
      <c r="B42" s="91"/>
      <c r="C42" s="92"/>
      <c r="D42" s="92"/>
      <c r="E42" s="93"/>
      <c r="F42" s="94"/>
      <c r="G42" s="95">
        <f t="shared" ref="G42:G44" si="2">F42</f>
        <v>0</v>
      </c>
      <c r="H42" s="95">
        <f>IF(K42=0,IF(ISERROR((I42*G42)+#REF!),0,((I42*G42)+#REF!)),IF(ISERROR(((I42-L42)*G42)+#REF!),0,(((I42-L42)*G42)+#REF!)))</f>
        <v>0</v>
      </c>
      <c r="I42" s="96"/>
      <c r="J42" s="97">
        <f t="shared" ref="J42:J51" si="3">K42-I42</f>
        <v>0</v>
      </c>
      <c r="K42" s="98"/>
      <c r="L42" s="99" t="str">
        <f t="shared" si="1"/>
        <v/>
      </c>
      <c r="M42" s="108">
        <f t="shared" si="0"/>
        <v>0</v>
      </c>
    </row>
    <row r="43" spans="1:13" ht="24.95" customHeight="1" x14ac:dyDescent="0.25">
      <c r="A43" s="91"/>
      <c r="B43" s="91"/>
      <c r="C43" s="92"/>
      <c r="D43" s="92"/>
      <c r="E43" s="93"/>
      <c r="F43" s="94"/>
      <c r="G43" s="95">
        <f t="shared" si="2"/>
        <v>0</v>
      </c>
      <c r="H43" s="95">
        <f>IF(K43=0,IF(ISERROR((I43*G43)+#REF!),0,((I43*G43)+#REF!)),IF(ISERROR(((I43-L43)*G43)+#REF!),0,(((I43-L43)*G43)+#REF!)))</f>
        <v>0</v>
      </c>
      <c r="I43" s="96"/>
      <c r="J43" s="97">
        <f t="shared" si="3"/>
        <v>0</v>
      </c>
      <c r="K43" s="98"/>
      <c r="L43" s="99" t="str">
        <f t="shared" si="1"/>
        <v/>
      </c>
      <c r="M43" s="108">
        <f t="shared" si="0"/>
        <v>0</v>
      </c>
    </row>
    <row r="44" spans="1:13" ht="24.95" customHeight="1" x14ac:dyDescent="0.25">
      <c r="A44" s="91"/>
      <c r="B44" s="91"/>
      <c r="C44" s="92"/>
      <c r="D44" s="92"/>
      <c r="E44" s="93"/>
      <c r="F44" s="94"/>
      <c r="G44" s="95">
        <f t="shared" si="2"/>
        <v>0</v>
      </c>
      <c r="H44" s="95">
        <f>IF(K44=0,IF(ISERROR((I44*G44)+#REF!),0,((I44*G44)+#REF!)),IF(ISERROR(((I44-L44)*G44)+#REF!),0,(((I44-L44)*G44)+#REF!)))</f>
        <v>0</v>
      </c>
      <c r="I44" s="96"/>
      <c r="J44" s="97">
        <f t="shared" si="3"/>
        <v>0</v>
      </c>
      <c r="K44" s="98"/>
      <c r="L44" s="99" t="str">
        <f t="shared" si="1"/>
        <v/>
      </c>
      <c r="M44" s="108">
        <f t="shared" si="0"/>
        <v>0</v>
      </c>
    </row>
    <row r="45" spans="1:13" ht="24.95" customHeight="1" x14ac:dyDescent="0.25">
      <c r="A45" s="91"/>
      <c r="B45" s="91"/>
      <c r="C45" s="92"/>
      <c r="D45" s="92"/>
      <c r="E45" s="93"/>
      <c r="F45" s="94"/>
      <c r="G45" s="95">
        <f>F45/13</f>
        <v>0</v>
      </c>
      <c r="H45" s="95">
        <f>IF(K45=0,IF(ISERROR((I45*G45)+#REF!),0,((I45*G45)+#REF!)),IF(ISERROR(((I45-L45)*G45)+#REF!),0,(((I45-L45)*G45)+#REF!)))</f>
        <v>0</v>
      </c>
      <c r="I45" s="96"/>
      <c r="J45" s="97">
        <f t="shared" si="3"/>
        <v>0</v>
      </c>
      <c r="K45" s="98"/>
      <c r="L45" s="99" t="str">
        <f t="shared" si="1"/>
        <v/>
      </c>
      <c r="M45" s="108">
        <f t="shared" si="0"/>
        <v>0</v>
      </c>
    </row>
    <row r="46" spans="1:13" ht="24.95" customHeight="1" x14ac:dyDescent="0.25">
      <c r="A46" s="91"/>
      <c r="B46" s="91"/>
      <c r="C46" s="92"/>
      <c r="D46" s="92"/>
      <c r="E46" s="93"/>
      <c r="F46" s="94"/>
      <c r="G46" s="95">
        <f>F46</f>
        <v>0</v>
      </c>
      <c r="H46" s="95">
        <f>IF(K46=0,IF(ISERROR((I46*G46)+#REF!),0,((I46*G46)+#REF!)),IF(ISERROR(((I46-L46)*G46)+#REF!),0,(((I46-L46)*G46)+#REF!)))</f>
        <v>0</v>
      </c>
      <c r="I46" s="96"/>
      <c r="J46" s="97">
        <f t="shared" si="3"/>
        <v>0</v>
      </c>
      <c r="K46" s="98"/>
      <c r="L46" s="99" t="str">
        <f t="shared" si="1"/>
        <v/>
      </c>
      <c r="M46" s="108">
        <f t="shared" si="0"/>
        <v>0</v>
      </c>
    </row>
    <row r="47" spans="1:13" ht="24.95" customHeight="1" x14ac:dyDescent="0.25">
      <c r="A47" s="91"/>
      <c r="B47" s="91"/>
      <c r="C47" s="92"/>
      <c r="D47" s="92"/>
      <c r="E47" s="93"/>
      <c r="F47" s="94"/>
      <c r="G47" s="95">
        <f>F47/5</f>
        <v>0</v>
      </c>
      <c r="H47" s="95">
        <f>IF(K47=0,IF(ISERROR((I47*G47)+#REF!),0,((I47*G47)+#REF!)),IF(ISERROR(((I47-L47)*G47)+#REF!),0,(((I47-L47)*G47)+#REF!)))</f>
        <v>0</v>
      </c>
      <c r="I47" s="96"/>
      <c r="J47" s="97">
        <f t="shared" si="3"/>
        <v>0</v>
      </c>
      <c r="K47" s="98"/>
      <c r="L47" s="99" t="str">
        <f t="shared" si="1"/>
        <v/>
      </c>
      <c r="M47" s="108">
        <f t="shared" si="0"/>
        <v>0</v>
      </c>
    </row>
    <row r="48" spans="1:13" ht="24.95" customHeight="1" x14ac:dyDescent="0.25">
      <c r="A48" s="91"/>
      <c r="B48" s="91"/>
      <c r="C48" s="105"/>
      <c r="D48" s="92"/>
      <c r="E48" s="93"/>
      <c r="F48" s="94"/>
      <c r="G48" s="95">
        <f>F48/100</f>
        <v>0</v>
      </c>
      <c r="H48" s="95">
        <f>IF(K48=0,IF(ISERROR((I48*G48)+#REF!),0,((I48*G48)+#REF!)),IF(ISERROR(((I48-L48)*G48)+#REF!),0,(((I48-L48)*G48)+#REF!)))</f>
        <v>0</v>
      </c>
      <c r="I48" s="96"/>
      <c r="J48" s="97">
        <f t="shared" si="3"/>
        <v>0</v>
      </c>
      <c r="K48" s="98"/>
      <c r="L48" s="99" t="str">
        <f t="shared" si="1"/>
        <v/>
      </c>
      <c r="M48" s="108">
        <f t="shared" si="0"/>
        <v>0</v>
      </c>
    </row>
    <row r="49" spans="1:13" ht="24.95" customHeight="1" x14ac:dyDescent="0.25">
      <c r="A49" s="91"/>
      <c r="B49" s="91"/>
      <c r="C49" s="105"/>
      <c r="D49" s="92"/>
      <c r="E49" s="93"/>
      <c r="F49" s="94"/>
      <c r="G49" s="95">
        <f t="shared" ref="G49:G51" si="4">F49/100</f>
        <v>0</v>
      </c>
      <c r="H49" s="95">
        <f>IF(K49=0,IF(ISERROR((I49*G49)+#REF!),0,((I49*G49)+#REF!)),IF(ISERROR(((I49-L49)*G49)+#REF!),0,(((I49-L49)*G49)+#REF!)))</f>
        <v>0</v>
      </c>
      <c r="I49" s="96"/>
      <c r="J49" s="97">
        <f t="shared" si="3"/>
        <v>0</v>
      </c>
      <c r="K49" s="98"/>
      <c r="L49" s="99" t="str">
        <f t="shared" si="1"/>
        <v/>
      </c>
      <c r="M49" s="108">
        <f t="shared" si="0"/>
        <v>0</v>
      </c>
    </row>
    <row r="50" spans="1:13" ht="24.95" customHeight="1" x14ac:dyDescent="0.25">
      <c r="A50" s="91"/>
      <c r="B50" s="91"/>
      <c r="C50" s="105"/>
      <c r="D50" s="92"/>
      <c r="E50" s="93"/>
      <c r="F50" s="94"/>
      <c r="G50" s="95">
        <f t="shared" si="4"/>
        <v>0</v>
      </c>
      <c r="H50" s="95">
        <f>IF(K50=0,IF(ISERROR((I50*G50)+#REF!),0,((I50*G50)+#REF!)),IF(ISERROR(((I50-L50)*G50)+#REF!),0,(((I50-L50)*G50)+#REF!)))</f>
        <v>0</v>
      </c>
      <c r="I50" s="96"/>
      <c r="J50" s="97">
        <f t="shared" si="3"/>
        <v>0</v>
      </c>
      <c r="K50" s="98"/>
      <c r="L50" s="99" t="str">
        <f t="shared" si="1"/>
        <v/>
      </c>
      <c r="M50" s="108">
        <f t="shared" si="0"/>
        <v>0</v>
      </c>
    </row>
    <row r="51" spans="1:13" ht="24.95" customHeight="1" thickBot="1" x14ac:dyDescent="0.3">
      <c r="A51" s="91"/>
      <c r="B51" s="91"/>
      <c r="C51" s="105"/>
      <c r="D51" s="92"/>
      <c r="E51" s="93"/>
      <c r="F51" s="94"/>
      <c r="G51" s="95">
        <f t="shared" si="4"/>
        <v>0</v>
      </c>
      <c r="H51" s="95">
        <f>IF(K51=0,IF(ISERROR((I51*G51)+#REF!),0,((I51*G51)+#REF!)),IF(ISERROR(((I51-L51)*G51)+#REF!),0,(((I51-L51)*G51)+#REF!)))</f>
        <v>0</v>
      </c>
      <c r="I51" s="96"/>
      <c r="J51" s="97">
        <f t="shared" si="3"/>
        <v>0</v>
      </c>
      <c r="K51" s="110"/>
      <c r="L51" s="99" t="str">
        <f t="shared" si="1"/>
        <v/>
      </c>
      <c r="M51" s="108">
        <f t="shared" si="0"/>
        <v>0</v>
      </c>
    </row>
  </sheetData>
  <mergeCells count="1">
    <mergeCell ref="A1:E2"/>
  </mergeCells>
  <conditionalFormatting sqref="K5:K51">
    <cfRule type="expression" dxfId="0" priority="1">
      <formula>$G5=""</formula>
    </cfRule>
  </conditionalFormatting>
  <dataValidations count="1">
    <dataValidation type="list" allowBlank="1" showInputMessage="1" showErrorMessage="1" sqref="H1 E52:F1048576">
      <formula1>Produits</formula1>
    </dataValidation>
  </dataValidations>
  <pageMargins left="0.70866141732283472" right="0.70866141732283472" top="0.74803149606299213" bottom="0.74803149606299213" header="0.31496062992125984" footer="0.31496062992125984"/>
  <pageSetup paperSize="9" scale="55" orientation="landscape" r:id="rId1"/>
  <headerFooter>
    <oddHeader>&amp;L&amp;G&amp;CIBIS STYLES LAVAL CENTRE&amp;R&amp;D &amp;T</oddHeader>
  </headerFooter>
  <drawing r:id="rId2"/>
  <legacyDrawing r:id="rId3"/>
  <legacyDrawingHF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5" name="Button 1">
              <controlPr defaultSize="0" print="0" autoFill="0" autoPict="0" macro="[1]!ThisWorkbook.MENU">
                <anchor moveWithCells="1" sizeWithCells="1">
                  <from>
                    <xdr:col>0</xdr:col>
                    <xdr:colOff>0</xdr:colOff>
                    <xdr:row>0</xdr:row>
                    <xdr:rowOff>0</xdr:rowOff>
                  </from>
                  <to>
                    <xdr:col>1</xdr:col>
                    <xdr:colOff>390525</xdr:colOff>
                    <xdr:row>1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4</vt:i4>
      </vt:variant>
    </vt:vector>
  </HeadingPairs>
  <TitlesOfParts>
    <vt:vector size="9" baseType="lpstr">
      <vt:lpstr>Récap</vt:lpstr>
      <vt:lpstr>MENU</vt:lpstr>
      <vt:lpstr>Chambre</vt:lpstr>
      <vt:lpstr>Réception</vt:lpstr>
      <vt:lpstr>Produits entretien</vt:lpstr>
      <vt:lpstr>Produits</vt:lpstr>
      <vt:lpstr>Chambre!Zone_d_impression</vt:lpstr>
      <vt:lpstr>'Produits entretien'!Zone_d_impression</vt:lpstr>
      <vt:lpstr>Réception!Zone_d_impression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Guy Blancher</dc:creator>
  <cp:lastModifiedBy>Guy Blancher</cp:lastModifiedBy>
  <dcterms:created xsi:type="dcterms:W3CDTF">2020-03-07T18:14:28Z</dcterms:created>
  <dcterms:modified xsi:type="dcterms:W3CDTF">2020-03-07T20:27:03Z</dcterms:modified>
</cp:coreProperties>
</file>