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760" windowHeight="9360" tabRatio="867"/>
  </bookViews>
  <sheets>
    <sheet name="Recherche" sheetId="36" r:id="rId1"/>
    <sheet name="R" sheetId="1" r:id="rId2"/>
    <sheet name="C" sheetId="10" r:id="rId3"/>
    <sheet name="Feuil1" sheetId="37" r:id="rId4"/>
  </sheets>
  <definedNames>
    <definedName name="_xlnm._FilterDatabase" localSheetId="1" hidden="1">'R'!$A$1:$J$1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3" i="37" l="1"/>
  <c r="D12" i="37"/>
  <c r="D10" i="37"/>
  <c r="D9" i="37"/>
  <c r="D3" i="1" l="1"/>
  <c r="D22" i="10" l="1"/>
  <c r="D15" i="10"/>
  <c r="D9" i="1"/>
  <c r="D8" i="1" l="1"/>
  <c r="D25" i="10" l="1"/>
  <c r="D6" i="1"/>
  <c r="D21" i="10" l="1"/>
  <c r="D13" i="10"/>
  <c r="D26" i="10" l="1"/>
  <c r="D4" i="1" l="1"/>
  <c r="D5" i="1"/>
  <c r="D7" i="1"/>
  <c r="D10" i="1"/>
  <c r="D11" i="1"/>
  <c r="D18" i="10" l="1"/>
  <c r="D11" i="10" l="1"/>
  <c r="D27" i="10" l="1"/>
  <c r="D24" i="10"/>
  <c r="D17" i="10"/>
  <c r="D16" i="10"/>
  <c r="D14" i="10"/>
  <c r="D12" i="10"/>
  <c r="D10" i="10"/>
  <c r="D8" i="10"/>
  <c r="D7" i="10"/>
  <c r="D6" i="10"/>
  <c r="D5" i="10"/>
  <c r="D4" i="10"/>
</calcChain>
</file>

<file path=xl/sharedStrings.xml><?xml version="1.0" encoding="utf-8"?>
<sst xmlns="http://schemas.openxmlformats.org/spreadsheetml/2006/main" count="109" uniqueCount="24">
  <si>
    <t>Quantité</t>
  </si>
  <si>
    <t>Inventaire</t>
  </si>
  <si>
    <t>Dev (98)</t>
  </si>
  <si>
    <t>Dev (7)</t>
  </si>
  <si>
    <t>Dev (85)</t>
  </si>
  <si>
    <t>2 bobines (celle machine + une de 730 qui avait été perdue)</t>
  </si>
  <si>
    <t>Remarque</t>
  </si>
  <si>
    <t>Description</t>
  </si>
  <si>
    <t>Projet</t>
  </si>
  <si>
    <t>tarif 10nF</t>
  </si>
  <si>
    <t>Fabricant</t>
  </si>
  <si>
    <t>Package</t>
  </si>
  <si>
    <t xml:space="preserve">Description </t>
  </si>
  <si>
    <t xml:space="preserve">Remarque </t>
  </si>
  <si>
    <t>tarif 10+J3:J50nF</t>
  </si>
  <si>
    <t>Référence Fab</t>
  </si>
  <si>
    <t>Valeurs</t>
  </si>
  <si>
    <t xml:space="preserve">Allocation </t>
  </si>
  <si>
    <t>Commande</t>
  </si>
  <si>
    <t>C1/b2/t5</t>
  </si>
  <si>
    <t>c1</t>
  </si>
  <si>
    <t>b2</t>
  </si>
  <si>
    <t>t5</t>
  </si>
  <si>
    <t xml:space="preserve">Resultat que j'aimerais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</si>
</sst>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&gt;=1000000]0.0#,,&quot; MΩ&quot;;[&gt;=1000]0.0#,&quot; KΩ&quot;;0.0#&quot; Ω&quot;"/>
    <numFmt numFmtId="165" formatCode="[&gt;=1000000]0.0#,,&quot; μF&quot;;[&gt;=1000]0.0#,&quot; nF&quot;;0.0#&quot; pF&quot;"/>
  </numFmts>
  <fonts count="2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74">
    <xf numFmtId="0" fontId="0" fillId="0" borderId="0"/>
    <xf numFmtId="0" fontId="3" fillId="0" borderId="0"/>
    <xf numFmtId="0" fontId="2" fillId="0" borderId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5" fillId="9" borderId="8" applyNumberFormat="0" applyFont="0" applyAlignment="0" applyProtection="0"/>
    <xf numFmtId="0" fontId="17" fillId="0" borderId="0" applyNumberFormat="0" applyFill="0" applyBorder="0" applyAlignment="0" applyProtection="0"/>
    <xf numFmtId="0" fontId="4" fillId="0" borderId="9" applyNumberFormat="0" applyFill="0" applyAlignment="0" applyProtection="0"/>
    <xf numFmtId="0" fontId="18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18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18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18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18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18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  <xf numFmtId="0" fontId="5" fillId="9" borderId="8" applyNumberFormat="0" applyFont="0" applyAlignment="0" applyProtection="0"/>
    <xf numFmtId="0" fontId="20" fillId="5" borderId="0" applyNumberFormat="0" applyBorder="0" applyAlignment="0" applyProtection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3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165" fontId="0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left" vertical="center"/>
    </xf>
    <xf numFmtId="165" fontId="23" fillId="0" borderId="0" xfId="1" applyNumberFormat="1" applyFont="1" applyAlignment="1">
      <alignment horizontal="left" vertical="center"/>
    </xf>
    <xf numFmtId="165" fontId="1" fillId="0" borderId="0" xfId="1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34" borderId="0" xfId="0" applyFill="1" applyAlignment="1">
      <alignment wrapText="1"/>
    </xf>
    <xf numFmtId="0" fontId="24" fillId="2" borderId="0" xfId="0" applyFont="1" applyFill="1" applyAlignment="1">
      <alignment horizontal="center" vertical="center"/>
    </xf>
    <xf numFmtId="164" fontId="25" fillId="35" borderId="10" xfId="0" applyNumberFormat="1" applyFont="1" applyFill="1" applyBorder="1" applyAlignment="1">
      <alignment horizontal="center" vertical="center"/>
    </xf>
    <xf numFmtId="164" fontId="25" fillId="35" borderId="11" xfId="0" applyNumberFormat="1" applyFont="1" applyFill="1" applyBorder="1" applyAlignment="1">
      <alignment horizontal="center" vertical="center"/>
    </xf>
    <xf numFmtId="0" fontId="25" fillId="35" borderId="11" xfId="0" applyFont="1" applyFill="1" applyBorder="1" applyAlignment="1">
      <alignment horizontal="center" vertical="center"/>
    </xf>
    <xf numFmtId="0" fontId="25" fillId="35" borderId="12" xfId="0" applyFont="1" applyFill="1" applyBorder="1" applyAlignment="1">
      <alignment horizontal="center" vertical="center"/>
    </xf>
  </cellXfs>
  <cellStyles count="74">
    <cellStyle name="20 % - Accent1" xfId="19" builtinId="30" customBuiltin="1"/>
    <cellStyle name="20 % - Accent2" xfId="22" builtinId="34" customBuiltin="1"/>
    <cellStyle name="20 % - Accent3" xfId="25" builtinId="38" customBuiltin="1"/>
    <cellStyle name="20 % - Accent4" xfId="28" builtinId="42" customBuiltin="1"/>
    <cellStyle name="20 % - Accent5" xfId="31" builtinId="46" customBuiltin="1"/>
    <cellStyle name="20 % - Accent6" xfId="34" builtinId="50" customBuiltin="1"/>
    <cellStyle name="40 % - Accent1" xfId="20" builtinId="31" customBuiltin="1"/>
    <cellStyle name="40 % - Accent2" xfId="23" builtinId="35" customBuiltin="1"/>
    <cellStyle name="40 % - Accent3" xfId="26" builtinId="39" customBuiltin="1"/>
    <cellStyle name="40 % - Accent4" xfId="29" builtinId="43" customBuiltin="1"/>
    <cellStyle name="40 % - Accent5" xfId="32" builtinId="47" customBuiltin="1"/>
    <cellStyle name="40 % - Accent6" xfId="35" builtinId="51" customBuiltin="1"/>
    <cellStyle name="60 % - Accent1" xfId="56" builtinId="32" customBuiltin="1"/>
    <cellStyle name="60 % - Accent1 2" xfId="36"/>
    <cellStyle name="60 % - Accent2" xfId="57" builtinId="36" customBuiltin="1"/>
    <cellStyle name="60 % - Accent2 2" xfId="37"/>
    <cellStyle name="60 % - Accent3" xfId="58" builtinId="40" customBuiltin="1"/>
    <cellStyle name="60 % - Accent3 2" xfId="38"/>
    <cellStyle name="60 % - Accent4" xfId="59" builtinId="44" customBuiltin="1"/>
    <cellStyle name="60 % - Accent4 2" xfId="39"/>
    <cellStyle name="60 % - Accent5" xfId="60" builtinId="48" customBuiltin="1"/>
    <cellStyle name="60 % - Accent5 2" xfId="40"/>
    <cellStyle name="60 % - Accent6" xfId="61" builtinId="52" customBuiltin="1"/>
    <cellStyle name="60 % - Accent6 2" xfId="41"/>
    <cellStyle name="Accent1" xfId="18" builtinId="29" customBuiltin="1"/>
    <cellStyle name="Accent2" xfId="21" builtinId="33" customBuiltin="1"/>
    <cellStyle name="Accent3" xfId="24" builtinId="37" customBuiltin="1"/>
    <cellStyle name="Accent4" xfId="27" builtinId="41" customBuiltin="1"/>
    <cellStyle name="Accent5" xfId="30" builtinId="45" customBuiltin="1"/>
    <cellStyle name="Accent6" xfId="33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2"/>
    <cellStyle name="Entrée" xfId="9" builtinId="20" customBuiltin="1"/>
    <cellStyle name="Insatisfaisant" xfId="8" builtinId="27" customBuiltin="1"/>
    <cellStyle name="Neutre" xfId="55" builtinId="28" customBuiltin="1"/>
    <cellStyle name="Neutre 2" xfId="43"/>
    <cellStyle name="Normal" xfId="0" builtinId="0"/>
    <cellStyle name="Normal 2" xfId="1"/>
    <cellStyle name="Normal 2 2" xfId="44"/>
    <cellStyle name="Normal 2 3" xfId="73"/>
    <cellStyle name="Normal 3" xfId="45"/>
    <cellStyle name="Normal 3 2" xfId="2"/>
    <cellStyle name="Normal 3 2 2" xfId="63"/>
    <cellStyle name="Normal 3 3" xfId="64"/>
    <cellStyle name="Normal 4" xfId="46"/>
    <cellStyle name="Normal 4 2" xfId="47"/>
    <cellStyle name="Normal 4 2 2" xfId="65"/>
    <cellStyle name="Normal 4 3" xfId="48"/>
    <cellStyle name="Normal 4 3 2" xfId="49"/>
    <cellStyle name="Normal 4 3 2 2" xfId="66"/>
    <cellStyle name="Normal 4 3 3" xfId="67"/>
    <cellStyle name="Normal 4 4" xfId="50"/>
    <cellStyle name="Normal 4 4 2" xfId="68"/>
    <cellStyle name="Normal 4 4 3" xfId="71"/>
    <cellStyle name="Normal 4 4 3 2" xfId="72"/>
    <cellStyle name="Normal 4 4 4" xfId="62"/>
    <cellStyle name="Normal 5" xfId="51"/>
    <cellStyle name="Normal 5 2" xfId="52"/>
    <cellStyle name="Normal 5 2 2" xfId="69"/>
    <cellStyle name="Normal 5 3" xfId="70"/>
    <cellStyle name="Note" xfId="15" builtinId="10" customBuiltin="1"/>
    <cellStyle name="Satisfaisant" xfId="7" builtinId="26" customBuiltin="1"/>
    <cellStyle name="Sortie" xfId="10" builtinId="21" customBuiltin="1"/>
    <cellStyle name="Texte explicatif" xfId="16" builtinId="53" customBuiltin="1"/>
    <cellStyle name="Titre" xfId="54" builtinId="15" customBuiltin="1"/>
    <cellStyle name="Titre 2" xfId="53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3" builtinId="23" customBuiltin="1"/>
  </cellStyles>
  <dxfs count="82"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&gt;=1000000]0.0#,,&quot; μF&quot;;[&gt;=1000]0.0#,&quot; nF&quot;;0.0#&quot; pF&quot;"/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color auto="1"/>
        <name val="Calibri"/>
        <scheme val="minor"/>
      </font>
      <numFmt numFmtId="165" formatCode="[&gt;=1000000]0.0#,,&quot; μF&quot;;[&gt;=1000]0.0#,&quot; nF&quot;;0.0#&quot; pF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numFmt numFmtId="164" formatCode="[&gt;=1000000]0.0#,,&quot; MΩ&quot;;[&gt;=1000]0.0#,&quot; KΩ&quot;;0.0#&quot; Ω&quot;"/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numFmt numFmtId="164" formatCode="[&gt;=1000000]0.0#,,&quot; MΩ&quot;;[&gt;=1000]0.0#,&quot; KΩ&quot;;0.0#&quot; Ω&quot;"/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numFmt numFmtId="164" formatCode="[&gt;=1000000]0.0#,,&quot; MΩ&quot;;[&gt;=1000]0.0#,&quot; KΩ&quot;;0.0#&quot; Ω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&gt;=1000000]0.0#,,&quot; μF&quot;;[&gt;=1000]0.0#,&quot; nF&quot;;0.0#&quot; pF&quot;"/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color auto="1"/>
        <name val="Calibri"/>
        <scheme val="minor"/>
      </font>
      <numFmt numFmtId="165" formatCode="[&gt;=1000000]0.0#,,&quot; μF&quot;;[&gt;=1000]0.0#,&quot; nF&quot;;0.0#&quot; pF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numFmt numFmtId="164" formatCode="[&gt;=1000000]0.0#,,&quot; MΩ&quot;;[&gt;=1000]0.0#,&quot; KΩ&quot;;0.0#&quot; Ω&quot;"/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numFmt numFmtId="164" formatCode="[&gt;=1000000]0.0#,,&quot; MΩ&quot;;[&gt;=1000]0.0#,&quot; KΩ&quot;;0.0#&quot; Ω&quot;"/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numFmt numFmtId="164" formatCode="[&gt;=1000000]0.0#,,&quot; MΩ&quot;;[&gt;=1000]0.0#,&quot; KΩ&quot;;0.0#&quot; Ω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solid">
          <fgColor theme="9" tint="0.59999389629810485"/>
          <bgColor theme="9" tint="0.59999389629810485"/>
        </patternFill>
      </fill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  <vertical style="thin">
          <color theme="1"/>
        </vertical>
        <horizontal style="thin">
          <color theme="1"/>
        </horizontal>
      </border>
    </dxf>
  </dxfs>
  <tableStyles count="1" defaultTableStyle="TableStyleMedium2" defaultPivotStyle="PivotStyleLight16">
    <tableStyle name="Modele 1" pivot="0" count="7">
      <tableStyleElement type="wholeTable" dxfId="81"/>
      <tableStyleElement type="headerRow" dxfId="80"/>
      <tableStyleElement type="totalRow" dxfId="79"/>
      <tableStyleElement type="firstColumn" dxfId="78"/>
      <tableStyleElement type="lastColumn" dxfId="77"/>
      <tableStyleElement type="firstRowStripe" dxfId="76"/>
      <tableStyleElement type="firstColumnStripe" dxfId="7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333376</xdr:colOff>
      <xdr:row>0</xdr:row>
      <xdr:rowOff>114300</xdr:rowOff>
    </xdr:from>
    <xdr:to>
      <xdr:col>11</xdr:col>
      <xdr:colOff>447676</xdr:colOff>
      <xdr:row>2</xdr:row>
      <xdr:rowOff>38100</xdr:rowOff>
    </xdr:to>
    <xdr:sp macro="[0]!RAZ" textlink="">
      <xdr:nvSpPr>
        <xdr:cNvPr id="2" name="ZoneTexte 1"/>
        <xdr:cNvSpPr txBox="1"/>
      </xdr:nvSpPr>
      <xdr:spPr>
        <a:xfrm>
          <a:off x="8715376" y="114300"/>
          <a:ext cx="876300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2:J11" totalsRowShown="0" headerRowDxfId="62" dataDxfId="61">
  <autoFilter ref="A2:J11"/>
  <sortState ref="A3:J11">
    <sortCondition ref="A2:A11"/>
  </sortState>
  <tableColumns count="10">
    <tableColumn id="1" name="Valeurs" dataDxfId="60"/>
    <tableColumn id="22" name="Fabricant" dataDxfId="59"/>
    <tableColumn id="29" name="Référence Fab" dataDxfId="58"/>
    <tableColumn id="2" name="Quantité" dataDxfId="57"/>
    <tableColumn id="16" name="Projet" dataDxfId="56"/>
    <tableColumn id="19" name="Allocation " dataDxfId="55"/>
    <tableColumn id="17" name="Commande" dataDxfId="54"/>
    <tableColumn id="18" name="Package" dataDxfId="53"/>
    <tableColumn id="3" name="Description " dataDxfId="52"/>
    <tableColumn id="20" name="Remarque " dataDxfId="51"/>
  </tableColumns>
  <tableStyleInfo name="TableStyleMedium14" showFirstColumn="0" showLastColumn="0" showRowStripes="0" showColumnStripes="0"/>
</table>
</file>

<file path=xl/tables/table2.xml><?xml version="1.0" encoding="utf-8"?>
<table xmlns="http://schemas.openxmlformats.org/spreadsheetml/2006/main" id="9" name="Tableau178910" displayName="Tableau178910" ref="A2:J28" totalsRowShown="0" headerRowDxfId="44" dataDxfId="43">
  <autoFilter ref="A2:J28"/>
  <tableColumns count="10">
    <tableColumn id="1" name="Valeurs" dataDxfId="42"/>
    <tableColumn id="22" name="Fabricant" dataDxfId="41"/>
    <tableColumn id="28" name="Référence Fab" dataDxfId="40"/>
    <tableColumn id="2" name="Quantité" dataDxfId="39"/>
    <tableColumn id="21" name="Projet" dataDxfId="38"/>
    <tableColumn id="18" name="Allocation " dataDxfId="37"/>
    <tableColumn id="3" name="Commande" dataDxfId="36"/>
    <tableColumn id="20" name="Package" dataDxfId="35"/>
    <tableColumn id="24" name="Description" dataDxfId="34"/>
    <tableColumn id="23" name="Remarque" dataDxfId="33"/>
  </tableColumns>
  <tableStyleInfo name="TableStyleMedium14" showFirstColumn="0" showLastColumn="0" showRowStripes="0" showColumnStripes="0"/>
</table>
</file>

<file path=xl/tables/table3.xml><?xml version="1.0" encoding="utf-8"?>
<table xmlns="http://schemas.openxmlformats.org/spreadsheetml/2006/main" id="5" name="Tableau26" displayName="Tableau26" ref="A1:J2" totalsRowShown="0" headerRowDxfId="24">
  <autoFilter ref="A1:J2"/>
  <tableColumns count="10">
    <tableColumn id="1" name="Valeurs"/>
    <tableColumn id="2" name="Fabricant"/>
    <tableColumn id="3" name="Référence Fab"/>
    <tableColumn id="4" name="Quantité"/>
    <tableColumn id="5" name="Projet"/>
    <tableColumn id="6" name="Allocation "/>
    <tableColumn id="7" name="Commande"/>
    <tableColumn id="8" name="Package"/>
    <tableColumn id="9" name="Description "/>
    <tableColumn id="10" name="Remarque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147" displayName="Tableau147" ref="A8:J10" totalsRowShown="0" headerRowDxfId="23" dataDxfId="22">
  <autoFilter ref="A8:J10"/>
  <sortState ref="A9:J10">
    <sortCondition ref="A2:A9"/>
  </sortState>
  <tableColumns count="10">
    <tableColumn id="1" name="Valeurs" dataDxfId="21"/>
    <tableColumn id="22" name="Fabricant" dataDxfId="20"/>
    <tableColumn id="29" name="Référence Fab" dataDxfId="19"/>
    <tableColumn id="2" name="Quantité" dataDxfId="18"/>
    <tableColumn id="16" name="Projet" dataDxfId="17"/>
    <tableColumn id="19" name="Allocation " dataDxfId="16"/>
    <tableColumn id="17" name="Commande" dataDxfId="15"/>
    <tableColumn id="18" name="Package" dataDxfId="14"/>
    <tableColumn id="3" name="Description " dataDxfId="13"/>
    <tableColumn id="20" name="Remarque " dataDxfId="12"/>
  </tableColumns>
  <tableStyleInfo name="TableStyleMedium14" showFirstColumn="0" showLastColumn="0" showRowStripes="0" showColumnStripes="0"/>
</table>
</file>

<file path=xl/tables/table5.xml><?xml version="1.0" encoding="utf-8"?>
<table xmlns="http://schemas.openxmlformats.org/spreadsheetml/2006/main" id="7" name="Tableau17891058" displayName="Tableau17891058" ref="A11:J13" totalsRowShown="0" headerRowDxfId="11" dataDxfId="10">
  <autoFilter ref="A11:J13"/>
  <tableColumns count="10">
    <tableColumn id="1" name="Valeurs" dataDxfId="9"/>
    <tableColumn id="22" name="Fabricant" dataDxfId="8"/>
    <tableColumn id="28" name="Référence Fab" dataDxfId="7"/>
    <tableColumn id="2" name="Quantité" dataDxfId="6"/>
    <tableColumn id="21" name="Projet" dataDxfId="5"/>
    <tableColumn id="18" name="Allocation " dataDxfId="4"/>
    <tableColumn id="3" name="Commande" dataDxfId="3"/>
    <tableColumn id="20" name="Package" dataDxfId="2"/>
    <tableColumn id="24" name="Description" dataDxfId="1"/>
    <tableColumn id="23" name="Remarque" dataDxfId="0"/>
  </tableColumns>
  <tableStyleInfo name="TableStyleMedium14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"/>
  <sheetViews>
    <sheetView tabSelected="1" workbookViewId="0">
      <selection activeCell="F2" sqref="F2"/>
    </sheetView>
  </sheetViews>
  <sheetFormatPr baseColWidth="10" defaultRowHeight="15" x14ac:dyDescent="0.25"/>
  <cols>
    <col min="1" max="1" width="11.85546875" bestFit="1" customWidth="1"/>
    <col min="3" max="3" width="17.7109375" bestFit="1" customWidth="1"/>
    <col min="6" max="6" width="12.140625" customWidth="1"/>
    <col min="7" max="7" width="12.7109375" customWidth="1"/>
    <col min="9" max="9" width="13.28515625" customWidth="1"/>
    <col min="10" max="10" width="12.28515625" customWidth="1"/>
  </cols>
  <sheetData>
    <row r="1" spans="1:10" x14ac:dyDescent="0.25">
      <c r="A1" s="16" t="s">
        <v>16</v>
      </c>
      <c r="B1" s="17" t="s">
        <v>10</v>
      </c>
      <c r="C1" s="17" t="s">
        <v>15</v>
      </c>
      <c r="D1" s="18" t="s">
        <v>0</v>
      </c>
      <c r="E1" s="18" t="s">
        <v>8</v>
      </c>
      <c r="F1" s="18" t="s">
        <v>17</v>
      </c>
      <c r="G1" s="18" t="s">
        <v>18</v>
      </c>
      <c r="H1" s="18" t="s">
        <v>11</v>
      </c>
      <c r="I1" s="18" t="s">
        <v>12</v>
      </c>
      <c r="J1" s="19" t="s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1"/>
  <sheetViews>
    <sheetView zoomScale="85" zoomScaleNormal="85" workbookViewId="0">
      <pane xSplit="10" ySplit="2" topLeftCell="K3" activePane="bottomRight" state="frozen"/>
      <selection activeCell="A25" sqref="A25:XFD25"/>
      <selection pane="topRight" activeCell="A25" sqref="A25:XFD25"/>
      <selection pane="bottomLeft" activeCell="A25" sqref="A25:XFD25"/>
      <selection pane="bottomRight" activeCell="A19" sqref="A19"/>
    </sheetView>
  </sheetViews>
  <sheetFormatPr baseColWidth="10" defaultColWidth="11.42578125" defaultRowHeight="19.899999999999999" customHeight="1" x14ac:dyDescent="0.25"/>
  <cols>
    <col min="1" max="3" width="20.7109375" style="4" customWidth="1"/>
    <col min="4" max="4" width="10.7109375" style="6" customWidth="1"/>
    <col min="5" max="5" width="15.7109375" style="6" customWidth="1"/>
    <col min="6" max="7" width="20.7109375" style="6" customWidth="1"/>
    <col min="8" max="8" width="15.7109375" style="6" customWidth="1"/>
    <col min="9" max="9" width="40.7109375" style="6" customWidth="1"/>
    <col min="10" max="10" width="20.7109375" style="6" customWidth="1"/>
    <col min="11" max="16384" width="11.42578125" style="6"/>
  </cols>
  <sheetData>
    <row r="1" spans="1:10" s="5" customFormat="1" ht="30" customHeight="1" x14ac:dyDescent="0.25">
      <c r="A1" s="15" t="s">
        <v>1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s="5" customFormat="1" ht="30" customHeight="1" x14ac:dyDescent="0.25">
      <c r="A2" s="2" t="s">
        <v>16</v>
      </c>
      <c r="B2" s="2" t="s">
        <v>10</v>
      </c>
      <c r="C2" s="2" t="s">
        <v>15</v>
      </c>
      <c r="D2" s="1" t="s">
        <v>0</v>
      </c>
      <c r="E2" s="1" t="s">
        <v>8</v>
      </c>
      <c r="F2" s="1" t="s">
        <v>17</v>
      </c>
      <c r="G2" s="1" t="s">
        <v>18</v>
      </c>
      <c r="H2" s="1" t="s">
        <v>11</v>
      </c>
      <c r="I2" s="1" t="s">
        <v>12</v>
      </c>
      <c r="J2" s="1" t="s">
        <v>13</v>
      </c>
    </row>
    <row r="3" spans="1:10" ht="19.899999999999999" customHeight="1" x14ac:dyDescent="0.25">
      <c r="A3" s="4">
        <v>0</v>
      </c>
      <c r="D3" s="6">
        <f>4440-174-24-500-22-26-72-210-12-10-4-8-30-24-20-25-18-18-15-10-80-24-8-2-52-200-170-1768-24+5000+5000-14-64-16-70-320-40-187-32-608-3-15-80-20-25-8-380-850-100-320-66-352-66</f>
        <v>7254</v>
      </c>
      <c r="E3" s="6" t="s">
        <v>19</v>
      </c>
      <c r="F3" s="11"/>
      <c r="H3" s="6">
        <v>603</v>
      </c>
    </row>
    <row r="4" spans="1:10" ht="19.899999999999999" customHeight="1" x14ac:dyDescent="0.25">
      <c r="A4" s="4">
        <v>1</v>
      </c>
      <c r="D4" s="6">
        <f>5000</f>
        <v>5000</v>
      </c>
      <c r="H4" s="12">
        <v>603</v>
      </c>
    </row>
    <row r="5" spans="1:10" ht="19.899999999999999" customHeight="1" x14ac:dyDescent="0.25">
      <c r="A5" s="4">
        <v>2.2000000000000002</v>
      </c>
      <c r="D5" s="6">
        <f>5000-10-10-80</f>
        <v>4900</v>
      </c>
      <c r="H5" s="12">
        <v>603</v>
      </c>
    </row>
    <row r="6" spans="1:10" ht="19.899999999999999" customHeight="1" x14ac:dyDescent="0.25">
      <c r="A6" s="4">
        <v>10</v>
      </c>
      <c r="D6" s="6">
        <f>5000-11-50-10</f>
        <v>4929</v>
      </c>
      <c r="E6" s="6" t="s">
        <v>20</v>
      </c>
      <c r="H6" s="12">
        <v>603</v>
      </c>
      <c r="J6" s="6" t="s">
        <v>3</v>
      </c>
    </row>
    <row r="7" spans="1:10" ht="19.899999999999999" customHeight="1" x14ac:dyDescent="0.25">
      <c r="A7" s="4">
        <v>20</v>
      </c>
      <c r="D7" s="6">
        <f>85-85</f>
        <v>0</v>
      </c>
      <c r="H7" s="12">
        <v>603</v>
      </c>
      <c r="J7" s="6" t="s">
        <v>4</v>
      </c>
    </row>
    <row r="8" spans="1:10" ht="19.899999999999999" customHeight="1" x14ac:dyDescent="0.25">
      <c r="A8" s="4">
        <v>22</v>
      </c>
      <c r="D8" s="6">
        <f>98-50-4-6-20+500-21-6-16-12-15-12-20-100-80-48-60-8-160+5000-8-208-104-260-260-208-208-630-26-676-16-468-130-240-132-8-300-15</f>
        <v>1063</v>
      </c>
      <c r="E8" s="6" t="s">
        <v>21</v>
      </c>
      <c r="H8" s="12">
        <v>603</v>
      </c>
    </row>
    <row r="9" spans="1:10" ht="19.899999999999999" customHeight="1" x14ac:dyDescent="0.25">
      <c r="A9" s="4">
        <v>22</v>
      </c>
      <c r="D9" s="6">
        <f>4000-2-8-132</f>
        <v>3858</v>
      </c>
      <c r="E9" s="6" t="s">
        <v>22</v>
      </c>
      <c r="H9" s="12">
        <v>603</v>
      </c>
    </row>
    <row r="10" spans="1:10" ht="19.899999999999999" customHeight="1" x14ac:dyDescent="0.25">
      <c r="A10" s="4">
        <v>33</v>
      </c>
      <c r="D10" s="6">
        <f>98-98</f>
        <v>0</v>
      </c>
      <c r="H10" s="12">
        <v>603</v>
      </c>
      <c r="J10" s="6" t="s">
        <v>2</v>
      </c>
    </row>
    <row r="11" spans="1:10" ht="19.899999999999999" customHeight="1" x14ac:dyDescent="0.25">
      <c r="A11" s="4">
        <v>47</v>
      </c>
      <c r="D11" s="6">
        <f>230-10</f>
        <v>220</v>
      </c>
      <c r="H11" s="12">
        <v>603</v>
      </c>
    </row>
  </sheetData>
  <mergeCells count="1">
    <mergeCell ref="A1:J1"/>
  </mergeCells>
  <conditionalFormatting sqref="E3:G7 E10:G11 A3:D11 H3:J11">
    <cfRule type="expression" dxfId="66" priority="359">
      <formula>$D3&lt;#REF!</formula>
    </cfRule>
    <cfRule type="expression" dxfId="65" priority="360">
      <formula>$D3&lt;#REF!</formula>
    </cfRule>
  </conditionalFormatting>
  <conditionalFormatting sqref="E8:G9">
    <cfRule type="expression" dxfId="64" priority="367">
      <formula>$D8&lt;#REF!</formula>
    </cfRule>
    <cfRule type="expression" dxfId="63" priority="368">
      <formula>$D8&lt;#REF!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9"/>
  <sheetViews>
    <sheetView zoomScale="85" zoomScaleNormal="85" workbookViewId="0">
      <pane xSplit="10" ySplit="2" topLeftCell="K9" activePane="bottomRight" state="frozen"/>
      <selection activeCell="A25" sqref="A25:XFD25"/>
      <selection pane="topRight" activeCell="A25" sqref="A25:XFD25"/>
      <selection pane="bottomLeft" activeCell="A25" sqref="A25:XFD25"/>
      <selection pane="bottomRight" activeCell="E22" sqref="E22"/>
    </sheetView>
  </sheetViews>
  <sheetFormatPr baseColWidth="10" defaultColWidth="11.42578125" defaultRowHeight="19.899999999999999" customHeight="1" x14ac:dyDescent="0.25"/>
  <cols>
    <col min="1" max="3" width="20.7109375" style="7" customWidth="1"/>
    <col min="4" max="4" width="10.7109375" style="6" customWidth="1"/>
    <col min="5" max="5" width="15.7109375" style="6" customWidth="1"/>
    <col min="6" max="7" width="20.7109375" style="6" customWidth="1"/>
    <col min="8" max="8" width="15.7109375" style="6" customWidth="1"/>
    <col min="9" max="9" width="40.7109375" style="6" customWidth="1"/>
    <col min="10" max="10" width="20.7109375" style="6" customWidth="1"/>
    <col min="11" max="16384" width="11.42578125" style="6"/>
  </cols>
  <sheetData>
    <row r="1" spans="1:10" s="5" customFormat="1" ht="30" customHeight="1" x14ac:dyDescent="0.25">
      <c r="A1" s="15" t="s">
        <v>1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s="5" customFormat="1" ht="30" customHeight="1" x14ac:dyDescent="0.25">
      <c r="A2" s="3" t="s">
        <v>16</v>
      </c>
      <c r="B2" s="3" t="s">
        <v>10</v>
      </c>
      <c r="C2" s="3" t="s">
        <v>15</v>
      </c>
      <c r="D2" s="1" t="s">
        <v>0</v>
      </c>
      <c r="E2" s="1" t="s">
        <v>8</v>
      </c>
      <c r="F2" s="1" t="s">
        <v>17</v>
      </c>
      <c r="G2" s="1" t="s">
        <v>18</v>
      </c>
      <c r="H2" s="1" t="s">
        <v>11</v>
      </c>
      <c r="I2" s="1" t="s">
        <v>7</v>
      </c>
      <c r="J2" s="1" t="s">
        <v>6</v>
      </c>
    </row>
    <row r="3" spans="1:10" ht="19.899999999999999" customHeight="1" x14ac:dyDescent="0.25">
      <c r="A3" s="7">
        <v>0.47</v>
      </c>
      <c r="C3" s="6"/>
      <c r="D3" s="6">
        <v>90</v>
      </c>
      <c r="H3" s="6">
        <v>603</v>
      </c>
      <c r="J3" s="6" t="s">
        <v>14</v>
      </c>
    </row>
    <row r="4" spans="1:10" ht="19.899999999999999" customHeight="1" x14ac:dyDescent="0.25">
      <c r="A4" s="7">
        <v>1</v>
      </c>
      <c r="C4" s="6"/>
      <c r="D4" s="6">
        <f>60-10</f>
        <v>50</v>
      </c>
      <c r="H4" s="12">
        <v>603</v>
      </c>
      <c r="J4" s="6" t="s">
        <v>9</v>
      </c>
    </row>
    <row r="5" spans="1:10" ht="19.899999999999999" customHeight="1" x14ac:dyDescent="0.25">
      <c r="A5" s="9">
        <v>1.5</v>
      </c>
      <c r="B5" s="9"/>
      <c r="C5" s="6"/>
      <c r="D5" s="6">
        <f>500-20</f>
        <v>480</v>
      </c>
      <c r="H5" s="12">
        <v>603</v>
      </c>
      <c r="J5" s="6" t="s">
        <v>9</v>
      </c>
    </row>
    <row r="6" spans="1:10" ht="19.899999999999999" customHeight="1" x14ac:dyDescent="0.25">
      <c r="A6" s="7">
        <v>2</v>
      </c>
      <c r="C6" s="6"/>
      <c r="D6" s="6">
        <f>98-50</f>
        <v>48</v>
      </c>
      <c r="H6" s="12">
        <v>603</v>
      </c>
      <c r="J6" s="6" t="s">
        <v>9</v>
      </c>
    </row>
    <row r="7" spans="1:10" ht="19.899999999999999" customHeight="1" x14ac:dyDescent="0.25">
      <c r="A7" s="9">
        <v>2.2000000000000002</v>
      </c>
      <c r="B7" s="9"/>
      <c r="C7" s="6"/>
      <c r="D7" s="6">
        <f>500-10</f>
        <v>490</v>
      </c>
      <c r="H7" s="12">
        <v>603</v>
      </c>
      <c r="J7" s="6" t="s">
        <v>9</v>
      </c>
    </row>
    <row r="8" spans="1:10" ht="19.899999999999999" customHeight="1" x14ac:dyDescent="0.25">
      <c r="A8" s="9">
        <v>2.7</v>
      </c>
      <c r="B8" s="9"/>
      <c r="C8" s="6"/>
      <c r="D8" s="6">
        <f>500-10</f>
        <v>490</v>
      </c>
      <c r="H8" s="12">
        <v>603</v>
      </c>
      <c r="J8" s="6" t="s">
        <v>9</v>
      </c>
    </row>
    <row r="9" spans="1:10" ht="19.899999999999999" customHeight="1" x14ac:dyDescent="0.25">
      <c r="A9" s="9">
        <v>3.9</v>
      </c>
      <c r="B9" s="9"/>
      <c r="C9" s="6"/>
      <c r="D9" s="6">
        <v>80</v>
      </c>
      <c r="H9" s="12">
        <v>603</v>
      </c>
      <c r="J9" s="6" t="s">
        <v>9</v>
      </c>
    </row>
    <row r="10" spans="1:10" ht="19.899999999999999" customHeight="1" x14ac:dyDescent="0.25">
      <c r="A10" s="9">
        <v>5.6</v>
      </c>
      <c r="B10" s="9"/>
      <c r="C10" s="6"/>
      <c r="D10" s="6">
        <f>500-20</f>
        <v>480</v>
      </c>
      <c r="H10" s="12">
        <v>603</v>
      </c>
      <c r="J10" s="6" t="s">
        <v>9</v>
      </c>
    </row>
    <row r="11" spans="1:10" ht="19.899999999999999" customHeight="1" x14ac:dyDescent="0.25">
      <c r="A11" s="8">
        <v>6.8</v>
      </c>
      <c r="B11" s="8"/>
      <c r="C11" s="6"/>
      <c r="D11" s="6">
        <f>100-20-20</f>
        <v>60</v>
      </c>
      <c r="H11" s="12">
        <v>603</v>
      </c>
      <c r="J11" s="6" t="s">
        <v>9</v>
      </c>
    </row>
    <row r="12" spans="1:10" ht="19.899999999999999" customHeight="1" x14ac:dyDescent="0.25">
      <c r="A12" s="9">
        <v>9.1</v>
      </c>
      <c r="B12" s="9"/>
      <c r="C12" s="6"/>
      <c r="D12" s="6">
        <f>500-10</f>
        <v>490</v>
      </c>
      <c r="H12" s="12">
        <v>603</v>
      </c>
      <c r="J12" s="6" t="s">
        <v>9</v>
      </c>
    </row>
    <row r="13" spans="1:10" ht="19.899999999999999" customHeight="1" x14ac:dyDescent="0.25">
      <c r="A13" s="10">
        <v>10</v>
      </c>
      <c r="B13" s="10"/>
      <c r="C13" s="6"/>
      <c r="D13" s="6">
        <f>4000-100</f>
        <v>3900</v>
      </c>
      <c r="E13" s="6" t="s">
        <v>22</v>
      </c>
      <c r="H13" s="12">
        <v>603</v>
      </c>
      <c r="J13" s="6" t="s">
        <v>9</v>
      </c>
    </row>
    <row r="14" spans="1:10" ht="19.899999999999999" customHeight="1" x14ac:dyDescent="0.25">
      <c r="A14" s="9">
        <v>12</v>
      </c>
      <c r="B14" s="9"/>
      <c r="C14" s="6"/>
      <c r="D14" s="6">
        <f>500-20</f>
        <v>480</v>
      </c>
      <c r="H14" s="12">
        <v>603</v>
      </c>
      <c r="J14" s="6" t="s">
        <v>9</v>
      </c>
    </row>
    <row r="15" spans="1:10" ht="19.899999999999999" customHeight="1" x14ac:dyDescent="0.25">
      <c r="A15" s="9">
        <v>15</v>
      </c>
      <c r="B15" s="9"/>
      <c r="C15" s="6"/>
      <c r="D15" s="6">
        <f>500-10-8-104-104-4-20-22</f>
        <v>228</v>
      </c>
      <c r="E15" s="6" t="s">
        <v>22</v>
      </c>
      <c r="H15" s="12">
        <v>603</v>
      </c>
      <c r="J15" s="6" t="s">
        <v>9</v>
      </c>
    </row>
    <row r="16" spans="1:10" ht="19.899999999999999" customHeight="1" x14ac:dyDescent="0.25">
      <c r="A16" s="8">
        <v>18</v>
      </c>
      <c r="B16" s="8"/>
      <c r="C16" s="6"/>
      <c r="D16" s="6">
        <f>80-10</f>
        <v>70</v>
      </c>
      <c r="H16" s="12">
        <v>603</v>
      </c>
      <c r="J16" s="6" t="s">
        <v>9</v>
      </c>
    </row>
    <row r="17" spans="1:10" ht="19.899999999999999" customHeight="1" x14ac:dyDescent="0.25">
      <c r="A17" s="9">
        <v>20</v>
      </c>
      <c r="B17" s="9"/>
      <c r="C17" s="6"/>
      <c r="D17" s="6">
        <f>200-8-100</f>
        <v>92</v>
      </c>
      <c r="H17" s="12">
        <v>603</v>
      </c>
      <c r="J17" s="6" t="s">
        <v>9</v>
      </c>
    </row>
    <row r="18" spans="1:10" ht="19.899999999999999" customHeight="1" x14ac:dyDescent="0.25">
      <c r="A18" s="8">
        <v>22</v>
      </c>
      <c r="B18" s="8"/>
      <c r="C18" s="6"/>
      <c r="D18" s="6">
        <f>300-2-3-2</f>
        <v>293</v>
      </c>
      <c r="H18" s="12">
        <v>603</v>
      </c>
      <c r="J18" s="6" t="s">
        <v>9</v>
      </c>
    </row>
    <row r="19" spans="1:10" ht="19.899999999999999" customHeight="1" x14ac:dyDescent="0.25">
      <c r="A19" s="8">
        <v>27</v>
      </c>
      <c r="B19" s="8"/>
      <c r="C19" s="6"/>
      <c r="D19" s="6">
        <v>80</v>
      </c>
      <c r="H19" s="12">
        <v>603</v>
      </c>
      <c r="J19" s="6" t="s">
        <v>9</v>
      </c>
    </row>
    <row r="20" spans="1:10" ht="19.899999999999999" customHeight="1" x14ac:dyDescent="0.25">
      <c r="A20" s="8">
        <v>27</v>
      </c>
      <c r="B20" s="8"/>
      <c r="C20" s="6"/>
      <c r="D20" s="6">
        <v>90</v>
      </c>
      <c r="H20" s="12">
        <v>603</v>
      </c>
      <c r="J20" s="6" t="s">
        <v>9</v>
      </c>
    </row>
    <row r="21" spans="1:10" ht="19.899999999999999" customHeight="1" x14ac:dyDescent="0.25">
      <c r="A21" s="8">
        <v>33</v>
      </c>
      <c r="B21" s="8"/>
      <c r="C21" s="6"/>
      <c r="D21" s="6">
        <f>98-25-10-55+4000-250</f>
        <v>3758</v>
      </c>
      <c r="E21" s="6" t="s">
        <v>21</v>
      </c>
      <c r="H21" s="12">
        <v>603</v>
      </c>
      <c r="J21" s="6" t="s">
        <v>9</v>
      </c>
    </row>
    <row r="22" spans="1:10" ht="19.899999999999999" customHeight="1" x14ac:dyDescent="0.25">
      <c r="A22" s="8">
        <v>47</v>
      </c>
      <c r="B22" s="8"/>
      <c r="C22" s="6"/>
      <c r="D22" s="6">
        <f>4000-6-6-156-78-156+730-156-156-156-440-8-16-468-12-312-40-40-180-22-14-20-44</f>
        <v>2244</v>
      </c>
      <c r="E22" s="13" t="s">
        <v>19</v>
      </c>
      <c r="H22" s="12">
        <v>603</v>
      </c>
      <c r="J22" s="6" t="s">
        <v>5</v>
      </c>
    </row>
    <row r="23" spans="1:10" ht="19.899999999999999" customHeight="1" x14ac:dyDescent="0.25">
      <c r="A23" s="8">
        <v>50</v>
      </c>
      <c r="B23" s="8"/>
      <c r="C23" s="6"/>
      <c r="D23" s="6">
        <v>0</v>
      </c>
      <c r="H23" s="12">
        <v>603</v>
      </c>
      <c r="J23" s="6" t="s">
        <v>9</v>
      </c>
    </row>
    <row r="24" spans="1:10" ht="19.899999999999999" customHeight="1" x14ac:dyDescent="0.25">
      <c r="A24" s="8">
        <v>62</v>
      </c>
      <c r="B24" s="8"/>
      <c r="C24" s="6"/>
      <c r="D24" s="6">
        <f>100-4-9-45</f>
        <v>42</v>
      </c>
      <c r="H24" s="12">
        <v>603</v>
      </c>
      <c r="J24" s="6" t="s">
        <v>9</v>
      </c>
    </row>
    <row r="25" spans="1:10" ht="19.899999999999999" customHeight="1" x14ac:dyDescent="0.25">
      <c r="A25" s="8">
        <v>100</v>
      </c>
      <c r="B25" s="8"/>
      <c r="C25" s="6"/>
      <c r="D25" s="6">
        <f>52-3-11-4+4000-3-20-50-50-30</f>
        <v>3881</v>
      </c>
      <c r="E25" s="6" t="s">
        <v>20</v>
      </c>
      <c r="H25" s="12">
        <v>603</v>
      </c>
      <c r="J25" s="6" t="s">
        <v>9</v>
      </c>
    </row>
    <row r="26" spans="1:10" ht="19.899999999999999" customHeight="1" x14ac:dyDescent="0.25">
      <c r="A26" s="8">
        <v>220</v>
      </c>
      <c r="B26" s="8"/>
      <c r="C26" s="6"/>
      <c r="D26" s="6">
        <f>3900-25</f>
        <v>3875</v>
      </c>
      <c r="H26" s="12">
        <v>603</v>
      </c>
      <c r="J26" s="6" t="s">
        <v>9</v>
      </c>
    </row>
    <row r="27" spans="1:10" ht="19.899999999999999" customHeight="1" x14ac:dyDescent="0.25">
      <c r="A27" s="8">
        <v>270</v>
      </c>
      <c r="B27" s="8"/>
      <c r="C27" s="6"/>
      <c r="D27" s="6">
        <f>80-6</f>
        <v>74</v>
      </c>
      <c r="H27" s="12">
        <v>603</v>
      </c>
      <c r="J27" s="6" t="s">
        <v>9</v>
      </c>
    </row>
    <row r="28" spans="1:10" ht="19.899999999999999" customHeight="1" x14ac:dyDescent="0.25">
      <c r="A28" s="8">
        <v>470</v>
      </c>
      <c r="B28" s="8"/>
      <c r="C28" s="6"/>
      <c r="D28" s="6">
        <v>255</v>
      </c>
      <c r="H28" s="12">
        <v>603</v>
      </c>
      <c r="J28" s="6" t="s">
        <v>9</v>
      </c>
    </row>
    <row r="29" spans="1:10" ht="19.899999999999999" customHeight="1" x14ac:dyDescent="0.25">
      <c r="A29" s="8"/>
      <c r="B29" s="8"/>
      <c r="C29" s="8"/>
    </row>
  </sheetData>
  <mergeCells count="1">
    <mergeCell ref="A1:J1"/>
  </mergeCells>
  <conditionalFormatting sqref="D3:H3 D22 D4:G21 D23:G28 I3:J28 A3:C28 H4:H28">
    <cfRule type="expression" dxfId="50" priority="371">
      <formula>$D3&lt;#REF!</formula>
    </cfRule>
    <cfRule type="expression" dxfId="49" priority="372">
      <formula>$D3&lt;#REF!</formula>
    </cfRule>
  </conditionalFormatting>
  <conditionalFormatting sqref="F22:G22">
    <cfRule type="expression" dxfId="48" priority="385">
      <formula>$D22&lt;#REF!</formula>
    </cfRule>
    <cfRule type="expression" dxfId="47" priority="386">
      <formula>$D22&lt;#REF!</formula>
    </cfRule>
  </conditionalFormatting>
  <conditionalFormatting sqref="E22">
    <cfRule type="expression" dxfId="46" priority="1">
      <formula>$D22&lt;#REF!</formula>
    </cfRule>
    <cfRule type="expression" dxfId="45" priority="2">
      <formula>$D22&lt;#REF!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3"/>
  <sheetViews>
    <sheetView workbookViewId="0">
      <selection sqref="A1:XFD1048576"/>
    </sheetView>
  </sheetViews>
  <sheetFormatPr baseColWidth="10" defaultRowHeight="15" x14ac:dyDescent="0.25"/>
  <cols>
    <col min="1" max="1" width="11.85546875" bestFit="1" customWidth="1"/>
    <col min="3" max="3" width="17.7109375" bestFit="1" customWidth="1"/>
    <col min="6" max="6" width="12.140625" customWidth="1"/>
    <col min="7" max="7" width="12.7109375" customWidth="1"/>
    <col min="9" max="9" width="13.28515625" customWidth="1"/>
    <col min="10" max="10" width="12.28515625" customWidth="1"/>
  </cols>
  <sheetData>
    <row r="1" spans="1:10" x14ac:dyDescent="0.25">
      <c r="A1" s="2" t="s">
        <v>16</v>
      </c>
      <c r="B1" s="2" t="s">
        <v>10</v>
      </c>
      <c r="C1" s="2" t="s">
        <v>15</v>
      </c>
      <c r="D1" s="1" t="s">
        <v>0</v>
      </c>
      <c r="E1" s="1" t="s">
        <v>8</v>
      </c>
      <c r="F1" s="1" t="s">
        <v>17</v>
      </c>
      <c r="G1" s="1" t="s">
        <v>18</v>
      </c>
      <c r="H1" s="1" t="s">
        <v>11</v>
      </c>
      <c r="I1" s="1" t="s">
        <v>12</v>
      </c>
      <c r="J1" s="1" t="s">
        <v>13</v>
      </c>
    </row>
    <row r="2" spans="1:10" x14ac:dyDescent="0.25">
      <c r="E2" t="s">
        <v>20</v>
      </c>
    </row>
    <row r="7" spans="1:10" ht="45" x14ac:dyDescent="0.25">
      <c r="A7" s="14" t="s">
        <v>23</v>
      </c>
    </row>
    <row r="8" spans="1:10" x14ac:dyDescent="0.25">
      <c r="A8" s="2" t="s">
        <v>16</v>
      </c>
      <c r="B8" s="2" t="s">
        <v>10</v>
      </c>
      <c r="C8" s="2" t="s">
        <v>15</v>
      </c>
      <c r="D8" s="1" t="s">
        <v>0</v>
      </c>
      <c r="E8" s="1" t="s">
        <v>8</v>
      </c>
      <c r="F8" s="1" t="s">
        <v>17</v>
      </c>
      <c r="G8" s="1" t="s">
        <v>18</v>
      </c>
      <c r="H8" s="1" t="s">
        <v>11</v>
      </c>
      <c r="I8" s="1" t="s">
        <v>12</v>
      </c>
      <c r="J8" s="1" t="s">
        <v>13</v>
      </c>
    </row>
    <row r="9" spans="1:10" x14ac:dyDescent="0.25">
      <c r="A9" s="4">
        <v>0</v>
      </c>
      <c r="B9" s="4"/>
      <c r="C9" s="4"/>
      <c r="D9" s="13">
        <f>4440-174-24-500-22-26-72-210-12-10-4-8-30-24-20-25-18-18-15-10-80-24-8-2-52-200-170-1768-24+5000+5000-14-64-16-70-320-40-187-32-608-3-15-80-20-25-8-380-850-100-320-66-352-66</f>
        <v>7254</v>
      </c>
      <c r="E9" s="13" t="s">
        <v>19</v>
      </c>
      <c r="F9" s="13"/>
      <c r="G9" s="13"/>
      <c r="H9" s="13">
        <v>603</v>
      </c>
      <c r="I9" s="13"/>
      <c r="J9" s="13"/>
    </row>
    <row r="10" spans="1:10" x14ac:dyDescent="0.25">
      <c r="A10" s="4">
        <v>10</v>
      </c>
      <c r="B10" s="4"/>
      <c r="C10" s="4"/>
      <c r="D10" s="13">
        <f>5000-11-50-10</f>
        <v>4929</v>
      </c>
      <c r="E10" s="13" t="s">
        <v>20</v>
      </c>
      <c r="F10" s="13"/>
      <c r="G10" s="13"/>
      <c r="H10" s="13">
        <v>603</v>
      </c>
      <c r="I10" s="13"/>
      <c r="J10" s="13" t="s">
        <v>3</v>
      </c>
    </row>
    <row r="11" spans="1:10" x14ac:dyDescent="0.25">
      <c r="A11" s="3" t="s">
        <v>16</v>
      </c>
      <c r="B11" s="3" t="s">
        <v>10</v>
      </c>
      <c r="C11" s="3" t="s">
        <v>15</v>
      </c>
      <c r="D11" s="1" t="s">
        <v>0</v>
      </c>
      <c r="E11" s="1" t="s">
        <v>8</v>
      </c>
      <c r="F11" s="1" t="s">
        <v>17</v>
      </c>
      <c r="G11" s="1" t="s">
        <v>18</v>
      </c>
      <c r="H11" s="1" t="s">
        <v>11</v>
      </c>
      <c r="I11" s="1" t="s">
        <v>7</v>
      </c>
      <c r="J11" s="1" t="s">
        <v>6</v>
      </c>
    </row>
    <row r="12" spans="1:10" x14ac:dyDescent="0.25">
      <c r="A12" s="8">
        <v>47</v>
      </c>
      <c r="B12" s="8"/>
      <c r="C12" s="13"/>
      <c r="D12" s="13">
        <f>4000-6-6-156-78-156+730-156-156-156-440-8-16-468-12-312-40-40-180-22-14-20-44</f>
        <v>2244</v>
      </c>
      <c r="E12" s="13" t="s">
        <v>19</v>
      </c>
      <c r="F12" s="13"/>
      <c r="G12" s="13"/>
      <c r="H12" s="13">
        <v>603</v>
      </c>
      <c r="I12" s="13"/>
      <c r="J12" s="13" t="s">
        <v>5</v>
      </c>
    </row>
    <row r="13" spans="1:10" x14ac:dyDescent="0.25">
      <c r="A13" s="8">
        <v>100</v>
      </c>
      <c r="B13" s="8"/>
      <c r="C13" s="13"/>
      <c r="D13" s="13">
        <f>52-3-11-4+4000-3-20-50-50-30</f>
        <v>3881</v>
      </c>
      <c r="E13" s="13" t="s">
        <v>20</v>
      </c>
      <c r="F13" s="13"/>
      <c r="G13" s="13"/>
      <c r="H13" s="13">
        <v>603</v>
      </c>
      <c r="I13" s="13"/>
      <c r="J13" s="13" t="s">
        <v>9</v>
      </c>
    </row>
  </sheetData>
  <conditionalFormatting sqref="A9:J10">
    <cfRule type="expression" dxfId="32" priority="7">
      <formula>$D9&lt;#REF!</formula>
    </cfRule>
    <cfRule type="expression" dxfId="31" priority="8">
      <formula>$D9&lt;#REF!</formula>
    </cfRule>
  </conditionalFormatting>
  <conditionalFormatting sqref="D12 D13:G13 A12:C13 H12:J13">
    <cfRule type="expression" dxfId="30" priority="3">
      <formula>$D12&lt;#REF!</formula>
    </cfRule>
    <cfRule type="expression" dxfId="29" priority="4">
      <formula>$D12&lt;#REF!</formula>
    </cfRule>
  </conditionalFormatting>
  <conditionalFormatting sqref="F12:G12">
    <cfRule type="expression" dxfId="28" priority="5">
      <formula>$D12&lt;#REF!</formula>
    </cfRule>
    <cfRule type="expression" dxfId="27" priority="6">
      <formula>$D12&lt;#REF!</formula>
    </cfRule>
  </conditionalFormatting>
  <conditionalFormatting sqref="E12">
    <cfRule type="expression" dxfId="26" priority="1">
      <formula>$D12&lt;#REF!</formula>
    </cfRule>
    <cfRule type="expression" dxfId="25" priority="2">
      <formula>$D12&lt;#REF!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Recherche</vt:lpstr>
      <vt:lpstr>R</vt:lpstr>
      <vt:lpstr>C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Guy Blancher</cp:lastModifiedBy>
  <cp:lastPrinted>2019-07-16T09:23:03Z</cp:lastPrinted>
  <dcterms:created xsi:type="dcterms:W3CDTF">2018-06-21T10:03:03Z</dcterms:created>
  <dcterms:modified xsi:type="dcterms:W3CDTF">2019-10-08T16:22:48Z</dcterms:modified>
</cp:coreProperties>
</file>