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045" windowHeight="9810" tabRatio="686"/>
  </bookViews>
  <sheets>
    <sheet name="Menu" sheetId="16" r:id="rId1"/>
    <sheet name="Juin" sheetId="22" r:id="rId2"/>
    <sheet name="ModèleM" sheetId="23" state="hidden" r:id="rId3"/>
  </sheets>
  <definedNames>
    <definedName name="CalendrierAnnée" localSheetId="1">Juin!$AH$2</definedName>
    <definedName name="CalendrierAnnée" localSheetId="2">ModèleM!$AH$2</definedName>
    <definedName name="CalendrierAnnée">#REF!</definedName>
    <definedName name="CléCongés" localSheetId="1">Juin!$H$99</definedName>
    <definedName name="CléCongés" localSheetId="2">ModèleM!$H$99</definedName>
    <definedName name="CléCongés">#REF!</definedName>
    <definedName name="CléMaladie" localSheetId="1">Juin!$P$99</definedName>
    <definedName name="CléMaladie" localSheetId="2">ModèleM!$P$99</definedName>
    <definedName name="CléMaladie">#REF!</definedName>
    <definedName name="CléPersonnalisée1" localSheetId="1">Juin!$T$99</definedName>
    <definedName name="CléPersonnalisée1" localSheetId="2">ModèleM!$T$99</definedName>
    <definedName name="CléPersonnalisée1">#REF!</definedName>
    <definedName name="CléPersonnalisée2" localSheetId="1">Juin!$Y$99</definedName>
    <definedName name="CléPersonnalisée2" localSheetId="2">ModèleM!$Y$99</definedName>
    <definedName name="CléPersonnalisée2">#REF!</definedName>
    <definedName name="CléPersonnelle" localSheetId="1">Juin!$L$99</definedName>
    <definedName name="CléPersonnelle" localSheetId="2">ModèleM!$L$99</definedName>
    <definedName name="CléPersonnelle">#REF!</definedName>
    <definedName name="ÉtiquetteCléCongés" localSheetId="1">Juin!$I$99</definedName>
    <definedName name="ÉtiquetteCléCongés" localSheetId="2">ModèleM!$I$99</definedName>
    <definedName name="ÉtiquetteCléCongés">#REF!</definedName>
    <definedName name="ÉtiquetteCléMaladie" localSheetId="1">Juin!$Q$99</definedName>
    <definedName name="ÉtiquetteCléMaladie" localSheetId="2">ModèleM!$Q$99</definedName>
    <definedName name="ÉtiquetteCléMaladie">#REF!</definedName>
    <definedName name="ÉtiquetteCléPersonnalisée1" localSheetId="1">Juin!$U$99</definedName>
    <definedName name="ÉtiquetteCléPersonnalisée1" localSheetId="2">ModèleM!$U$99</definedName>
    <definedName name="ÉtiquetteCléPersonnalisée1">#REF!</definedName>
    <definedName name="ÉtiquetteCléPersonnalisée2" localSheetId="1">Juin!$Z$99</definedName>
    <definedName name="ÉtiquetteCléPersonnalisée2" localSheetId="2">ModèleM!$Z$99</definedName>
    <definedName name="ÉtiquetteCléPersonnalisée2">#REF!</definedName>
    <definedName name="ÉtiquetteCléPersonnelle" localSheetId="1">Juin!$M$99</definedName>
    <definedName name="ÉtiquetteCléPersonnelle" localSheetId="2">ModèleM!$M$99</definedName>
    <definedName name="ÉtiquetteCléPersonnelle">#REF!</definedName>
    <definedName name="NomMois" localSheetId="1">Juin!$A$2</definedName>
    <definedName name="NomMois" localSheetId="2">ModèleM!$A$2</definedName>
  </definedNames>
  <calcPr calcId="152511"/>
</workbook>
</file>

<file path=xl/calcChain.xml><?xml version="1.0" encoding="utf-8"?>
<calcChain xmlns="http://schemas.openxmlformats.org/spreadsheetml/2006/main">
  <c r="N59" i="23" l="1"/>
  <c r="AN95" i="23"/>
  <c r="AO95" i="23" s="1"/>
  <c r="AI95" i="23"/>
  <c r="AQ95" i="23" s="1"/>
  <c r="AG95" i="23"/>
  <c r="AF95" i="23"/>
  <c r="AE95" i="23"/>
  <c r="AD95" i="23"/>
  <c r="AC95" i="23"/>
  <c r="AB95" i="23"/>
  <c r="AA95" i="23"/>
  <c r="Z95" i="23"/>
  <c r="Y95" i="23"/>
  <c r="X95" i="23"/>
  <c r="W95" i="23"/>
  <c r="V95" i="23"/>
  <c r="U95" i="23"/>
  <c r="T95" i="23"/>
  <c r="S95" i="23"/>
  <c r="R95" i="23"/>
  <c r="Q95" i="23"/>
  <c r="P95" i="23"/>
  <c r="O95" i="23"/>
  <c r="N95" i="23"/>
  <c r="M95" i="23"/>
  <c r="L95" i="23"/>
  <c r="K95" i="23"/>
  <c r="J95" i="23"/>
  <c r="I95" i="23"/>
  <c r="H95" i="23"/>
  <c r="G95" i="23"/>
  <c r="F95" i="23"/>
  <c r="E95" i="23"/>
  <c r="D95" i="23"/>
  <c r="C95" i="23"/>
  <c r="AL94" i="23"/>
  <c r="AK94" i="23"/>
  <c r="AK95" i="23" s="1"/>
  <c r="AJ94" i="23"/>
  <c r="AI94" i="23"/>
  <c r="AH94" i="23"/>
  <c r="AL93" i="23"/>
  <c r="AL95" i="23" s="1"/>
  <c r="AK93" i="23"/>
  <c r="AJ93" i="23"/>
  <c r="AJ95" i="23" s="1"/>
  <c r="AR95" i="23" s="1"/>
  <c r="AI93" i="23"/>
  <c r="AH93" i="23"/>
  <c r="AH95" i="23" s="1"/>
  <c r="AN91" i="23"/>
  <c r="AO91" i="23" s="1"/>
  <c r="AG91" i="23"/>
  <c r="AF91" i="23"/>
  <c r="AE91" i="23"/>
  <c r="AD91" i="23"/>
  <c r="AC91" i="23"/>
  <c r="AB91" i="23"/>
  <c r="AA91" i="23"/>
  <c r="Z91" i="23"/>
  <c r="Y91" i="23"/>
  <c r="X91" i="23"/>
  <c r="W91" i="23"/>
  <c r="V91" i="23"/>
  <c r="U91" i="23"/>
  <c r="T91" i="23"/>
  <c r="S91" i="23"/>
  <c r="R91" i="23"/>
  <c r="Q91" i="23"/>
  <c r="P91" i="23"/>
  <c r="O91" i="23"/>
  <c r="N91" i="23"/>
  <c r="M91" i="23"/>
  <c r="L91" i="23"/>
  <c r="K91" i="23"/>
  <c r="J91" i="23"/>
  <c r="I91" i="23"/>
  <c r="H91" i="23"/>
  <c r="G91" i="23"/>
  <c r="F91" i="23"/>
  <c r="E91" i="23"/>
  <c r="D91" i="23"/>
  <c r="C91" i="23"/>
  <c r="AL90" i="23"/>
  <c r="AK90" i="23"/>
  <c r="AK91" i="23" s="1"/>
  <c r="AJ90" i="23"/>
  <c r="AI90" i="23"/>
  <c r="AI91" i="23" s="1"/>
  <c r="AQ91" i="23" s="1"/>
  <c r="AH90" i="23"/>
  <c r="AL89" i="23"/>
  <c r="AL91" i="23" s="1"/>
  <c r="AK89" i="23"/>
  <c r="AJ89" i="23"/>
  <c r="AJ91" i="23" s="1"/>
  <c r="AR91" i="23" s="1"/>
  <c r="AI89" i="23"/>
  <c r="AH89" i="23"/>
  <c r="AH91" i="23" s="1"/>
  <c r="AN87" i="23"/>
  <c r="AO87" i="23" s="1"/>
  <c r="AI87" i="23"/>
  <c r="AQ87" i="23" s="1"/>
  <c r="AG87" i="23"/>
  <c r="AF87" i="23"/>
  <c r="AE87" i="23"/>
  <c r="AD87" i="23"/>
  <c r="AC87" i="23"/>
  <c r="AB87" i="23"/>
  <c r="AA87" i="23"/>
  <c r="Z87" i="23"/>
  <c r="Y87" i="23"/>
  <c r="X87" i="23"/>
  <c r="W87" i="23"/>
  <c r="V87" i="23"/>
  <c r="U87" i="23"/>
  <c r="T87" i="23"/>
  <c r="S87" i="23"/>
  <c r="R87" i="23"/>
  <c r="Q87" i="23"/>
  <c r="P87" i="23"/>
  <c r="O87" i="23"/>
  <c r="N87" i="23"/>
  <c r="M87" i="23"/>
  <c r="L87" i="23"/>
  <c r="K87" i="23"/>
  <c r="J87" i="23"/>
  <c r="I87" i="23"/>
  <c r="H87" i="23"/>
  <c r="G87" i="23"/>
  <c r="F87" i="23"/>
  <c r="E87" i="23"/>
  <c r="D87" i="23"/>
  <c r="C87" i="23"/>
  <c r="AL86" i="23"/>
  <c r="AK86" i="23"/>
  <c r="AK87" i="23" s="1"/>
  <c r="AJ86" i="23"/>
  <c r="AI86" i="23"/>
  <c r="AH86" i="23"/>
  <c r="AL85" i="23"/>
  <c r="AL87" i="23" s="1"/>
  <c r="AK85" i="23"/>
  <c r="AJ85" i="23"/>
  <c r="AJ87" i="23" s="1"/>
  <c r="AR87" i="23" s="1"/>
  <c r="AI85" i="23"/>
  <c r="AH85" i="23"/>
  <c r="AH87" i="23" s="1"/>
  <c r="AN83" i="23"/>
  <c r="AO83" i="23" s="1"/>
  <c r="AG83" i="23"/>
  <c r="AF83" i="23"/>
  <c r="AE83" i="23"/>
  <c r="AD83" i="23"/>
  <c r="AC83" i="23"/>
  <c r="AB83" i="23"/>
  <c r="AA83" i="23"/>
  <c r="Z83" i="23"/>
  <c r="Y83" i="23"/>
  <c r="X83" i="23"/>
  <c r="W83" i="23"/>
  <c r="V83" i="23"/>
  <c r="U83" i="23"/>
  <c r="T83" i="23"/>
  <c r="S83" i="23"/>
  <c r="R83" i="23"/>
  <c r="Q83" i="23"/>
  <c r="P83" i="23"/>
  <c r="O83" i="23"/>
  <c r="N83" i="23"/>
  <c r="M83" i="23"/>
  <c r="L83" i="23"/>
  <c r="K83" i="23"/>
  <c r="J83" i="23"/>
  <c r="I83" i="23"/>
  <c r="H83" i="23"/>
  <c r="G83" i="23"/>
  <c r="F83" i="23"/>
  <c r="E83" i="23"/>
  <c r="D83" i="23"/>
  <c r="C83" i="23"/>
  <c r="AL82" i="23"/>
  <c r="AK82" i="23"/>
  <c r="AK83" i="23" s="1"/>
  <c r="AJ82" i="23"/>
  <c r="AI82" i="23"/>
  <c r="AI83" i="23" s="1"/>
  <c r="AQ83" i="23" s="1"/>
  <c r="AH82" i="23"/>
  <c r="AL81" i="23"/>
  <c r="AL83" i="23" s="1"/>
  <c r="AK81" i="23"/>
  <c r="AJ81" i="23"/>
  <c r="AJ83" i="23" s="1"/>
  <c r="AR83" i="23" s="1"/>
  <c r="AI81" i="23"/>
  <c r="AH81" i="23"/>
  <c r="AH83" i="23" s="1"/>
  <c r="AN79" i="23"/>
  <c r="AO79" i="23" s="1"/>
  <c r="AI79" i="23"/>
  <c r="AQ79" i="23" s="1"/>
  <c r="AG79" i="23"/>
  <c r="AF79" i="23"/>
  <c r="AE79" i="23"/>
  <c r="AD79" i="23"/>
  <c r="AC79" i="23"/>
  <c r="AB79" i="23"/>
  <c r="AA79" i="23"/>
  <c r="Z79" i="23"/>
  <c r="Y79" i="23"/>
  <c r="X79" i="23"/>
  <c r="W79" i="23"/>
  <c r="V79" i="23"/>
  <c r="U79" i="23"/>
  <c r="T79" i="23"/>
  <c r="S79" i="23"/>
  <c r="R79" i="23"/>
  <c r="Q79" i="23"/>
  <c r="P79" i="23"/>
  <c r="O79" i="23"/>
  <c r="N79" i="23"/>
  <c r="M79" i="23"/>
  <c r="L79" i="23"/>
  <c r="K79" i="23"/>
  <c r="J79" i="23"/>
  <c r="I79" i="23"/>
  <c r="H79" i="23"/>
  <c r="G79" i="23"/>
  <c r="F79" i="23"/>
  <c r="E79" i="23"/>
  <c r="D79" i="23"/>
  <c r="C79" i="23"/>
  <c r="AL78" i="23"/>
  <c r="AK78" i="23"/>
  <c r="AK79" i="23" s="1"/>
  <c r="AJ78" i="23"/>
  <c r="AI78" i="23"/>
  <c r="AH78" i="23"/>
  <c r="AL77" i="23"/>
  <c r="AL79" i="23" s="1"/>
  <c r="AK77" i="23"/>
  <c r="AJ77" i="23"/>
  <c r="AJ79" i="23" s="1"/>
  <c r="AR79" i="23" s="1"/>
  <c r="AI77" i="23"/>
  <c r="AH77" i="23"/>
  <c r="AH79" i="23" s="1"/>
  <c r="AN75" i="23"/>
  <c r="AO75" i="23" s="1"/>
  <c r="AG75" i="23"/>
  <c r="AF75" i="23"/>
  <c r="AE75" i="23"/>
  <c r="AD75" i="23"/>
  <c r="AC75" i="23"/>
  <c r="AB75" i="23"/>
  <c r="AA75" i="23"/>
  <c r="Z75" i="23"/>
  <c r="Y75" i="23"/>
  <c r="X75" i="23"/>
  <c r="W75" i="23"/>
  <c r="V75" i="23"/>
  <c r="U75" i="23"/>
  <c r="T75" i="23"/>
  <c r="S75" i="23"/>
  <c r="R75" i="23"/>
  <c r="Q75" i="23"/>
  <c r="P75" i="23"/>
  <c r="O75" i="23"/>
  <c r="N75" i="23"/>
  <c r="M75" i="23"/>
  <c r="L75" i="23"/>
  <c r="K75" i="23"/>
  <c r="J75" i="23"/>
  <c r="I75" i="23"/>
  <c r="H75" i="23"/>
  <c r="G75" i="23"/>
  <c r="F75" i="23"/>
  <c r="E75" i="23"/>
  <c r="D75" i="23"/>
  <c r="C75" i="23"/>
  <c r="AL74" i="23"/>
  <c r="AK74" i="23"/>
  <c r="AK75" i="23" s="1"/>
  <c r="AJ74" i="23"/>
  <c r="AI74" i="23"/>
  <c r="AI75" i="23" s="1"/>
  <c r="AQ75" i="23" s="1"/>
  <c r="AH74" i="23"/>
  <c r="AL73" i="23"/>
  <c r="AL75" i="23" s="1"/>
  <c r="AK73" i="23"/>
  <c r="AJ73" i="23"/>
  <c r="AJ75" i="23" s="1"/>
  <c r="AR75" i="23" s="1"/>
  <c r="AI73" i="23"/>
  <c r="AH73" i="23"/>
  <c r="AH75" i="23" s="1"/>
  <c r="AN71" i="23"/>
  <c r="AO71" i="23" s="1"/>
  <c r="AI71" i="23"/>
  <c r="AQ71" i="23" s="1"/>
  <c r="AG71" i="23"/>
  <c r="AF71" i="23"/>
  <c r="AE71" i="23"/>
  <c r="AD71" i="23"/>
  <c r="AC71" i="23"/>
  <c r="AB71" i="23"/>
  <c r="AA71" i="23"/>
  <c r="Z71" i="23"/>
  <c r="Y71" i="23"/>
  <c r="X71" i="23"/>
  <c r="W71" i="23"/>
  <c r="V71" i="23"/>
  <c r="U71" i="23"/>
  <c r="T71" i="23"/>
  <c r="S71" i="23"/>
  <c r="R71" i="23"/>
  <c r="Q71" i="23"/>
  <c r="P71" i="23"/>
  <c r="O71" i="23"/>
  <c r="N71" i="23"/>
  <c r="M71" i="23"/>
  <c r="L71" i="23"/>
  <c r="K71" i="23"/>
  <c r="J71" i="23"/>
  <c r="I71" i="23"/>
  <c r="H71" i="23"/>
  <c r="G71" i="23"/>
  <c r="F71" i="23"/>
  <c r="E71" i="23"/>
  <c r="D71" i="23"/>
  <c r="C71" i="23"/>
  <c r="AL70" i="23"/>
  <c r="AK70" i="23"/>
  <c r="AK71" i="23" s="1"/>
  <c r="AJ70" i="23"/>
  <c r="AI70" i="23"/>
  <c r="AH70" i="23"/>
  <c r="AL69" i="23"/>
  <c r="AL71" i="23" s="1"/>
  <c r="AK69" i="23"/>
  <c r="AJ69" i="23"/>
  <c r="AJ71" i="23" s="1"/>
  <c r="AR71" i="23" s="1"/>
  <c r="AI69" i="23"/>
  <c r="AH69" i="23"/>
  <c r="AH71" i="23" s="1"/>
  <c r="AN67" i="23"/>
  <c r="AO67" i="23" s="1"/>
  <c r="AG67" i="23"/>
  <c r="AF67" i="23"/>
  <c r="AE67" i="23"/>
  <c r="AD67" i="23"/>
  <c r="AC67" i="23"/>
  <c r="AB67" i="23"/>
  <c r="AA67" i="23"/>
  <c r="Z67" i="23"/>
  <c r="Y67" i="23"/>
  <c r="X67" i="23"/>
  <c r="W67" i="23"/>
  <c r="V67" i="23"/>
  <c r="U67" i="23"/>
  <c r="T67" i="23"/>
  <c r="S67" i="23"/>
  <c r="R67" i="23"/>
  <c r="Q67" i="23"/>
  <c r="P67" i="23"/>
  <c r="O67" i="23"/>
  <c r="N67" i="23"/>
  <c r="M67" i="23"/>
  <c r="L67" i="23"/>
  <c r="K67" i="23"/>
  <c r="J67" i="23"/>
  <c r="I67" i="23"/>
  <c r="H67" i="23"/>
  <c r="G67" i="23"/>
  <c r="F67" i="23"/>
  <c r="E67" i="23"/>
  <c r="D67" i="23"/>
  <c r="C67" i="23"/>
  <c r="AL66" i="23"/>
  <c r="AK66" i="23"/>
  <c r="AK67" i="23" s="1"/>
  <c r="AJ66" i="23"/>
  <c r="AI66" i="23"/>
  <c r="AI67" i="23" s="1"/>
  <c r="AQ67" i="23" s="1"/>
  <c r="AH66" i="23"/>
  <c r="AL65" i="23"/>
  <c r="AL67" i="23" s="1"/>
  <c r="AK65" i="23"/>
  <c r="AJ65" i="23"/>
  <c r="AJ67" i="23" s="1"/>
  <c r="AR67" i="23" s="1"/>
  <c r="AI65" i="23"/>
  <c r="AH65" i="23"/>
  <c r="AH67" i="23" s="1"/>
  <c r="AN63" i="23"/>
  <c r="AO63" i="23" s="1"/>
  <c r="AI63" i="23"/>
  <c r="AQ63" i="23" s="1"/>
  <c r="AG63" i="23"/>
  <c r="AF63" i="23"/>
  <c r="AE63" i="23"/>
  <c r="AD63" i="23"/>
  <c r="AC63" i="23"/>
  <c r="AB63" i="23"/>
  <c r="AA63" i="23"/>
  <c r="Z63" i="23"/>
  <c r="Y63" i="23"/>
  <c r="X63" i="23"/>
  <c r="W63" i="23"/>
  <c r="V63" i="23"/>
  <c r="U63" i="23"/>
  <c r="T63" i="23"/>
  <c r="S63" i="23"/>
  <c r="R63" i="23"/>
  <c r="Q63" i="23"/>
  <c r="P63" i="23"/>
  <c r="O63" i="23"/>
  <c r="N63" i="23"/>
  <c r="M63" i="23"/>
  <c r="L63" i="23"/>
  <c r="K63" i="23"/>
  <c r="J63" i="23"/>
  <c r="I63" i="23"/>
  <c r="H63" i="23"/>
  <c r="G63" i="23"/>
  <c r="F63" i="23"/>
  <c r="E63" i="23"/>
  <c r="D63" i="23"/>
  <c r="C63" i="23"/>
  <c r="AL62" i="23"/>
  <c r="AK62" i="23"/>
  <c r="AK63" i="23" s="1"/>
  <c r="AJ62" i="23"/>
  <c r="AI62" i="23"/>
  <c r="AH62" i="23"/>
  <c r="AL61" i="23"/>
  <c r="AL63" i="23" s="1"/>
  <c r="AK61" i="23"/>
  <c r="AJ61" i="23"/>
  <c r="AJ63" i="23" s="1"/>
  <c r="AR63" i="23" s="1"/>
  <c r="AI61" i="23"/>
  <c r="AH61" i="23"/>
  <c r="AH63" i="23" s="1"/>
  <c r="AN59" i="23"/>
  <c r="AO59" i="23" s="1"/>
  <c r="AG59" i="23"/>
  <c r="AF59" i="23"/>
  <c r="AE59" i="23"/>
  <c r="AD59" i="23"/>
  <c r="AC59" i="23"/>
  <c r="AB59" i="23"/>
  <c r="AA59" i="23"/>
  <c r="Z59" i="23"/>
  <c r="Y59" i="23"/>
  <c r="X59" i="23"/>
  <c r="W59" i="23"/>
  <c r="V59" i="23"/>
  <c r="U59" i="23"/>
  <c r="T59" i="23"/>
  <c r="S59" i="23"/>
  <c r="R59" i="23"/>
  <c r="Q59" i="23"/>
  <c r="P59" i="23"/>
  <c r="O59" i="23"/>
  <c r="M59" i="23"/>
  <c r="L59" i="23"/>
  <c r="K59" i="23"/>
  <c r="J59" i="23"/>
  <c r="I59" i="23"/>
  <c r="H59" i="23"/>
  <c r="G59" i="23"/>
  <c r="F59" i="23"/>
  <c r="E59" i="23"/>
  <c r="D59" i="23"/>
  <c r="C59" i="23"/>
  <c r="AL58" i="23"/>
  <c r="AK58" i="23"/>
  <c r="AJ58" i="23"/>
  <c r="AI58" i="23"/>
  <c r="AH58" i="23"/>
  <c r="AL57" i="23"/>
  <c r="AK57" i="23"/>
  <c r="AJ57" i="23"/>
  <c r="AI57" i="23"/>
  <c r="AH57" i="23"/>
  <c r="AN55" i="23"/>
  <c r="AO55" i="23" s="1"/>
  <c r="AG55" i="23"/>
  <c r="AF55" i="23"/>
  <c r="AE55" i="23"/>
  <c r="AD55" i="23"/>
  <c r="AC55" i="23"/>
  <c r="AB55" i="23"/>
  <c r="AA55" i="23"/>
  <c r="Z55" i="23"/>
  <c r="Y55" i="23"/>
  <c r="X55" i="23"/>
  <c r="W55" i="23"/>
  <c r="V55" i="23"/>
  <c r="U55" i="23"/>
  <c r="T55" i="23"/>
  <c r="S55" i="23"/>
  <c r="R55" i="23"/>
  <c r="Q55" i="23"/>
  <c r="P55" i="23"/>
  <c r="O55" i="23"/>
  <c r="N55" i="23"/>
  <c r="M55" i="23"/>
  <c r="L55" i="23"/>
  <c r="K55" i="23"/>
  <c r="J55" i="23"/>
  <c r="I55" i="23"/>
  <c r="H55" i="23"/>
  <c r="G55" i="23"/>
  <c r="F55" i="23"/>
  <c r="E55" i="23"/>
  <c r="D55" i="23"/>
  <c r="C55" i="23"/>
  <c r="AL54" i="23"/>
  <c r="AK54" i="23"/>
  <c r="AK55" i="23" s="1"/>
  <c r="AJ54" i="23"/>
  <c r="AI54" i="23"/>
  <c r="AH54" i="23"/>
  <c r="AL53" i="23"/>
  <c r="AL55" i="23" s="1"/>
  <c r="AK53" i="23"/>
  <c r="AJ53" i="23"/>
  <c r="AJ55" i="23" s="1"/>
  <c r="AR55" i="23" s="1"/>
  <c r="AI53" i="23"/>
  <c r="AI55" i="23" s="1"/>
  <c r="AQ55" i="23" s="1"/>
  <c r="AH53" i="23"/>
  <c r="AH55" i="23" s="1"/>
  <c r="AN51" i="23"/>
  <c r="AO51" i="23" s="1"/>
  <c r="AG51" i="23"/>
  <c r="AF51" i="23"/>
  <c r="AE51" i="23"/>
  <c r="AD51" i="23"/>
  <c r="AC51" i="23"/>
  <c r="AB51" i="23"/>
  <c r="AA51" i="23"/>
  <c r="Z51" i="23"/>
  <c r="Y51" i="23"/>
  <c r="X51" i="23"/>
  <c r="W51" i="23"/>
  <c r="V51" i="23"/>
  <c r="U51" i="23"/>
  <c r="T51" i="23"/>
  <c r="S51" i="23"/>
  <c r="R51" i="23"/>
  <c r="Q51" i="23"/>
  <c r="P51" i="23"/>
  <c r="O51" i="23"/>
  <c r="N51" i="23"/>
  <c r="M51" i="23"/>
  <c r="L51" i="23"/>
  <c r="K51" i="23"/>
  <c r="J51" i="23"/>
  <c r="I51" i="23"/>
  <c r="H51" i="23"/>
  <c r="G51" i="23"/>
  <c r="F51" i="23"/>
  <c r="E51" i="23"/>
  <c r="D51" i="23"/>
  <c r="C51" i="23"/>
  <c r="AL50" i="23"/>
  <c r="AK50" i="23"/>
  <c r="AK51" i="23" s="1"/>
  <c r="AJ50" i="23"/>
  <c r="AI50" i="23"/>
  <c r="AI51" i="23" s="1"/>
  <c r="AQ51" i="23" s="1"/>
  <c r="AH50" i="23"/>
  <c r="AL49" i="23"/>
  <c r="AL51" i="23" s="1"/>
  <c r="AK49" i="23"/>
  <c r="AJ49" i="23"/>
  <c r="AJ51" i="23" s="1"/>
  <c r="AR51" i="23" s="1"/>
  <c r="AI49" i="23"/>
  <c r="AH49" i="23"/>
  <c r="AH51" i="23" s="1"/>
  <c r="AN47" i="23"/>
  <c r="AO47" i="23" s="1"/>
  <c r="AI47" i="23"/>
  <c r="AQ47" i="23" s="1"/>
  <c r="AG47" i="23"/>
  <c r="AF47" i="23"/>
  <c r="AE47" i="23"/>
  <c r="AD47" i="23"/>
  <c r="AC47" i="23"/>
  <c r="AB47" i="23"/>
  <c r="AA47" i="23"/>
  <c r="Z47" i="23"/>
  <c r="Y47" i="23"/>
  <c r="X47" i="23"/>
  <c r="W47" i="23"/>
  <c r="V47" i="23"/>
  <c r="U47" i="23"/>
  <c r="T47" i="23"/>
  <c r="S47" i="23"/>
  <c r="R47" i="23"/>
  <c r="Q47" i="23"/>
  <c r="P47" i="23"/>
  <c r="O47" i="23"/>
  <c r="N47" i="23"/>
  <c r="M47" i="23"/>
  <c r="L47" i="23"/>
  <c r="K47" i="23"/>
  <c r="J47" i="23"/>
  <c r="I47" i="23"/>
  <c r="H47" i="23"/>
  <c r="G47" i="23"/>
  <c r="F47" i="23"/>
  <c r="E47" i="23"/>
  <c r="D47" i="23"/>
  <c r="C47" i="23"/>
  <c r="AL46" i="23"/>
  <c r="AK46" i="23"/>
  <c r="AK47" i="23" s="1"/>
  <c r="AJ46" i="23"/>
  <c r="AI46" i="23"/>
  <c r="AH46" i="23"/>
  <c r="AL45" i="23"/>
  <c r="AL47" i="23" s="1"/>
  <c r="AK45" i="23"/>
  <c r="AJ45" i="23"/>
  <c r="AJ47" i="23" s="1"/>
  <c r="AR47" i="23" s="1"/>
  <c r="AI45" i="23"/>
  <c r="AH45" i="23"/>
  <c r="AH47" i="23" s="1"/>
  <c r="AN43" i="23"/>
  <c r="AO43" i="23" s="1"/>
  <c r="AG43" i="23"/>
  <c r="AF43" i="23"/>
  <c r="AE43" i="23"/>
  <c r="AD43" i="23"/>
  <c r="AC43" i="23"/>
  <c r="AB43" i="23"/>
  <c r="AA43" i="23"/>
  <c r="Z43" i="23"/>
  <c r="Y43" i="23"/>
  <c r="X43" i="23"/>
  <c r="W43" i="23"/>
  <c r="V43" i="23"/>
  <c r="U43" i="23"/>
  <c r="T43" i="23"/>
  <c r="S43" i="23"/>
  <c r="R43" i="23"/>
  <c r="Q43" i="23"/>
  <c r="P43" i="23"/>
  <c r="O43" i="23"/>
  <c r="N43" i="23"/>
  <c r="M43" i="23"/>
  <c r="L43" i="23"/>
  <c r="K43" i="23"/>
  <c r="J43" i="23"/>
  <c r="I43" i="23"/>
  <c r="H43" i="23"/>
  <c r="G43" i="23"/>
  <c r="F43" i="23"/>
  <c r="E43" i="23"/>
  <c r="D43" i="23"/>
  <c r="C43" i="23"/>
  <c r="AL42" i="23"/>
  <c r="AK42" i="23"/>
  <c r="AJ42" i="23"/>
  <c r="AI42" i="23"/>
  <c r="AH42" i="23"/>
  <c r="AL41" i="23"/>
  <c r="AL43" i="23" s="1"/>
  <c r="AK41" i="23"/>
  <c r="AJ41" i="23"/>
  <c r="AJ43" i="23" s="1"/>
  <c r="AR43" i="23" s="1"/>
  <c r="AI41" i="23"/>
  <c r="AH41" i="23"/>
  <c r="AH43" i="23" s="1"/>
  <c r="AN39" i="23"/>
  <c r="AO39" i="23" s="1"/>
  <c r="AG39" i="23"/>
  <c r="AF39" i="23"/>
  <c r="AE39" i="23"/>
  <c r="AD39" i="23"/>
  <c r="AC39" i="23"/>
  <c r="AB39" i="23"/>
  <c r="AA39" i="23"/>
  <c r="Z39" i="23"/>
  <c r="Y39" i="23"/>
  <c r="X39" i="23"/>
  <c r="W39" i="23"/>
  <c r="V39" i="23"/>
  <c r="U39" i="23"/>
  <c r="T39" i="23"/>
  <c r="S39" i="23"/>
  <c r="R39" i="23"/>
  <c r="Q39" i="23"/>
  <c r="P39" i="23"/>
  <c r="O39" i="23"/>
  <c r="N39" i="23"/>
  <c r="M39" i="23"/>
  <c r="L39" i="23"/>
  <c r="K39" i="23"/>
  <c r="J39" i="23"/>
  <c r="I39" i="23"/>
  <c r="H39" i="23"/>
  <c r="G39" i="23"/>
  <c r="F39" i="23"/>
  <c r="E39" i="23"/>
  <c r="D39" i="23"/>
  <c r="C39" i="23"/>
  <c r="AL38" i="23"/>
  <c r="AK38" i="23"/>
  <c r="AJ38" i="23"/>
  <c r="AI38" i="23"/>
  <c r="AH38" i="23"/>
  <c r="AL37" i="23"/>
  <c r="AL39" i="23" s="1"/>
  <c r="AK37" i="23"/>
  <c r="AJ37" i="23"/>
  <c r="AJ39" i="23" s="1"/>
  <c r="AR39" i="23" s="1"/>
  <c r="AI37" i="23"/>
  <c r="AI39" i="23" s="1"/>
  <c r="AQ39" i="23" s="1"/>
  <c r="AH37" i="23"/>
  <c r="AH39" i="23" s="1"/>
  <c r="AN35" i="23"/>
  <c r="AO35" i="23" s="1"/>
  <c r="AG35" i="23"/>
  <c r="AF35" i="23"/>
  <c r="AE35" i="23"/>
  <c r="AD35" i="23"/>
  <c r="AC35" i="23"/>
  <c r="AB35" i="23"/>
  <c r="AA35" i="23"/>
  <c r="Z35" i="23"/>
  <c r="Y35" i="23"/>
  <c r="X35" i="23"/>
  <c r="W35" i="23"/>
  <c r="V35" i="23"/>
  <c r="U35" i="23"/>
  <c r="T35" i="23"/>
  <c r="S35" i="23"/>
  <c r="R35" i="23"/>
  <c r="Q35" i="23"/>
  <c r="P35" i="23"/>
  <c r="O35" i="23"/>
  <c r="N35" i="23"/>
  <c r="M35" i="23"/>
  <c r="L35" i="23"/>
  <c r="K35" i="23"/>
  <c r="J35" i="23"/>
  <c r="I35" i="23"/>
  <c r="H35" i="23"/>
  <c r="G35" i="23"/>
  <c r="F35" i="23"/>
  <c r="E35" i="23"/>
  <c r="D35" i="23"/>
  <c r="C35" i="23"/>
  <c r="AL34" i="23"/>
  <c r="AK34" i="23"/>
  <c r="AK35" i="23" s="1"/>
  <c r="AJ34" i="23"/>
  <c r="AI34" i="23"/>
  <c r="AI35" i="23" s="1"/>
  <c r="AQ35" i="23" s="1"/>
  <c r="AH34" i="23"/>
  <c r="AL33" i="23"/>
  <c r="AL35" i="23" s="1"/>
  <c r="AK33" i="23"/>
  <c r="AJ33" i="23"/>
  <c r="AJ35" i="23" s="1"/>
  <c r="AR35" i="23" s="1"/>
  <c r="AI33" i="23"/>
  <c r="AH33" i="23"/>
  <c r="AH35" i="23" s="1"/>
  <c r="AN31" i="23"/>
  <c r="AO31" i="23" s="1"/>
  <c r="AG31" i="23"/>
  <c r="AF31" i="23"/>
  <c r="AE31" i="23"/>
  <c r="AD31" i="23"/>
  <c r="AC31" i="23"/>
  <c r="AB31" i="23"/>
  <c r="AA31" i="23"/>
  <c r="Z31" i="23"/>
  <c r="Y31" i="23"/>
  <c r="X31" i="23"/>
  <c r="W31" i="23"/>
  <c r="V31" i="23"/>
  <c r="U31" i="23"/>
  <c r="T31" i="23"/>
  <c r="S31" i="23"/>
  <c r="R31" i="23"/>
  <c r="Q31" i="23"/>
  <c r="P31" i="23"/>
  <c r="O31" i="23"/>
  <c r="N31" i="23"/>
  <c r="M31" i="23"/>
  <c r="L31" i="23"/>
  <c r="K31" i="23"/>
  <c r="J31" i="23"/>
  <c r="I31" i="23"/>
  <c r="H31" i="23"/>
  <c r="G31" i="23"/>
  <c r="F31" i="23"/>
  <c r="E31" i="23"/>
  <c r="D31" i="23"/>
  <c r="C31" i="23"/>
  <c r="AL30" i="23"/>
  <c r="AK30" i="23"/>
  <c r="AJ30" i="23"/>
  <c r="AI30" i="23"/>
  <c r="AH30" i="23"/>
  <c r="AL29" i="23"/>
  <c r="AK29" i="23"/>
  <c r="AJ29" i="23"/>
  <c r="AI29" i="23"/>
  <c r="AH29" i="23"/>
  <c r="AO27" i="23"/>
  <c r="AN27" i="23"/>
  <c r="AG27" i="23"/>
  <c r="AF27" i="23"/>
  <c r="AE27" i="23"/>
  <c r="AD27" i="23"/>
  <c r="AC27" i="23"/>
  <c r="AB27" i="23"/>
  <c r="AA27" i="23"/>
  <c r="Z27" i="23"/>
  <c r="Y27" i="23"/>
  <c r="X27" i="23"/>
  <c r="W27" i="23"/>
  <c r="V27" i="23"/>
  <c r="U27" i="23"/>
  <c r="T27" i="23"/>
  <c r="S27" i="23"/>
  <c r="R27" i="23"/>
  <c r="Q27" i="23"/>
  <c r="P27" i="23"/>
  <c r="O27" i="23"/>
  <c r="N27" i="23"/>
  <c r="M27" i="23"/>
  <c r="L27" i="23"/>
  <c r="K27" i="23"/>
  <c r="J27" i="23"/>
  <c r="I27" i="23"/>
  <c r="H27" i="23"/>
  <c r="F27" i="23"/>
  <c r="E27" i="23"/>
  <c r="D27" i="23"/>
  <c r="C27" i="23"/>
  <c r="AL26" i="23"/>
  <c r="AK26" i="23"/>
  <c r="AJ26" i="23"/>
  <c r="AI26" i="23"/>
  <c r="AH26" i="23"/>
  <c r="AL25" i="23"/>
  <c r="AK25" i="23"/>
  <c r="AJ25" i="23"/>
  <c r="AI25" i="23"/>
  <c r="AH25" i="23"/>
  <c r="AO23" i="23"/>
  <c r="AN23" i="23"/>
  <c r="AG23" i="23"/>
  <c r="AF23" i="23"/>
  <c r="AE23" i="23"/>
  <c r="AD23" i="23"/>
  <c r="AC23" i="23"/>
  <c r="AB23" i="23"/>
  <c r="AA23" i="23"/>
  <c r="Z23" i="23"/>
  <c r="Y23" i="23"/>
  <c r="X23" i="23"/>
  <c r="W23" i="23"/>
  <c r="V23" i="23"/>
  <c r="U23" i="23"/>
  <c r="T23" i="23"/>
  <c r="S23" i="23"/>
  <c r="R23" i="23"/>
  <c r="Q23" i="23"/>
  <c r="P23" i="23"/>
  <c r="O23" i="23"/>
  <c r="N23" i="23"/>
  <c r="M23" i="23"/>
  <c r="L23" i="23"/>
  <c r="K23" i="23"/>
  <c r="J23" i="23"/>
  <c r="I23" i="23"/>
  <c r="H23" i="23"/>
  <c r="G23" i="23"/>
  <c r="F23" i="23"/>
  <c r="E23" i="23"/>
  <c r="D23" i="23"/>
  <c r="C23" i="23"/>
  <c r="AL22" i="23"/>
  <c r="AL23" i="23" s="1"/>
  <c r="AK22" i="23"/>
  <c r="AJ22" i="23"/>
  <c r="AJ23" i="23" s="1"/>
  <c r="AR23" i="23" s="1"/>
  <c r="AI22" i="23"/>
  <c r="AH22" i="23"/>
  <c r="AH23" i="23" s="1"/>
  <c r="AL21" i="23"/>
  <c r="AK21" i="23"/>
  <c r="AK23" i="23" s="1"/>
  <c r="AJ21" i="23"/>
  <c r="AI21" i="23"/>
  <c r="AI23" i="23" s="1"/>
  <c r="AQ23" i="23" s="1"/>
  <c r="AH21" i="23"/>
  <c r="AO19" i="23"/>
  <c r="AN19" i="23"/>
  <c r="AG19" i="23"/>
  <c r="AF19" i="23"/>
  <c r="AE19" i="23"/>
  <c r="AD19" i="23"/>
  <c r="AC19" i="23"/>
  <c r="AB19" i="23"/>
  <c r="AA19" i="23"/>
  <c r="Z19" i="23"/>
  <c r="Y19" i="23"/>
  <c r="X19" i="23"/>
  <c r="W19" i="23"/>
  <c r="V19" i="23"/>
  <c r="U19" i="23"/>
  <c r="T19" i="23"/>
  <c r="S19" i="23"/>
  <c r="R19" i="23"/>
  <c r="Q19" i="23"/>
  <c r="P19" i="23"/>
  <c r="O19" i="23"/>
  <c r="N19" i="23"/>
  <c r="M19" i="23"/>
  <c r="L19" i="23"/>
  <c r="K19" i="23"/>
  <c r="J19" i="23"/>
  <c r="I19" i="23"/>
  <c r="H19" i="23"/>
  <c r="G19" i="23"/>
  <c r="F19" i="23"/>
  <c r="E19" i="23"/>
  <c r="D19" i="23"/>
  <c r="C19" i="23"/>
  <c r="AL18" i="23"/>
  <c r="AK18" i="23"/>
  <c r="AJ18" i="23"/>
  <c r="AI18" i="23"/>
  <c r="AH18" i="23"/>
  <c r="AL17" i="23"/>
  <c r="AK17" i="23"/>
  <c r="AJ17" i="23"/>
  <c r="AI17" i="23"/>
  <c r="AH17" i="23"/>
  <c r="AO15" i="23"/>
  <c r="AN15" i="23"/>
  <c r="AG15" i="23"/>
  <c r="AF15" i="23"/>
  <c r="AE15" i="23"/>
  <c r="AD15" i="23"/>
  <c r="AC15" i="23"/>
  <c r="AB15" i="23"/>
  <c r="AA15" i="23"/>
  <c r="Z15" i="23"/>
  <c r="Y15" i="23"/>
  <c r="X15" i="23"/>
  <c r="W15" i="23"/>
  <c r="V15" i="23"/>
  <c r="U15" i="23"/>
  <c r="T15" i="23"/>
  <c r="S15" i="23"/>
  <c r="R15" i="23"/>
  <c r="Q15" i="23"/>
  <c r="P15" i="23"/>
  <c r="O15" i="23"/>
  <c r="N15" i="23"/>
  <c r="M15" i="23"/>
  <c r="L15" i="23"/>
  <c r="K15" i="23"/>
  <c r="J15" i="23"/>
  <c r="I15" i="23"/>
  <c r="H15" i="23"/>
  <c r="G15" i="23"/>
  <c r="F15" i="23"/>
  <c r="E15" i="23"/>
  <c r="D15" i="23"/>
  <c r="C15" i="23"/>
  <c r="AL14" i="23"/>
  <c r="AL15" i="23" s="1"/>
  <c r="AK14" i="23"/>
  <c r="AJ14" i="23"/>
  <c r="AJ15" i="23" s="1"/>
  <c r="AR15" i="23" s="1"/>
  <c r="AI14" i="23"/>
  <c r="AH14" i="23"/>
  <c r="AH15" i="23" s="1"/>
  <c r="AL13" i="23"/>
  <c r="AK13" i="23"/>
  <c r="AK15" i="23" s="1"/>
  <c r="AJ13" i="23"/>
  <c r="AI13" i="23"/>
  <c r="AI15" i="23" s="1"/>
  <c r="AQ15" i="23" s="1"/>
  <c r="AH13" i="23"/>
  <c r="AO11" i="23"/>
  <c r="AN11" i="23"/>
  <c r="AG11" i="23"/>
  <c r="AF11" i="23"/>
  <c r="AE11" i="23"/>
  <c r="AD11" i="23"/>
  <c r="AC11" i="23"/>
  <c r="AB11" i="23"/>
  <c r="AA11" i="23"/>
  <c r="Z11" i="23"/>
  <c r="Y11" i="23"/>
  <c r="X11" i="23"/>
  <c r="W11" i="23"/>
  <c r="V11" i="23"/>
  <c r="U11" i="23"/>
  <c r="T11" i="23"/>
  <c r="S11" i="23"/>
  <c r="R11" i="23"/>
  <c r="Q11" i="23"/>
  <c r="P11" i="23"/>
  <c r="O11" i="23"/>
  <c r="N11" i="23"/>
  <c r="M11" i="23"/>
  <c r="L11" i="23"/>
  <c r="K11" i="23"/>
  <c r="J11" i="23"/>
  <c r="I11" i="23"/>
  <c r="H11" i="23"/>
  <c r="G11" i="23"/>
  <c r="F11" i="23"/>
  <c r="E11" i="23"/>
  <c r="D11" i="23"/>
  <c r="C11" i="23"/>
  <c r="AL10" i="23"/>
  <c r="AL11" i="23" s="1"/>
  <c r="AK10" i="23"/>
  <c r="AJ10" i="23"/>
  <c r="AJ11" i="23" s="1"/>
  <c r="AR11" i="23" s="1"/>
  <c r="AI10" i="23"/>
  <c r="AH10" i="23"/>
  <c r="AH11" i="23" s="1"/>
  <c r="AL9" i="23"/>
  <c r="AK9" i="23"/>
  <c r="AK11" i="23" s="1"/>
  <c r="AJ9" i="23"/>
  <c r="AI9" i="23"/>
  <c r="AI11" i="23" s="1"/>
  <c r="AQ11" i="23" s="1"/>
  <c r="AH9" i="23"/>
  <c r="AO7" i="23"/>
  <c r="AN7" i="23"/>
  <c r="AG7" i="23"/>
  <c r="AF7" i="23"/>
  <c r="AE7" i="23"/>
  <c r="AD7" i="23"/>
  <c r="AC7" i="23"/>
  <c r="AB7" i="23"/>
  <c r="AA7" i="23"/>
  <c r="Z7" i="23"/>
  <c r="Y7" i="23"/>
  <c r="X7" i="23"/>
  <c r="W7" i="23"/>
  <c r="V7" i="23"/>
  <c r="U7" i="23"/>
  <c r="T7" i="23"/>
  <c r="S7" i="23"/>
  <c r="R7" i="23"/>
  <c r="Q7" i="23"/>
  <c r="P7" i="23"/>
  <c r="O7" i="23"/>
  <c r="N7" i="23"/>
  <c r="M7" i="23"/>
  <c r="L7" i="23"/>
  <c r="K7" i="23"/>
  <c r="J7" i="23"/>
  <c r="I7" i="23"/>
  <c r="H7" i="23"/>
  <c r="G7" i="23"/>
  <c r="F7" i="23"/>
  <c r="E7" i="23"/>
  <c r="D7" i="23"/>
  <c r="C7" i="23"/>
  <c r="AL6" i="23"/>
  <c r="AL7" i="23" s="1"/>
  <c r="AK6" i="23"/>
  <c r="AJ6" i="23"/>
  <c r="AJ7" i="23" s="1"/>
  <c r="AR7" i="23" s="1"/>
  <c r="AI6" i="23"/>
  <c r="AH6" i="23"/>
  <c r="AH7" i="23" s="1"/>
  <c r="AL5" i="23"/>
  <c r="AK5" i="23"/>
  <c r="AJ5" i="23"/>
  <c r="AI5" i="23"/>
  <c r="AH5" i="23"/>
  <c r="AF3" i="23"/>
  <c r="AE3" i="23"/>
  <c r="AD3" i="23"/>
  <c r="AC3" i="23"/>
  <c r="AB3" i="23"/>
  <c r="AA3" i="23"/>
  <c r="Z3" i="23"/>
  <c r="Y3" i="23"/>
  <c r="X3" i="23"/>
  <c r="W3" i="23"/>
  <c r="V3" i="23"/>
  <c r="U3" i="23"/>
  <c r="T3" i="23"/>
  <c r="S3" i="23"/>
  <c r="R3" i="23"/>
  <c r="Q3" i="23"/>
  <c r="P3" i="23"/>
  <c r="O3" i="23"/>
  <c r="N3" i="23"/>
  <c r="M3" i="23"/>
  <c r="L3" i="23"/>
  <c r="K3" i="23"/>
  <c r="J3" i="23"/>
  <c r="I3" i="23"/>
  <c r="H3" i="23"/>
  <c r="G3" i="23"/>
  <c r="F3" i="23"/>
  <c r="E3" i="23"/>
  <c r="D3" i="23"/>
  <c r="C3" i="23"/>
  <c r="AH59" i="23" l="1"/>
  <c r="AJ59" i="23"/>
  <c r="AR59" i="23" s="1"/>
  <c r="AL59" i="23"/>
  <c r="AI59" i="23"/>
  <c r="AQ59" i="23" s="1"/>
  <c r="AK59" i="23"/>
  <c r="AK39" i="23"/>
  <c r="AI43" i="23"/>
  <c r="AQ43" i="23" s="1"/>
  <c r="AK43" i="23"/>
  <c r="AI31" i="23"/>
  <c r="AQ31" i="23" s="1"/>
  <c r="AK31" i="23"/>
  <c r="AI19" i="23"/>
  <c r="AQ19" i="23" s="1"/>
  <c r="AK19" i="23"/>
  <c r="AH19" i="23"/>
  <c r="AJ19" i="23"/>
  <c r="AR19" i="23" s="1"/>
  <c r="AL19" i="23"/>
  <c r="AI27" i="23"/>
  <c r="AQ27" i="23" s="1"/>
  <c r="AK27" i="23"/>
  <c r="AH27" i="23"/>
  <c r="AJ27" i="23"/>
  <c r="AR27" i="23" s="1"/>
  <c r="AL27" i="23"/>
  <c r="AI7" i="23"/>
  <c r="AQ7" i="23" s="1"/>
  <c r="AK7" i="23"/>
  <c r="AH31" i="23"/>
  <c r="AJ31" i="23"/>
  <c r="AR31" i="23" s="1"/>
  <c r="AL31" i="23"/>
  <c r="D3" i="22"/>
  <c r="C3" i="22"/>
  <c r="AH9" i="22"/>
  <c r="D7" i="22"/>
  <c r="E7" i="22"/>
  <c r="F7" i="22"/>
  <c r="G7" i="22"/>
  <c r="H7" i="22"/>
  <c r="I7" i="22"/>
  <c r="J7" i="22"/>
  <c r="K7" i="22"/>
  <c r="L7" i="22"/>
  <c r="M7" i="22"/>
  <c r="N7" i="22"/>
  <c r="O7" i="22"/>
  <c r="P7" i="22"/>
  <c r="Q7" i="22"/>
  <c r="R7" i="22"/>
  <c r="S7" i="22"/>
  <c r="T7" i="22"/>
  <c r="U7" i="22"/>
  <c r="V7" i="22"/>
  <c r="W7" i="22"/>
  <c r="X7" i="22"/>
  <c r="Y7" i="22"/>
  <c r="Z7" i="22"/>
  <c r="AA7" i="22"/>
  <c r="AB7" i="22"/>
  <c r="AC7" i="22"/>
  <c r="AD7" i="22"/>
  <c r="AE7" i="22"/>
  <c r="AF7" i="22"/>
  <c r="AG7" i="22"/>
  <c r="AH27" i="22"/>
  <c r="G27" i="22"/>
  <c r="AN91" i="22" l="1"/>
  <c r="AO91" i="22" s="1"/>
  <c r="AG91" i="22"/>
  <c r="AF91" i="22"/>
  <c r="AE91" i="22"/>
  <c r="AD91" i="22"/>
  <c r="AC91" i="22"/>
  <c r="AB91" i="22"/>
  <c r="AA91" i="22"/>
  <c r="Z91" i="22"/>
  <c r="Y91" i="22"/>
  <c r="X91" i="22"/>
  <c r="W91" i="22"/>
  <c r="V91" i="22"/>
  <c r="U91" i="22"/>
  <c r="T91" i="22"/>
  <c r="S91" i="22"/>
  <c r="R91" i="22"/>
  <c r="Q91" i="22"/>
  <c r="P91" i="22"/>
  <c r="O91" i="22"/>
  <c r="N91" i="22"/>
  <c r="M91" i="22"/>
  <c r="L91" i="22"/>
  <c r="K91" i="22"/>
  <c r="J91" i="22"/>
  <c r="I91" i="22"/>
  <c r="H91" i="22"/>
  <c r="G91" i="22"/>
  <c r="F91" i="22"/>
  <c r="E91" i="22"/>
  <c r="D91" i="22"/>
  <c r="C91" i="22"/>
  <c r="AL90" i="22"/>
  <c r="AK90" i="22"/>
  <c r="AJ90" i="22"/>
  <c r="AI90" i="22"/>
  <c r="AH90" i="22"/>
  <c r="AL89" i="22"/>
  <c r="AL91" i="22" s="1"/>
  <c r="AK89" i="22"/>
  <c r="AK91" i="22" s="1"/>
  <c r="AJ89" i="22"/>
  <c r="AI89" i="22"/>
  <c r="AH89" i="22"/>
  <c r="AH91" i="22" s="1"/>
  <c r="AJ91" i="22" l="1"/>
  <c r="AR91" i="22" s="1"/>
  <c r="AI91" i="22"/>
  <c r="AQ91" i="22" s="1"/>
  <c r="AN83" i="22"/>
  <c r="AN79" i="22"/>
  <c r="AN75" i="22"/>
  <c r="AN95" i="22" l="1"/>
  <c r="AO95" i="22" s="1"/>
  <c r="AG95" i="22"/>
  <c r="AF95" i="22"/>
  <c r="AE95" i="22"/>
  <c r="AD95" i="22"/>
  <c r="AC95" i="22"/>
  <c r="AB95" i="22"/>
  <c r="AA95" i="22"/>
  <c r="Z95" i="22"/>
  <c r="Y95" i="22"/>
  <c r="X95" i="22"/>
  <c r="W95" i="22"/>
  <c r="V95" i="22"/>
  <c r="U95" i="22"/>
  <c r="T95" i="22"/>
  <c r="S95" i="22"/>
  <c r="R95" i="22"/>
  <c r="Q95" i="22"/>
  <c r="P95" i="22"/>
  <c r="O95" i="22"/>
  <c r="N95" i="22"/>
  <c r="M95" i="22"/>
  <c r="L95" i="22"/>
  <c r="K95" i="22"/>
  <c r="J95" i="22"/>
  <c r="I95" i="22"/>
  <c r="H95" i="22"/>
  <c r="G95" i="22"/>
  <c r="F95" i="22"/>
  <c r="E95" i="22"/>
  <c r="D95" i="22"/>
  <c r="C95" i="22"/>
  <c r="AL94" i="22"/>
  <c r="AK94" i="22"/>
  <c r="AJ94" i="22"/>
  <c r="AI94" i="22"/>
  <c r="AH94" i="22"/>
  <c r="AL93" i="22"/>
  <c r="AK93" i="22"/>
  <c r="AJ93" i="22"/>
  <c r="AI93" i="22"/>
  <c r="AH93" i="22"/>
  <c r="AN87" i="22"/>
  <c r="AO87" i="22" s="1"/>
  <c r="AG87" i="22"/>
  <c r="AF87" i="22"/>
  <c r="AE87" i="22"/>
  <c r="AD87" i="22"/>
  <c r="AC87" i="22"/>
  <c r="AB87" i="22"/>
  <c r="AA87" i="22"/>
  <c r="Z87" i="22"/>
  <c r="Y87" i="22"/>
  <c r="X87" i="22"/>
  <c r="W87" i="22"/>
  <c r="V87" i="22"/>
  <c r="U87" i="22"/>
  <c r="T87" i="22"/>
  <c r="S87" i="22"/>
  <c r="R87" i="22"/>
  <c r="Q87" i="22"/>
  <c r="P87" i="22"/>
  <c r="O87" i="22"/>
  <c r="N87" i="22"/>
  <c r="M87" i="22"/>
  <c r="L87" i="22"/>
  <c r="K87" i="22"/>
  <c r="J87" i="22"/>
  <c r="I87" i="22"/>
  <c r="H87" i="22"/>
  <c r="G87" i="22"/>
  <c r="F87" i="22"/>
  <c r="E87" i="22"/>
  <c r="D87" i="22"/>
  <c r="C87" i="22"/>
  <c r="AL86" i="22"/>
  <c r="AK86" i="22"/>
  <c r="AJ86" i="22"/>
  <c r="AI86" i="22"/>
  <c r="AH86" i="22"/>
  <c r="AL85" i="22"/>
  <c r="AK85" i="22"/>
  <c r="AJ85" i="22"/>
  <c r="AI85" i="22"/>
  <c r="AH85" i="22"/>
  <c r="AO83" i="22"/>
  <c r="AG83" i="22"/>
  <c r="AF83" i="22"/>
  <c r="AE83" i="22"/>
  <c r="AD83" i="22"/>
  <c r="AC83" i="22"/>
  <c r="AB83" i="22"/>
  <c r="AA83" i="22"/>
  <c r="Z83" i="22"/>
  <c r="Y83" i="22"/>
  <c r="X83" i="22"/>
  <c r="W83" i="22"/>
  <c r="V83" i="22"/>
  <c r="U83" i="22"/>
  <c r="T83" i="22"/>
  <c r="S83" i="22"/>
  <c r="R83" i="22"/>
  <c r="Q83" i="22"/>
  <c r="P83" i="22"/>
  <c r="O83" i="22"/>
  <c r="N83" i="22"/>
  <c r="M83" i="22"/>
  <c r="L83" i="22"/>
  <c r="K83" i="22"/>
  <c r="J83" i="22"/>
  <c r="I83" i="22"/>
  <c r="H83" i="22"/>
  <c r="G83" i="22"/>
  <c r="F83" i="22"/>
  <c r="E83" i="22"/>
  <c r="D83" i="22"/>
  <c r="C83" i="22"/>
  <c r="AL82" i="22"/>
  <c r="AK82" i="22"/>
  <c r="AJ82" i="22"/>
  <c r="AI82" i="22"/>
  <c r="AH82" i="22"/>
  <c r="AL81" i="22"/>
  <c r="AK81" i="22"/>
  <c r="AJ81" i="22"/>
  <c r="AI81" i="22"/>
  <c r="AH81" i="22"/>
  <c r="AK95" i="22" l="1"/>
  <c r="AK83" i="22"/>
  <c r="AI87" i="22"/>
  <c r="AQ87" i="22" s="1"/>
  <c r="AH83" i="22"/>
  <c r="AL83" i="22"/>
  <c r="AJ87" i="22"/>
  <c r="AR87" i="22" s="1"/>
  <c r="AH95" i="22"/>
  <c r="AL95" i="22"/>
  <c r="AJ83" i="22"/>
  <c r="AR83" i="22" s="1"/>
  <c r="AI83" i="22"/>
  <c r="AQ83" i="22" s="1"/>
  <c r="AH87" i="22"/>
  <c r="AL87" i="22"/>
  <c r="AK87" i="22"/>
  <c r="AJ95" i="22"/>
  <c r="AR95" i="22" s="1"/>
  <c r="AI95" i="22"/>
  <c r="AQ95" i="22" s="1"/>
  <c r="AN67" i="22"/>
  <c r="AO67" i="22" s="1"/>
  <c r="AO79" i="22" l="1"/>
  <c r="AO75" i="22"/>
  <c r="AN71" i="22"/>
  <c r="AO71" i="22" s="1"/>
  <c r="AG79" i="22"/>
  <c r="AF79" i="22"/>
  <c r="AE79" i="22"/>
  <c r="AD79" i="22"/>
  <c r="AC79" i="22"/>
  <c r="AB79" i="22"/>
  <c r="AA79" i="22"/>
  <c r="Z79" i="22"/>
  <c r="Y79" i="22"/>
  <c r="X79" i="22"/>
  <c r="W79" i="22"/>
  <c r="V79" i="22"/>
  <c r="U79" i="22"/>
  <c r="T79" i="22"/>
  <c r="S79" i="22"/>
  <c r="R79" i="22"/>
  <c r="Q79" i="22"/>
  <c r="P79" i="22"/>
  <c r="O79" i="22"/>
  <c r="N79" i="22"/>
  <c r="M79" i="22"/>
  <c r="L79" i="22"/>
  <c r="K79" i="22"/>
  <c r="J79" i="22"/>
  <c r="I79" i="22"/>
  <c r="H79" i="22"/>
  <c r="G79" i="22"/>
  <c r="F79" i="22"/>
  <c r="E79" i="22"/>
  <c r="D79" i="22"/>
  <c r="C79" i="22"/>
  <c r="AL78" i="22"/>
  <c r="AK78" i="22"/>
  <c r="AJ78" i="22"/>
  <c r="AI78" i="22"/>
  <c r="AH78" i="22"/>
  <c r="AL77" i="22"/>
  <c r="AK77" i="22"/>
  <c r="AJ77" i="22"/>
  <c r="AI77" i="22"/>
  <c r="AH77" i="22"/>
  <c r="AG75" i="22"/>
  <c r="AF75" i="22"/>
  <c r="AE75" i="22"/>
  <c r="AD75" i="22"/>
  <c r="AC75" i="22"/>
  <c r="AB75" i="22"/>
  <c r="AA75" i="22"/>
  <c r="Z75" i="22"/>
  <c r="Y75" i="22"/>
  <c r="X75" i="22"/>
  <c r="W75" i="22"/>
  <c r="V75" i="22"/>
  <c r="U75" i="22"/>
  <c r="T75" i="22"/>
  <c r="S75" i="22"/>
  <c r="R75" i="22"/>
  <c r="Q75" i="22"/>
  <c r="P75" i="22"/>
  <c r="O75" i="22"/>
  <c r="N75" i="22"/>
  <c r="M75" i="22"/>
  <c r="L75" i="22"/>
  <c r="K75" i="22"/>
  <c r="J75" i="22"/>
  <c r="I75" i="22"/>
  <c r="H75" i="22"/>
  <c r="G75" i="22"/>
  <c r="F75" i="22"/>
  <c r="E75" i="22"/>
  <c r="D75" i="22"/>
  <c r="C75" i="22"/>
  <c r="AL74" i="22"/>
  <c r="AK74" i="22"/>
  <c r="AJ74" i="22"/>
  <c r="AI74" i="22"/>
  <c r="AH74" i="22"/>
  <c r="AL73" i="22"/>
  <c r="AK73" i="22"/>
  <c r="AJ73" i="22"/>
  <c r="AI73" i="22"/>
  <c r="AH73" i="22"/>
  <c r="AG71" i="22"/>
  <c r="AF71" i="22"/>
  <c r="AE71" i="22"/>
  <c r="AD71" i="22"/>
  <c r="AC71" i="22"/>
  <c r="AB71" i="22"/>
  <c r="AA71" i="22"/>
  <c r="Z71" i="22"/>
  <c r="Y71" i="22"/>
  <c r="X71" i="22"/>
  <c r="W71" i="22"/>
  <c r="V71" i="22"/>
  <c r="U71" i="22"/>
  <c r="T71" i="22"/>
  <c r="S71" i="22"/>
  <c r="R71" i="22"/>
  <c r="Q71" i="22"/>
  <c r="P71" i="22"/>
  <c r="O71" i="22"/>
  <c r="N71" i="22"/>
  <c r="M71" i="22"/>
  <c r="L71" i="22"/>
  <c r="K71" i="22"/>
  <c r="J71" i="22"/>
  <c r="I71" i="22"/>
  <c r="H71" i="22"/>
  <c r="G71" i="22"/>
  <c r="F71" i="22"/>
  <c r="E71" i="22"/>
  <c r="D71" i="22"/>
  <c r="C71" i="22"/>
  <c r="AL70" i="22"/>
  <c r="AK70" i="22"/>
  <c r="AJ70" i="22"/>
  <c r="AI70" i="22"/>
  <c r="AH70" i="22"/>
  <c r="AL69" i="22"/>
  <c r="AK69" i="22"/>
  <c r="AJ69" i="22"/>
  <c r="AI69" i="22"/>
  <c r="AH69" i="22"/>
  <c r="AG67" i="22"/>
  <c r="AF67" i="22"/>
  <c r="AE67" i="22"/>
  <c r="AD67" i="22"/>
  <c r="AC67" i="22"/>
  <c r="AB67" i="22"/>
  <c r="AA67" i="22"/>
  <c r="Z67" i="22"/>
  <c r="Y67" i="22"/>
  <c r="X67" i="22"/>
  <c r="W67" i="22"/>
  <c r="V67" i="22"/>
  <c r="U67" i="22"/>
  <c r="T67" i="22"/>
  <c r="S67" i="22"/>
  <c r="R67" i="22"/>
  <c r="Q67" i="22"/>
  <c r="P67" i="22"/>
  <c r="O67" i="22"/>
  <c r="N67" i="22"/>
  <c r="M67" i="22"/>
  <c r="L67" i="22"/>
  <c r="K67" i="22"/>
  <c r="J67" i="22"/>
  <c r="I67" i="22"/>
  <c r="H67" i="22"/>
  <c r="G67" i="22"/>
  <c r="F67" i="22"/>
  <c r="E67" i="22"/>
  <c r="D67" i="22"/>
  <c r="C67" i="22"/>
  <c r="AL66" i="22"/>
  <c r="AK66" i="22"/>
  <c r="AJ66" i="22"/>
  <c r="AI66" i="22"/>
  <c r="AH66" i="22"/>
  <c r="AL65" i="22"/>
  <c r="AK65" i="22"/>
  <c r="AJ65" i="22"/>
  <c r="AI65" i="22"/>
  <c r="AH65" i="22"/>
  <c r="AN59" i="22"/>
  <c r="AO59" i="22" s="1"/>
  <c r="AG59" i="22"/>
  <c r="AF59" i="22"/>
  <c r="AE59" i="22"/>
  <c r="AD59" i="22"/>
  <c r="AC59" i="22"/>
  <c r="AB59" i="22"/>
  <c r="AA59" i="22"/>
  <c r="Z59" i="22"/>
  <c r="Y59" i="22"/>
  <c r="X59" i="22"/>
  <c r="W59" i="22"/>
  <c r="V59" i="22"/>
  <c r="U59" i="22"/>
  <c r="T59" i="22"/>
  <c r="S59" i="22"/>
  <c r="R59" i="22"/>
  <c r="Q59" i="22"/>
  <c r="P59" i="22"/>
  <c r="O59" i="22"/>
  <c r="N59" i="22"/>
  <c r="M59" i="22"/>
  <c r="L59" i="22"/>
  <c r="K59" i="22"/>
  <c r="J59" i="22"/>
  <c r="I59" i="22"/>
  <c r="H59" i="22"/>
  <c r="G59" i="22"/>
  <c r="F59" i="22"/>
  <c r="E59" i="22"/>
  <c r="D59" i="22"/>
  <c r="C59" i="22"/>
  <c r="AL58" i="22"/>
  <c r="AK58" i="22"/>
  <c r="AJ58" i="22"/>
  <c r="AI58" i="22"/>
  <c r="AH58" i="22"/>
  <c r="AL57" i="22"/>
  <c r="AK57" i="22"/>
  <c r="AJ57" i="22"/>
  <c r="AI57" i="22"/>
  <c r="AH57" i="22"/>
  <c r="AI75" i="22" l="1"/>
  <c r="AQ75" i="22" s="1"/>
  <c r="AK75" i="22"/>
  <c r="AH79" i="22"/>
  <c r="AJ79" i="22"/>
  <c r="AR79" i="22" s="1"/>
  <c r="AL79" i="22"/>
  <c r="AK79" i="22"/>
  <c r="AI79" i="22"/>
  <c r="AQ79" i="22" s="1"/>
  <c r="AJ75" i="22"/>
  <c r="AR75" i="22" s="1"/>
  <c r="AI71" i="22"/>
  <c r="AQ71" i="22" s="1"/>
  <c r="AH75" i="22"/>
  <c r="AL75" i="22"/>
  <c r="AI59" i="22"/>
  <c r="AQ59" i="22" s="1"/>
  <c r="AK67" i="22"/>
  <c r="AH71" i="22"/>
  <c r="AL71" i="22"/>
  <c r="AK59" i="22"/>
  <c r="AI67" i="22"/>
  <c r="AQ67" i="22" s="1"/>
  <c r="AJ71" i="22"/>
  <c r="AR71" i="22" s="1"/>
  <c r="AK71" i="22"/>
  <c r="AH67" i="22"/>
  <c r="AL67" i="22"/>
  <c r="AH59" i="22"/>
  <c r="AL59" i="22"/>
  <c r="AJ67" i="22"/>
  <c r="AR67" i="22" s="1"/>
  <c r="AJ59" i="22"/>
  <c r="AR59" i="22" s="1"/>
  <c r="AN7" i="22"/>
  <c r="AO7" i="22" s="1"/>
  <c r="C7" i="22"/>
  <c r="AN63" i="22" l="1"/>
  <c r="AN55" i="22"/>
  <c r="AN51" i="22"/>
  <c r="AN47" i="22"/>
  <c r="AN43" i="22"/>
  <c r="AN39" i="22"/>
  <c r="AN35" i="22"/>
  <c r="AN31" i="22"/>
  <c r="AN27" i="22"/>
  <c r="AN23" i="22"/>
  <c r="AN19" i="22"/>
  <c r="AN15" i="22"/>
  <c r="AN11" i="22"/>
  <c r="AI62" i="22"/>
  <c r="AI61" i="22"/>
  <c r="AI54" i="22"/>
  <c r="AI53" i="22"/>
  <c r="AI50" i="22"/>
  <c r="AI49" i="22"/>
  <c r="AI46" i="22"/>
  <c r="AI45" i="22"/>
  <c r="AI42" i="22"/>
  <c r="AI41" i="22"/>
  <c r="AI38" i="22"/>
  <c r="AI37" i="22"/>
  <c r="AI34" i="22"/>
  <c r="AI33" i="22"/>
  <c r="AI30" i="22"/>
  <c r="AI29" i="22"/>
  <c r="AI26" i="22"/>
  <c r="AI27" i="22" s="1"/>
  <c r="AI25" i="22"/>
  <c r="AI22" i="22"/>
  <c r="AI21" i="22"/>
  <c r="AI18" i="22"/>
  <c r="AI17" i="22"/>
  <c r="AI14" i="22"/>
  <c r="AI13" i="22"/>
  <c r="AI10" i="22"/>
  <c r="AI9" i="22"/>
  <c r="AI6" i="22"/>
  <c r="AI5" i="22"/>
  <c r="AI7" i="22" l="1"/>
  <c r="AQ7" i="22" s="1"/>
  <c r="AO63" i="22"/>
  <c r="AO55" i="22"/>
  <c r="AO51" i="22"/>
  <c r="AO47" i="22"/>
  <c r="AO43" i="22"/>
  <c r="AO39" i="22"/>
  <c r="AO35" i="22"/>
  <c r="AO31" i="22"/>
  <c r="AO27" i="22"/>
  <c r="AO23" i="22"/>
  <c r="AO19" i="22"/>
  <c r="AO15" i="22"/>
  <c r="AO11" i="22"/>
  <c r="C63" i="22" l="1"/>
  <c r="C55" i="22"/>
  <c r="C51" i="22"/>
  <c r="C47" i="22"/>
  <c r="C43" i="22"/>
  <c r="C39" i="22"/>
  <c r="C31" i="22"/>
  <c r="C27" i="22"/>
  <c r="C19" i="22"/>
  <c r="D19" i="22"/>
  <c r="C15" i="22"/>
  <c r="D15" i="22"/>
  <c r="C11" i="22"/>
  <c r="AF3" i="22"/>
  <c r="AE3" i="22"/>
  <c r="AD3" i="22"/>
  <c r="AC3" i="22"/>
  <c r="AB3" i="22"/>
  <c r="AA3" i="22"/>
  <c r="Z3" i="22"/>
  <c r="Y3" i="22"/>
  <c r="X3" i="22"/>
  <c r="W3" i="22"/>
  <c r="V3" i="22"/>
  <c r="U3" i="22"/>
  <c r="T3" i="22"/>
  <c r="S3" i="22"/>
  <c r="R3" i="22"/>
  <c r="Q3" i="22"/>
  <c r="P3" i="22"/>
  <c r="O3" i="22"/>
  <c r="N3" i="22"/>
  <c r="M3" i="22"/>
  <c r="L3" i="22"/>
  <c r="K3" i="22"/>
  <c r="J3" i="22"/>
  <c r="I3" i="22"/>
  <c r="H3" i="22"/>
  <c r="G3" i="22"/>
  <c r="F3" i="22"/>
  <c r="E3" i="22"/>
  <c r="AG63" i="22"/>
  <c r="AF63" i="22"/>
  <c r="AE63" i="22"/>
  <c r="AD63" i="22"/>
  <c r="AC63" i="22"/>
  <c r="AB63" i="22"/>
  <c r="AA63" i="22"/>
  <c r="Z63" i="22"/>
  <c r="Y63" i="22"/>
  <c r="X63" i="22"/>
  <c r="W63" i="22"/>
  <c r="V63" i="22"/>
  <c r="U63" i="22"/>
  <c r="T63" i="22"/>
  <c r="S63" i="22"/>
  <c r="R63" i="22"/>
  <c r="Q63" i="22"/>
  <c r="P63" i="22"/>
  <c r="O63" i="22"/>
  <c r="N63" i="22"/>
  <c r="M63" i="22"/>
  <c r="L63" i="22"/>
  <c r="K63" i="22"/>
  <c r="J63" i="22"/>
  <c r="I63" i="22"/>
  <c r="H63" i="22"/>
  <c r="G63" i="22"/>
  <c r="F63" i="22"/>
  <c r="E63" i="22"/>
  <c r="D63" i="22"/>
  <c r="AL62" i="22"/>
  <c r="AK62" i="22"/>
  <c r="AJ62" i="22"/>
  <c r="AH62" i="22"/>
  <c r="AL61" i="22"/>
  <c r="AK61" i="22"/>
  <c r="AJ61" i="22"/>
  <c r="AH61" i="22"/>
  <c r="AG55" i="22"/>
  <c r="AF55" i="22"/>
  <c r="AE55" i="22"/>
  <c r="AD55" i="22"/>
  <c r="AC55" i="22"/>
  <c r="AB55" i="22"/>
  <c r="AA55" i="22"/>
  <c r="Z55" i="22"/>
  <c r="Y55" i="22"/>
  <c r="X55" i="22"/>
  <c r="W55" i="22"/>
  <c r="V55" i="22"/>
  <c r="U55" i="22"/>
  <c r="T55" i="22"/>
  <c r="S55" i="22"/>
  <c r="R55" i="22"/>
  <c r="Q55" i="22"/>
  <c r="P55" i="22"/>
  <c r="O55" i="22"/>
  <c r="N55" i="22"/>
  <c r="M55" i="22"/>
  <c r="L55" i="22"/>
  <c r="K55" i="22"/>
  <c r="J55" i="22"/>
  <c r="I55" i="22"/>
  <c r="H55" i="22"/>
  <c r="G55" i="22"/>
  <c r="F55" i="22"/>
  <c r="E55" i="22"/>
  <c r="D55" i="22"/>
  <c r="AL54" i="22"/>
  <c r="AK54" i="22"/>
  <c r="AJ54" i="22"/>
  <c r="AH54" i="22"/>
  <c r="AL53" i="22"/>
  <c r="AK53" i="22"/>
  <c r="AJ53" i="22"/>
  <c r="AH53" i="22"/>
  <c r="AG51" i="22"/>
  <c r="AF51" i="22"/>
  <c r="AE51" i="22"/>
  <c r="AD51" i="22"/>
  <c r="AC51" i="22"/>
  <c r="AB51" i="22"/>
  <c r="AA51" i="22"/>
  <c r="Z51" i="22"/>
  <c r="Y51" i="22"/>
  <c r="X51" i="22"/>
  <c r="W51" i="22"/>
  <c r="V51" i="22"/>
  <c r="U51" i="22"/>
  <c r="T51" i="22"/>
  <c r="S51" i="22"/>
  <c r="R51" i="22"/>
  <c r="Q51" i="22"/>
  <c r="P51" i="22"/>
  <c r="O51" i="22"/>
  <c r="N51" i="22"/>
  <c r="M51" i="22"/>
  <c r="L51" i="22"/>
  <c r="K51" i="22"/>
  <c r="J51" i="22"/>
  <c r="I51" i="22"/>
  <c r="H51" i="22"/>
  <c r="G51" i="22"/>
  <c r="F51" i="22"/>
  <c r="E51" i="22"/>
  <c r="D51" i="22"/>
  <c r="AL50" i="22"/>
  <c r="AK50" i="22"/>
  <c r="AJ50" i="22"/>
  <c r="AH50" i="22"/>
  <c r="AL49" i="22"/>
  <c r="AK49" i="22"/>
  <c r="AJ49" i="22"/>
  <c r="AH49" i="22"/>
  <c r="AG47" i="22"/>
  <c r="AF47" i="22"/>
  <c r="AE47" i="22"/>
  <c r="AD47" i="22"/>
  <c r="AC47" i="22"/>
  <c r="AB47" i="22"/>
  <c r="AA47" i="22"/>
  <c r="Z47" i="22"/>
  <c r="Y47" i="22"/>
  <c r="X47" i="22"/>
  <c r="W47" i="22"/>
  <c r="V47" i="22"/>
  <c r="U47" i="22"/>
  <c r="T47" i="22"/>
  <c r="S47" i="22"/>
  <c r="R47" i="22"/>
  <c r="Q47" i="22"/>
  <c r="P47" i="22"/>
  <c r="O47" i="22"/>
  <c r="N47" i="22"/>
  <c r="M47" i="22"/>
  <c r="L47" i="22"/>
  <c r="K47" i="22"/>
  <c r="J47" i="22"/>
  <c r="I47" i="22"/>
  <c r="H47" i="22"/>
  <c r="G47" i="22"/>
  <c r="F47" i="22"/>
  <c r="E47" i="22"/>
  <c r="D47" i="22"/>
  <c r="AL46" i="22"/>
  <c r="AK46" i="22"/>
  <c r="AJ46" i="22"/>
  <c r="AH46" i="22"/>
  <c r="AL45" i="22"/>
  <c r="AK45" i="22"/>
  <c r="AJ45" i="22"/>
  <c r="AH45" i="22"/>
  <c r="AG43" i="22"/>
  <c r="AF43" i="22"/>
  <c r="AE43" i="22"/>
  <c r="AD43" i="22"/>
  <c r="AC43" i="22"/>
  <c r="AB43" i="22"/>
  <c r="AA43" i="22"/>
  <c r="Z43" i="22"/>
  <c r="Y43" i="22"/>
  <c r="X43" i="22"/>
  <c r="W43" i="22"/>
  <c r="V43" i="22"/>
  <c r="U43" i="22"/>
  <c r="T43" i="22"/>
  <c r="S43" i="22"/>
  <c r="R43" i="22"/>
  <c r="Q43" i="22"/>
  <c r="P43" i="22"/>
  <c r="O43" i="22"/>
  <c r="N43" i="22"/>
  <c r="M43" i="22"/>
  <c r="L43" i="22"/>
  <c r="K43" i="22"/>
  <c r="J43" i="22"/>
  <c r="I43" i="22"/>
  <c r="H43" i="22"/>
  <c r="G43" i="22"/>
  <c r="F43" i="22"/>
  <c r="E43" i="22"/>
  <c r="D43" i="22"/>
  <c r="AL42" i="22"/>
  <c r="AK42" i="22"/>
  <c r="AJ42" i="22"/>
  <c r="AH42" i="22"/>
  <c r="AL41" i="22"/>
  <c r="AK41" i="22"/>
  <c r="AJ41" i="22"/>
  <c r="AH41" i="22"/>
  <c r="AG39" i="22"/>
  <c r="AF39" i="22"/>
  <c r="AE39" i="22"/>
  <c r="AD39" i="22"/>
  <c r="AC39" i="22"/>
  <c r="AB39" i="22"/>
  <c r="AA39" i="22"/>
  <c r="Z39" i="22"/>
  <c r="Y39" i="22"/>
  <c r="X39" i="22"/>
  <c r="W39" i="22"/>
  <c r="V39" i="22"/>
  <c r="U39" i="22"/>
  <c r="T39" i="22"/>
  <c r="S39" i="22"/>
  <c r="R39" i="22"/>
  <c r="Q39" i="22"/>
  <c r="P39" i="22"/>
  <c r="O39" i="22"/>
  <c r="N39" i="22"/>
  <c r="M39" i="22"/>
  <c r="L39" i="22"/>
  <c r="K39" i="22"/>
  <c r="J39" i="22"/>
  <c r="I39" i="22"/>
  <c r="H39" i="22"/>
  <c r="G39" i="22"/>
  <c r="F39" i="22"/>
  <c r="E39" i="22"/>
  <c r="D39" i="22"/>
  <c r="AL38" i="22"/>
  <c r="AK38" i="22"/>
  <c r="AJ38" i="22"/>
  <c r="AH38" i="22"/>
  <c r="AL37" i="22"/>
  <c r="AK37" i="22"/>
  <c r="AJ37" i="22"/>
  <c r="AH37" i="22"/>
  <c r="AG35" i="22"/>
  <c r="AF35" i="22"/>
  <c r="AE35" i="22"/>
  <c r="AD35" i="22"/>
  <c r="AC35" i="22"/>
  <c r="AB35" i="22"/>
  <c r="AA35" i="22"/>
  <c r="Z35" i="22"/>
  <c r="Y35" i="22"/>
  <c r="X35" i="22"/>
  <c r="W35" i="22"/>
  <c r="V35" i="22"/>
  <c r="U35" i="22"/>
  <c r="T35" i="22"/>
  <c r="S35" i="22"/>
  <c r="R35" i="22"/>
  <c r="Q35" i="22"/>
  <c r="P35" i="22"/>
  <c r="O35" i="22"/>
  <c r="N35" i="22"/>
  <c r="M35" i="22"/>
  <c r="L35" i="22"/>
  <c r="K35" i="22"/>
  <c r="J35" i="22"/>
  <c r="I35" i="22"/>
  <c r="H35" i="22"/>
  <c r="G35" i="22"/>
  <c r="F35" i="22"/>
  <c r="E35" i="22"/>
  <c r="D35" i="22"/>
  <c r="C35" i="22"/>
  <c r="AL34" i="22"/>
  <c r="AK34" i="22"/>
  <c r="AJ34" i="22"/>
  <c r="AH34" i="22"/>
  <c r="AL33" i="22"/>
  <c r="AK33" i="22"/>
  <c r="AJ33" i="22"/>
  <c r="AH33" i="22"/>
  <c r="AG31" i="22"/>
  <c r="AF31" i="22"/>
  <c r="AE31" i="22"/>
  <c r="AD31" i="22"/>
  <c r="AC31" i="22"/>
  <c r="AB31" i="22"/>
  <c r="AA31" i="22"/>
  <c r="Z31" i="22"/>
  <c r="Y31" i="22"/>
  <c r="X31" i="22"/>
  <c r="W31" i="22"/>
  <c r="V31" i="22"/>
  <c r="U31" i="22"/>
  <c r="T31" i="22"/>
  <c r="S31" i="22"/>
  <c r="R31" i="22"/>
  <c r="Q31" i="22"/>
  <c r="P31" i="22"/>
  <c r="O31" i="22"/>
  <c r="N31" i="22"/>
  <c r="M31" i="22"/>
  <c r="L31" i="22"/>
  <c r="K31" i="22"/>
  <c r="J31" i="22"/>
  <c r="I31" i="22"/>
  <c r="H31" i="22"/>
  <c r="G31" i="22"/>
  <c r="F31" i="22"/>
  <c r="E31" i="22"/>
  <c r="D31" i="22"/>
  <c r="AL30" i="22"/>
  <c r="AK30" i="22"/>
  <c r="AJ30" i="22"/>
  <c r="AH30" i="22"/>
  <c r="AL29" i="22"/>
  <c r="AK29" i="22"/>
  <c r="AJ29" i="22"/>
  <c r="AH29" i="22"/>
  <c r="AG27" i="22"/>
  <c r="AF27" i="22"/>
  <c r="AE27" i="22"/>
  <c r="AD27" i="22"/>
  <c r="AC27" i="22"/>
  <c r="AB27" i="22"/>
  <c r="AA27" i="22"/>
  <c r="Z27" i="22"/>
  <c r="Y27" i="22"/>
  <c r="X27" i="22"/>
  <c r="W27" i="22"/>
  <c r="V27" i="22"/>
  <c r="U27" i="22"/>
  <c r="T27" i="22"/>
  <c r="S27" i="22"/>
  <c r="R27" i="22"/>
  <c r="Q27" i="22"/>
  <c r="P27" i="22"/>
  <c r="O27" i="22"/>
  <c r="N27" i="22"/>
  <c r="M27" i="22"/>
  <c r="L27" i="22"/>
  <c r="K27" i="22"/>
  <c r="J27" i="22"/>
  <c r="I27" i="22"/>
  <c r="H27" i="22"/>
  <c r="F27" i="22"/>
  <c r="E27" i="22"/>
  <c r="D27" i="22"/>
  <c r="AL26" i="22"/>
  <c r="AK26" i="22"/>
  <c r="AJ26" i="22"/>
  <c r="AH26" i="22"/>
  <c r="AL25" i="22"/>
  <c r="AK25" i="22"/>
  <c r="AJ25" i="22"/>
  <c r="AH25" i="22"/>
  <c r="AG23" i="22"/>
  <c r="AF23" i="22"/>
  <c r="AE23" i="22"/>
  <c r="AD23" i="22"/>
  <c r="AC23" i="22"/>
  <c r="AB23" i="22"/>
  <c r="AA23" i="22"/>
  <c r="Z23" i="22"/>
  <c r="Y23" i="22"/>
  <c r="X23" i="22"/>
  <c r="W23" i="22"/>
  <c r="V23" i="22"/>
  <c r="U23" i="22"/>
  <c r="T23" i="22"/>
  <c r="S23" i="22"/>
  <c r="R23" i="22"/>
  <c r="Q23" i="22"/>
  <c r="P23" i="22"/>
  <c r="O23" i="22"/>
  <c r="N23" i="22"/>
  <c r="M23" i="22"/>
  <c r="L23" i="22"/>
  <c r="K23" i="22"/>
  <c r="J23" i="22"/>
  <c r="I23" i="22"/>
  <c r="H23" i="22"/>
  <c r="G23" i="22"/>
  <c r="F23" i="22"/>
  <c r="E23" i="22"/>
  <c r="D23" i="22"/>
  <c r="C23" i="22"/>
  <c r="AL22" i="22"/>
  <c r="AK22" i="22"/>
  <c r="AJ22" i="22"/>
  <c r="AH22" i="22"/>
  <c r="AL21" i="22"/>
  <c r="AK21" i="22"/>
  <c r="AJ21" i="22"/>
  <c r="AH21" i="22"/>
  <c r="AH23" i="22" s="1"/>
  <c r="AG19" i="22"/>
  <c r="AF19" i="22"/>
  <c r="AE19" i="22"/>
  <c r="AD19" i="22"/>
  <c r="AC19" i="22"/>
  <c r="AB19" i="22"/>
  <c r="AA19" i="22"/>
  <c r="Z19" i="22"/>
  <c r="Y19" i="22"/>
  <c r="X19" i="22"/>
  <c r="W19" i="22"/>
  <c r="V19" i="22"/>
  <c r="U19" i="22"/>
  <c r="T19" i="22"/>
  <c r="S19" i="22"/>
  <c r="R19" i="22"/>
  <c r="Q19" i="22"/>
  <c r="P19" i="22"/>
  <c r="O19" i="22"/>
  <c r="N19" i="22"/>
  <c r="M19" i="22"/>
  <c r="L19" i="22"/>
  <c r="K19" i="22"/>
  <c r="J19" i="22"/>
  <c r="I19" i="22"/>
  <c r="H19" i="22"/>
  <c r="G19" i="22"/>
  <c r="F19" i="22"/>
  <c r="E19" i="22"/>
  <c r="AL18" i="22"/>
  <c r="AK18" i="22"/>
  <c r="AJ18" i="22"/>
  <c r="AH18" i="22"/>
  <c r="AL17" i="22"/>
  <c r="AK17" i="22"/>
  <c r="AJ17" i="22"/>
  <c r="AH17" i="22"/>
  <c r="AG15" i="22"/>
  <c r="AF15" i="22"/>
  <c r="AE15" i="22"/>
  <c r="AD15" i="22"/>
  <c r="AC15" i="22"/>
  <c r="AB15" i="22"/>
  <c r="AA15" i="22"/>
  <c r="Z15" i="22"/>
  <c r="Y15" i="22"/>
  <c r="X15" i="22"/>
  <c r="W15" i="22"/>
  <c r="V15" i="22"/>
  <c r="U15" i="22"/>
  <c r="T15" i="22"/>
  <c r="S15" i="22"/>
  <c r="R15" i="22"/>
  <c r="Q15" i="22"/>
  <c r="P15" i="22"/>
  <c r="O15" i="22"/>
  <c r="N15" i="22"/>
  <c r="M15" i="22"/>
  <c r="L15" i="22"/>
  <c r="K15" i="22"/>
  <c r="J15" i="22"/>
  <c r="I15" i="22"/>
  <c r="H15" i="22"/>
  <c r="G15" i="22"/>
  <c r="F15" i="22"/>
  <c r="E15" i="22"/>
  <c r="AL14" i="22"/>
  <c r="AK14" i="22"/>
  <c r="AJ14" i="22"/>
  <c r="AI15" i="22"/>
  <c r="AQ15" i="22" s="1"/>
  <c r="AH14" i="22"/>
  <c r="AL13" i="22"/>
  <c r="AK13" i="22"/>
  <c r="AJ13" i="22"/>
  <c r="AH13" i="22"/>
  <c r="AG11" i="22"/>
  <c r="AF11" i="22"/>
  <c r="AE11" i="22"/>
  <c r="AD11" i="22"/>
  <c r="AC11" i="22"/>
  <c r="AB11" i="22"/>
  <c r="AA11" i="22"/>
  <c r="Z11" i="22"/>
  <c r="Y11" i="22"/>
  <c r="X11" i="22"/>
  <c r="W11" i="22"/>
  <c r="V11" i="22"/>
  <c r="U11" i="22"/>
  <c r="T11" i="22"/>
  <c r="S11" i="22"/>
  <c r="R11" i="22"/>
  <c r="Q11" i="22"/>
  <c r="P11" i="22"/>
  <c r="O11" i="22"/>
  <c r="N11" i="22"/>
  <c r="M11" i="22"/>
  <c r="L11" i="22"/>
  <c r="K11" i="22"/>
  <c r="J11" i="22"/>
  <c r="I11" i="22"/>
  <c r="H11" i="22"/>
  <c r="G11" i="22"/>
  <c r="F11" i="22"/>
  <c r="E11" i="22"/>
  <c r="D11" i="22"/>
  <c r="AL10" i="22"/>
  <c r="AK10" i="22"/>
  <c r="AJ10" i="22"/>
  <c r="AH10" i="22"/>
  <c r="AL9" i="22"/>
  <c r="AK9" i="22"/>
  <c r="AJ9" i="22"/>
  <c r="AL6" i="22"/>
  <c r="AK6" i="22"/>
  <c r="AJ6" i="22"/>
  <c r="AH6" i="22"/>
  <c r="AL5" i="22"/>
  <c r="AK5" i="22"/>
  <c r="AJ5" i="22"/>
  <c r="AH5" i="22"/>
  <c r="AK19" i="22" l="1"/>
  <c r="AL23" i="22"/>
  <c r="AK27" i="22"/>
  <c r="AK31" i="22"/>
  <c r="AK35" i="22"/>
  <c r="AJ39" i="22"/>
  <c r="AR39" i="22" s="1"/>
  <c r="AJ55" i="22"/>
  <c r="AR55" i="22" s="1"/>
  <c r="AJ63" i="22"/>
  <c r="AR63" i="22" s="1"/>
  <c r="AJ11" i="22"/>
  <c r="AR11" i="22" s="1"/>
  <c r="AK63" i="22"/>
  <c r="AJ47" i="22"/>
  <c r="AR47" i="22" s="1"/>
  <c r="AJ51" i="22"/>
  <c r="AR51" i="22" s="1"/>
  <c r="AJ15" i="22"/>
  <c r="AR15" i="22" s="1"/>
  <c r="AJ43" i="22"/>
  <c r="AR43" i="22" s="1"/>
  <c r="AK7" i="22"/>
  <c r="AL7" i="22"/>
  <c r="AH7" i="22"/>
  <c r="AJ7" i="22"/>
  <c r="AR7" i="22" s="1"/>
  <c r="AJ27" i="22"/>
  <c r="AR27" i="22" s="1"/>
  <c r="AJ31" i="22"/>
  <c r="AR31" i="22" s="1"/>
  <c r="AJ35" i="22"/>
  <c r="AR35" i="22" s="1"/>
  <c r="AI35" i="22"/>
  <c r="AQ35" i="22" s="1"/>
  <c r="AI39" i="22"/>
  <c r="AQ39" i="22" s="1"/>
  <c r="AI43" i="22"/>
  <c r="AQ43" i="22" s="1"/>
  <c r="AI47" i="22"/>
  <c r="AQ47" i="22" s="1"/>
  <c r="AI51" i="22"/>
  <c r="AQ51" i="22" s="1"/>
  <c r="AI55" i="22"/>
  <c r="AQ55" i="22" s="1"/>
  <c r="AI63" i="22"/>
  <c r="AQ63" i="22" s="1"/>
  <c r="AK11" i="22"/>
  <c r="AK15" i="22"/>
  <c r="AH19" i="22"/>
  <c r="AL19" i="22"/>
  <c r="AK23" i="22"/>
  <c r="AH11" i="22"/>
  <c r="AL11" i="22"/>
  <c r="AH15" i="22"/>
  <c r="AL15" i="22"/>
  <c r="AI19" i="22"/>
  <c r="AI23" i="22"/>
  <c r="AQ23" i="22" s="1"/>
  <c r="AL27" i="22"/>
  <c r="AH31" i="22"/>
  <c r="AL31" i="22"/>
  <c r="AH35" i="22"/>
  <c r="AL35" i="22"/>
  <c r="AK39" i="22"/>
  <c r="AK43" i="22"/>
  <c r="AK47" i="22"/>
  <c r="AK51" i="22"/>
  <c r="AK55" i="22"/>
  <c r="AI11" i="22"/>
  <c r="AQ11" i="22" s="1"/>
  <c r="AJ19" i="22"/>
  <c r="AR19" i="22" s="1"/>
  <c r="AJ23" i="22"/>
  <c r="AR23" i="22" s="1"/>
  <c r="AQ27" i="22"/>
  <c r="AI31" i="22"/>
  <c r="AH39" i="22"/>
  <c r="AL39" i="22"/>
  <c r="AH43" i="22"/>
  <c r="AL43" i="22"/>
  <c r="AH47" i="22"/>
  <c r="AL47" i="22"/>
  <c r="AH51" i="22"/>
  <c r="AL51" i="22"/>
  <c r="AH55" i="22"/>
  <c r="AL55" i="22"/>
  <c r="AH63" i="22"/>
  <c r="AL63" i="22"/>
  <c r="AQ19" i="22" l="1"/>
  <c r="AQ31" i="22"/>
</calcChain>
</file>

<file path=xl/sharedStrings.xml><?xml version="1.0" encoding="utf-8"?>
<sst xmlns="http://schemas.openxmlformats.org/spreadsheetml/2006/main" count="221" uniqueCount="44">
  <si>
    <t>Planification des absences des employés</t>
  </si>
  <si>
    <t>Dates d’absence</t>
  </si>
  <si>
    <t>M</t>
  </si>
  <si>
    <t>Congés</t>
  </si>
  <si>
    <t>Maladie</t>
  </si>
  <si>
    <t>Personnalisé 2</t>
  </si>
  <si>
    <t>Clé de couleur</t>
  </si>
  <si>
    <t>RTT</t>
  </si>
  <si>
    <t>A</t>
  </si>
  <si>
    <t>Nombre de jours pris</t>
  </si>
  <si>
    <t>Nombre de Jours acquis</t>
  </si>
  <si>
    <t>Solde</t>
  </si>
  <si>
    <t>Nombre total de demi-journées</t>
  </si>
  <si>
    <t>Matin</t>
  </si>
  <si>
    <t>C P Acquis</t>
  </si>
  <si>
    <t>CP en cours sur le mois</t>
  </si>
  <si>
    <t>CP en cours cumulés</t>
  </si>
  <si>
    <t>CP</t>
  </si>
  <si>
    <t>Absence injustifiée</t>
  </si>
  <si>
    <t>A-M</t>
  </si>
  <si>
    <t>Nom employé</t>
  </si>
  <si>
    <t>Dupont 1</t>
  </si>
  <si>
    <t>Dupont 2</t>
  </si>
  <si>
    <t>Dupont 3</t>
  </si>
  <si>
    <t>Dupont 4</t>
  </si>
  <si>
    <t>Dupont 5</t>
  </si>
  <si>
    <t>Dupont 6</t>
  </si>
  <si>
    <t>Dupont 7</t>
  </si>
  <si>
    <t>Dupont 8</t>
  </si>
  <si>
    <t>Dupont 9</t>
  </si>
  <si>
    <t>Dupont 10</t>
  </si>
  <si>
    <t>Dupont 11</t>
  </si>
  <si>
    <t>Dupont 13</t>
  </si>
  <si>
    <t>Dupont 14</t>
  </si>
  <si>
    <t>Dupont 16</t>
  </si>
  <si>
    <t>Dupont 17</t>
  </si>
  <si>
    <t>Dupont 18</t>
  </si>
  <si>
    <t>Dupont 20</t>
  </si>
  <si>
    <t>Dupont 21</t>
  </si>
  <si>
    <t>Dupont 22</t>
  </si>
  <si>
    <t>Dupont 23</t>
  </si>
  <si>
    <t>Dupont 24</t>
  </si>
  <si>
    <t>Dupont 25</t>
  </si>
  <si>
    <t>Dupont 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</si>
</sst>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;0;"/>
    <numFmt numFmtId="165" formatCode="d/m/yy;@"/>
    <numFmt numFmtId="166" formatCode="[$-40C]mmm\-yy;@"/>
  </numFmts>
  <fonts count="22" x14ac:knownFonts="1">
    <font>
      <sz val="11"/>
      <color theme="1"/>
      <name val="Calibri"/>
      <family val="2"/>
      <scheme val="minor"/>
    </font>
    <font>
      <sz val="10"/>
      <name val="Century Gothic"/>
      <family val="2"/>
    </font>
    <font>
      <b/>
      <sz val="10"/>
      <name val="Century Gothic"/>
      <family val="2"/>
    </font>
    <font>
      <sz val="9"/>
      <name val="Century Gothic"/>
      <family val="2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ajor"/>
    </font>
    <font>
      <b/>
      <sz val="26"/>
      <color theme="3"/>
      <name val="Calibri"/>
      <family val="2"/>
      <scheme val="major"/>
    </font>
    <font>
      <sz val="9"/>
      <name val="Calibri"/>
      <family val="2"/>
      <scheme val="minor"/>
    </font>
    <font>
      <sz val="18"/>
      <color theme="3"/>
      <name val="Calibri"/>
      <family val="2"/>
      <scheme val="minor"/>
    </font>
    <font>
      <sz val="11"/>
      <color theme="1"/>
      <name val="Calibri"/>
      <family val="2"/>
      <scheme val="major"/>
    </font>
    <font>
      <sz val="10"/>
      <name val="Calibri"/>
      <family val="2"/>
      <scheme val="major"/>
    </font>
    <font>
      <b/>
      <sz val="18"/>
      <color theme="4" tint="-0.249977111117893"/>
      <name val="Calibri"/>
      <family val="2"/>
      <scheme val="major"/>
    </font>
    <font>
      <b/>
      <sz val="16"/>
      <color theme="4" tint="-0.249977111117893"/>
      <name val="Calibri"/>
      <family val="2"/>
      <scheme val="major"/>
    </font>
    <font>
      <b/>
      <sz val="18"/>
      <color theme="4" tint="-0.249977111117893"/>
      <name val="Calibri"/>
      <family val="2"/>
      <scheme val="minor"/>
    </font>
    <font>
      <sz val="10.5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6"/>
      <color theme="4" tint="-0.249977111117893"/>
      <name val="Calibri"/>
      <family val="2"/>
      <scheme val="major"/>
    </font>
    <font>
      <sz val="10"/>
      <color theme="1"/>
      <name val="Arial Unicode MS"/>
      <family val="2"/>
    </font>
  </fonts>
  <fills count="1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4.9989318521683403E-2"/>
        <bgColor theme="4" tint="0.79992065187536243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theme="4" tint="0.79992065187536243"/>
      </patternFill>
    </fill>
  </fills>
  <borders count="13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theme="0" tint="-0.14996795556505021"/>
      </top>
      <bottom/>
      <diagonal/>
    </border>
    <border>
      <left style="thin">
        <color theme="0"/>
      </left>
      <right/>
      <top/>
      <bottom/>
      <diagonal/>
    </border>
    <border>
      <left/>
      <right/>
      <top style="thin">
        <color theme="2" tint="-9.9917600024414813E-2"/>
      </top>
      <bottom/>
      <diagonal/>
    </border>
    <border>
      <left/>
      <right/>
      <top/>
      <bottom style="thin">
        <color theme="2" tint="-9.9917600024414813E-2"/>
      </bottom>
      <diagonal/>
    </border>
  </borders>
  <cellStyleXfs count="5">
    <xf numFmtId="0" fontId="0" fillId="0" borderId="0"/>
    <xf numFmtId="0" fontId="9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97">
    <xf numFmtId="0" fontId="0" fillId="0" borderId="0" xfId="0"/>
    <xf numFmtId="49" fontId="9" fillId="0" borderId="0" xfId="1" applyNumberFormat="1" applyFont="1" applyFill="1" applyBorder="1" applyAlignment="1" applyProtection="1">
      <alignment vertical="top"/>
    </xf>
    <xf numFmtId="0" fontId="12" fillId="0" borderId="0" xfId="0" applyFont="1" applyBorder="1" applyAlignment="1" applyProtection="1">
      <alignment vertical="top"/>
    </xf>
    <xf numFmtId="0" fontId="13" fillId="0" borderId="0" xfId="0" applyFont="1" applyFill="1" applyAlignment="1" applyProtection="1">
      <alignment vertical="top"/>
    </xf>
    <xf numFmtId="0" fontId="8" fillId="0" borderId="0" xfId="0" applyFont="1" applyBorder="1" applyAlignment="1" applyProtection="1">
      <alignment vertical="top"/>
    </xf>
    <xf numFmtId="0" fontId="12" fillId="0" borderId="0" xfId="0" applyFont="1" applyProtection="1"/>
    <xf numFmtId="0" fontId="13" fillId="0" borderId="0" xfId="0" applyFont="1" applyFill="1" applyAlignment="1" applyProtection="1">
      <alignment horizontal="center" vertical="center"/>
    </xf>
    <xf numFmtId="0" fontId="13" fillId="0" borderId="0" xfId="0" applyFont="1" applyFill="1" applyAlignment="1" applyProtection="1">
      <alignment vertical="center"/>
    </xf>
    <xf numFmtId="17" fontId="14" fillId="2" borderId="0" xfId="0" applyNumberFormat="1" applyFont="1" applyFill="1" applyBorder="1" applyAlignment="1" applyProtection="1">
      <alignment horizontal="left" vertical="center" indent="1"/>
    </xf>
    <xf numFmtId="0" fontId="10" fillId="3" borderId="2" xfId="0" applyFont="1" applyFill="1" applyBorder="1" applyAlignment="1" applyProtection="1">
      <alignment horizontal="center"/>
    </xf>
    <xf numFmtId="0" fontId="10" fillId="3" borderId="1" xfId="0" applyFont="1" applyFill="1" applyBorder="1" applyAlignment="1" applyProtection="1">
      <alignment horizontal="center"/>
    </xf>
    <xf numFmtId="49" fontId="0" fillId="0" borderId="9" xfId="0" applyNumberFormat="1" applyFont="1" applyFill="1" applyBorder="1" applyAlignment="1" applyProtection="1">
      <alignment horizontal="left" vertical="center" indent="1"/>
    </xf>
    <xf numFmtId="49" fontId="0" fillId="0" borderId="0" xfId="0" applyNumberFormat="1" applyFont="1" applyFill="1" applyBorder="1" applyAlignment="1" applyProtection="1">
      <alignment horizontal="left" vertical="center" indent="1"/>
    </xf>
    <xf numFmtId="0" fontId="18" fillId="12" borderId="10" xfId="0" applyFont="1" applyFill="1" applyBorder="1" applyAlignment="1" applyProtection="1">
      <alignment horizontal="center" vertical="center"/>
    </xf>
    <xf numFmtId="0" fontId="0" fillId="2" borderId="0" xfId="0" applyFont="1" applyFill="1" applyBorder="1" applyAlignment="1" applyProtection="1">
      <alignment horizontal="center" vertical="center" wrapText="1"/>
    </xf>
    <xf numFmtId="164" fontId="6" fillId="4" borderId="0" xfId="0" applyNumberFormat="1" applyFont="1" applyFill="1" applyBorder="1" applyAlignment="1" applyProtection="1">
      <alignment horizontal="center" vertical="center"/>
    </xf>
    <xf numFmtId="164" fontId="6" fillId="5" borderId="0" xfId="0" applyNumberFormat="1" applyFont="1" applyFill="1" applyBorder="1" applyAlignment="1" applyProtection="1">
      <alignment horizontal="center" vertical="center"/>
    </xf>
    <xf numFmtId="164" fontId="6" fillId="6" borderId="0" xfId="0" applyNumberFormat="1" applyFont="1" applyFill="1" applyBorder="1" applyAlignment="1" applyProtection="1">
      <alignment horizontal="center" vertical="center"/>
    </xf>
    <xf numFmtId="164" fontId="6" fillId="7" borderId="0" xfId="0" applyNumberFormat="1" applyFont="1" applyFill="1" applyBorder="1" applyAlignment="1" applyProtection="1">
      <alignment horizontal="center" vertical="center"/>
    </xf>
    <xf numFmtId="164" fontId="6" fillId="4" borderId="0" xfId="0" applyNumberFormat="1" applyFont="1" applyFill="1" applyBorder="1" applyAlignment="1" applyProtection="1">
      <alignment horizontal="center" vertical="center" wrapText="1"/>
    </xf>
    <xf numFmtId="164" fontId="0" fillId="0" borderId="9" xfId="0" applyNumberFormat="1" applyFont="1" applyFill="1" applyBorder="1" applyAlignment="1" applyProtection="1">
      <alignment horizontal="center" vertical="center"/>
    </xf>
    <xf numFmtId="0" fontId="0" fillId="3" borderId="0" xfId="0" applyFont="1" applyFill="1" applyBorder="1" applyAlignment="1" applyProtection="1">
      <alignment horizontal="center" vertical="center"/>
    </xf>
    <xf numFmtId="0" fontId="0" fillId="8" borderId="0" xfId="0" applyFont="1" applyFill="1" applyBorder="1" applyAlignment="1" applyProtection="1">
      <alignment horizontal="center" vertical="center"/>
    </xf>
    <xf numFmtId="0" fontId="19" fillId="13" borderId="10" xfId="0" applyFont="1" applyFill="1" applyBorder="1" applyAlignment="1" applyProtection="1">
      <alignment horizontal="center" vertical="center"/>
    </xf>
    <xf numFmtId="2" fontId="0" fillId="3" borderId="0" xfId="0" applyNumberFormat="1" applyFont="1" applyFill="1" applyBorder="1" applyAlignment="1" applyProtection="1">
      <alignment horizontal="center" vertical="center"/>
    </xf>
    <xf numFmtId="49" fontId="6" fillId="15" borderId="11" xfId="0" applyNumberFormat="1" applyFont="1" applyFill="1" applyBorder="1" applyAlignment="1" applyProtection="1">
      <alignment horizontal="center" vertical="center" wrapText="1"/>
    </xf>
    <xf numFmtId="49" fontId="6" fillId="15" borderId="0" xfId="0" applyNumberFormat="1" applyFont="1" applyFill="1" applyBorder="1" applyAlignment="1" applyProtection="1">
      <alignment horizontal="center" vertical="center" wrapText="1"/>
    </xf>
    <xf numFmtId="0" fontId="18" fillId="15" borderId="0" xfId="0" applyFont="1" applyFill="1" applyBorder="1" applyAlignment="1" applyProtection="1">
      <alignment horizontal="center" vertical="center"/>
    </xf>
    <xf numFmtId="49" fontId="7" fillId="15" borderId="11" xfId="0" applyNumberFormat="1" applyFont="1" applyFill="1" applyBorder="1" applyAlignment="1" applyProtection="1">
      <alignment horizontal="center" vertical="center" wrapText="1"/>
    </xf>
    <xf numFmtId="0" fontId="0" fillId="15" borderId="0" xfId="0" applyFont="1" applyFill="1" applyBorder="1" applyAlignment="1" applyProtection="1">
      <alignment horizontal="center" vertical="center"/>
    </xf>
    <xf numFmtId="0" fontId="18" fillId="12" borderId="10" xfId="0" applyNumberFormat="1" applyFont="1" applyFill="1" applyBorder="1" applyAlignment="1" applyProtection="1">
      <alignment horizontal="center" vertical="center"/>
    </xf>
    <xf numFmtId="0" fontId="0" fillId="3" borderId="0" xfId="0" applyFont="1" applyFill="1" applyBorder="1" applyAlignment="1" applyProtection="1">
      <alignment horizontal="center" vertical="center"/>
      <protection locked="0"/>
    </xf>
    <xf numFmtId="0" fontId="19" fillId="14" borderId="0" xfId="0" applyFont="1" applyFill="1" applyBorder="1" applyAlignment="1" applyProtection="1">
      <alignment horizontal="center" vertical="center"/>
      <protection locked="0"/>
    </xf>
    <xf numFmtId="0" fontId="19" fillId="14" borderId="10" xfId="0" applyFont="1" applyFill="1" applyBorder="1" applyAlignment="1" applyProtection="1">
      <alignment horizontal="center" vertical="center"/>
      <protection locked="0"/>
    </xf>
    <xf numFmtId="0" fontId="13" fillId="0" borderId="0" xfId="0" applyFont="1" applyFill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Protection="1">
      <protection locked="0"/>
    </xf>
    <xf numFmtId="164" fontId="6" fillId="4" borderId="0" xfId="0" applyNumberFormat="1" applyFont="1" applyFill="1" applyBorder="1" applyAlignment="1" applyProtection="1">
      <alignment horizontal="center" vertical="center"/>
      <protection locked="0"/>
    </xf>
    <xf numFmtId="164" fontId="6" fillId="5" borderId="0" xfId="0" applyNumberFormat="1" applyFont="1" applyFill="1" applyBorder="1" applyAlignment="1" applyProtection="1">
      <alignment horizontal="center" vertical="center"/>
      <protection locked="0"/>
    </xf>
    <xf numFmtId="164" fontId="6" fillId="6" borderId="0" xfId="0" applyNumberFormat="1" applyFont="1" applyFill="1" applyBorder="1" applyAlignment="1" applyProtection="1">
      <alignment horizontal="center" vertical="center"/>
      <protection locked="0"/>
    </xf>
    <xf numFmtId="164" fontId="6" fillId="7" borderId="0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0" borderId="0" xfId="0" applyFont="1" applyProtection="1">
      <protection locked="0"/>
    </xf>
    <xf numFmtId="0" fontId="0" fillId="0" borderId="0" xfId="0" applyProtection="1">
      <protection locked="0"/>
    </xf>
    <xf numFmtId="0" fontId="0" fillId="0" borderId="0" xfId="0" applyFont="1" applyFill="1" applyBorder="1" applyAlignment="1" applyProtection="1">
      <alignment horizontal="left" vertical="center"/>
      <protection locked="0"/>
    </xf>
    <xf numFmtId="164" fontId="7" fillId="10" borderId="0" xfId="0" applyNumberFormat="1" applyFont="1" applyFill="1" applyBorder="1" applyAlignment="1" applyProtection="1">
      <alignment vertical="center"/>
      <protection locked="0"/>
    </xf>
    <xf numFmtId="164" fontId="0" fillId="10" borderId="0" xfId="0" applyNumberFormat="1" applyFont="1" applyFill="1" applyBorder="1" applyAlignment="1" applyProtection="1">
      <alignment horizontal="center" vertical="center"/>
      <protection locked="0"/>
    </xf>
    <xf numFmtId="164" fontId="0" fillId="9" borderId="0" xfId="0" applyNumberFormat="1" applyFont="1" applyFill="1" applyBorder="1" applyAlignment="1" applyProtection="1">
      <alignment horizontal="left" vertical="center"/>
      <protection locked="0"/>
    </xf>
    <xf numFmtId="0" fontId="1" fillId="9" borderId="0" xfId="0" applyFont="1" applyFill="1" applyAlignment="1" applyProtection="1">
      <alignment vertical="center"/>
      <protection locked="0"/>
    </xf>
    <xf numFmtId="164" fontId="17" fillId="9" borderId="0" xfId="0" applyNumberFormat="1" applyFont="1" applyFill="1" applyBorder="1" applyAlignment="1" applyProtection="1">
      <alignment horizontal="left" vertical="center"/>
      <protection locked="0"/>
    </xf>
    <xf numFmtId="164" fontId="0" fillId="9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4" fontId="6" fillId="8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right" indent="2"/>
      <protection locked="0"/>
    </xf>
    <xf numFmtId="49" fontId="1" fillId="0" borderId="0" xfId="0" applyNumberFormat="1" applyFont="1" applyProtection="1">
      <protection locked="0"/>
    </xf>
    <xf numFmtId="49" fontId="7" fillId="15" borderId="0" xfId="0" applyNumberFormat="1" applyFont="1" applyFill="1" applyBorder="1" applyAlignment="1" applyProtection="1">
      <alignment horizontal="center" vertical="center" wrapText="1"/>
    </xf>
    <xf numFmtId="0" fontId="0" fillId="8" borderId="0" xfId="0" applyFont="1" applyFill="1" applyBorder="1" applyAlignment="1" applyProtection="1">
      <alignment horizontal="center" vertical="center"/>
      <protection locked="0"/>
    </xf>
    <xf numFmtId="49" fontId="6" fillId="15" borderId="11" xfId="0" applyNumberFormat="1" applyFont="1" applyFill="1" applyBorder="1" applyAlignment="1" applyProtection="1">
      <alignment horizontal="center" vertical="center" wrapText="1"/>
      <protection locked="0"/>
    </xf>
    <xf numFmtId="0" fontId="18" fillId="15" borderId="0" xfId="0" applyFont="1" applyFill="1" applyBorder="1" applyAlignment="1" applyProtection="1">
      <alignment horizontal="center" vertical="center"/>
      <protection locked="0"/>
    </xf>
    <xf numFmtId="49" fontId="7" fillId="15" borderId="11" xfId="0" applyNumberFormat="1" applyFont="1" applyFill="1" applyBorder="1" applyAlignment="1" applyProtection="1">
      <alignment horizontal="center" vertical="center" wrapText="1"/>
      <protection locked="0"/>
    </xf>
    <xf numFmtId="0" fontId="0" fillId="15" borderId="0" xfId="0" applyFont="1" applyFill="1" applyBorder="1" applyAlignment="1" applyProtection="1">
      <alignment horizontal="center" vertical="center"/>
      <protection locked="0"/>
    </xf>
    <xf numFmtId="49" fontId="7" fillId="15" borderId="0" xfId="0" applyNumberFormat="1" applyFont="1" applyFill="1" applyBorder="1" applyAlignment="1" applyProtection="1">
      <alignment horizontal="center" vertical="center" wrapText="1"/>
      <protection locked="0"/>
    </xf>
    <xf numFmtId="166" fontId="14" fillId="2" borderId="0" xfId="0" applyNumberFormat="1" applyFont="1" applyFill="1" applyBorder="1" applyAlignment="1" applyProtection="1">
      <alignment horizontal="center" vertical="center"/>
    </xf>
    <xf numFmtId="165" fontId="20" fillId="2" borderId="0" xfId="0" applyNumberFormat="1" applyFont="1" applyFill="1" applyBorder="1" applyAlignment="1" applyProtection="1">
      <alignment vertical="center"/>
    </xf>
    <xf numFmtId="0" fontId="18" fillId="12" borderId="0" xfId="0" applyNumberFormat="1" applyFont="1" applyFill="1" applyBorder="1" applyAlignment="1" applyProtection="1">
      <alignment horizontal="center" vertical="center"/>
    </xf>
    <xf numFmtId="49" fontId="7" fillId="2" borderId="11" xfId="0" applyNumberFormat="1" applyFont="1" applyFill="1" applyBorder="1" applyAlignment="1" applyProtection="1">
      <alignment horizontal="center" vertical="center" wrapText="1"/>
      <protection locked="0"/>
    </xf>
    <xf numFmtId="165" fontId="7" fillId="2" borderId="12" xfId="0" applyNumberFormat="1" applyFont="1" applyFill="1" applyBorder="1" applyAlignment="1" applyProtection="1">
      <alignment horizontal="center" vertical="center" wrapText="1"/>
      <protection locked="0"/>
    </xf>
    <xf numFmtId="49" fontId="6" fillId="16" borderId="11" xfId="0" applyNumberFormat="1" applyFont="1" applyFill="1" applyBorder="1" applyAlignment="1" applyProtection="1">
      <alignment horizontal="center" vertical="center" wrapText="1"/>
      <protection locked="0"/>
    </xf>
    <xf numFmtId="49" fontId="6" fillId="16" borderId="0" xfId="0" applyNumberFormat="1" applyFont="1" applyFill="1" applyBorder="1" applyAlignment="1" applyProtection="1">
      <alignment horizontal="center" vertical="center" wrapText="1"/>
      <protection locked="0"/>
    </xf>
    <xf numFmtId="2" fontId="18" fillId="15" borderId="0" xfId="0" applyNumberFormat="1" applyFont="1" applyFill="1" applyBorder="1" applyAlignment="1" applyProtection="1">
      <alignment horizontal="center" vertical="center"/>
    </xf>
    <xf numFmtId="2" fontId="0" fillId="8" borderId="0" xfId="0" applyNumberFormat="1" applyFont="1" applyFill="1" applyBorder="1" applyAlignment="1" applyProtection="1">
      <alignment horizontal="center" vertical="center"/>
    </xf>
    <xf numFmtId="2" fontId="7" fillId="15" borderId="11" xfId="0" applyNumberFormat="1" applyFont="1" applyFill="1" applyBorder="1" applyAlignment="1" applyProtection="1">
      <alignment horizontal="center" vertical="center" wrapText="1"/>
    </xf>
    <xf numFmtId="2" fontId="0" fillId="15" borderId="0" xfId="0" applyNumberFormat="1" applyFont="1" applyFill="1" applyBorder="1" applyAlignment="1" applyProtection="1">
      <alignment horizontal="center" vertical="center"/>
    </xf>
    <xf numFmtId="0" fontId="19" fillId="17" borderId="0" xfId="0" applyFont="1" applyFill="1" applyBorder="1" applyAlignment="1" applyProtection="1">
      <alignment horizontal="center" vertical="center"/>
      <protection locked="0"/>
    </xf>
    <xf numFmtId="0" fontId="19" fillId="18" borderId="10" xfId="0" applyFont="1" applyFill="1" applyBorder="1" applyAlignment="1" applyProtection="1">
      <alignment horizontal="center" vertical="center"/>
    </xf>
    <xf numFmtId="49" fontId="6" fillId="17" borderId="11" xfId="0" applyNumberFormat="1" applyFont="1" applyFill="1" applyBorder="1" applyAlignment="1" applyProtection="1">
      <alignment horizontal="center" vertical="center" wrapText="1"/>
      <protection locked="0"/>
    </xf>
    <xf numFmtId="49" fontId="7" fillId="17" borderId="11" xfId="0" applyNumberFormat="1" applyFont="1" applyFill="1" applyBorder="1" applyAlignment="1" applyProtection="1">
      <alignment horizontal="center" vertical="center" wrapText="1"/>
      <protection locked="0"/>
    </xf>
    <xf numFmtId="49" fontId="7" fillId="17" borderId="0" xfId="0" applyNumberFormat="1" applyFont="1" applyFill="1" applyBorder="1" applyAlignment="1" applyProtection="1">
      <alignment horizontal="center" vertical="center" wrapText="1"/>
      <protection locked="0"/>
    </xf>
    <xf numFmtId="0" fontId="1" fillId="17" borderId="0" xfId="0" applyFont="1" applyFill="1" applyProtection="1">
      <protection locked="0"/>
    </xf>
    <xf numFmtId="164" fontId="7" fillId="17" borderId="0" xfId="0" applyNumberFormat="1" applyFont="1" applyFill="1" applyBorder="1" applyAlignment="1" applyProtection="1">
      <alignment vertical="center"/>
      <protection locked="0"/>
    </xf>
    <xf numFmtId="0" fontId="0" fillId="17" borderId="0" xfId="0" applyFill="1" applyProtection="1">
      <protection locked="0"/>
    </xf>
    <xf numFmtId="0" fontId="21" fillId="0" borderId="0" xfId="0" applyFont="1" applyAlignment="1">
      <alignment vertical="center"/>
    </xf>
    <xf numFmtId="0" fontId="2" fillId="11" borderId="3" xfId="0" applyFont="1" applyFill="1" applyBorder="1" applyAlignment="1" applyProtection="1">
      <alignment horizontal="center" vertical="center"/>
    </xf>
    <xf numFmtId="0" fontId="2" fillId="11" borderId="5" xfId="0" applyFont="1" applyFill="1" applyBorder="1" applyAlignment="1" applyProtection="1">
      <alignment horizontal="center" vertical="center"/>
    </xf>
    <xf numFmtId="0" fontId="2" fillId="11" borderId="6" xfId="0" applyFont="1" applyFill="1" applyBorder="1" applyAlignment="1" applyProtection="1">
      <alignment horizontal="center" vertical="center"/>
    </xf>
    <xf numFmtId="0" fontId="2" fillId="11" borderId="8" xfId="0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17" borderId="0" xfId="0" applyFont="1" applyFill="1" applyBorder="1" applyAlignment="1" applyProtection="1">
      <alignment horizontal="center" vertical="center"/>
      <protection locked="0"/>
    </xf>
    <xf numFmtId="0" fontId="15" fillId="2" borderId="0" xfId="0" applyFont="1" applyFill="1" applyBorder="1" applyAlignment="1" applyProtection="1">
      <alignment horizontal="center" vertical="center"/>
    </xf>
    <xf numFmtId="0" fontId="16" fillId="2" borderId="0" xfId="2" applyFont="1" applyFill="1" applyBorder="1" applyAlignment="1" applyProtection="1">
      <alignment horizontal="center" vertical="center" wrapText="1"/>
    </xf>
    <xf numFmtId="0" fontId="2" fillId="11" borderId="3" xfId="0" applyFont="1" applyFill="1" applyBorder="1" applyAlignment="1" applyProtection="1">
      <alignment horizontal="center" vertical="center" wrapText="1"/>
    </xf>
    <xf numFmtId="0" fontId="2" fillId="11" borderId="4" xfId="0" applyFont="1" applyFill="1" applyBorder="1" applyAlignment="1" applyProtection="1">
      <alignment horizontal="center" vertical="center" wrapText="1"/>
    </xf>
    <xf numFmtId="0" fontId="2" fillId="11" borderId="5" xfId="0" applyFont="1" applyFill="1" applyBorder="1" applyAlignment="1" applyProtection="1">
      <alignment horizontal="center" vertical="center" wrapText="1"/>
    </xf>
    <xf numFmtId="0" fontId="2" fillId="11" borderId="6" xfId="0" applyFont="1" applyFill="1" applyBorder="1" applyAlignment="1" applyProtection="1">
      <alignment horizontal="center" vertical="center" wrapText="1"/>
    </xf>
    <xf numFmtId="0" fontId="2" fillId="11" borderId="7" xfId="0" applyFont="1" applyFill="1" applyBorder="1" applyAlignment="1" applyProtection="1">
      <alignment horizontal="center" vertical="center" wrapText="1"/>
    </xf>
    <xf numFmtId="0" fontId="2" fillId="11" borderId="8" xfId="0" applyFont="1" applyFill="1" applyBorder="1" applyAlignment="1" applyProtection="1">
      <alignment horizontal="center" vertical="center" wrapText="1"/>
    </xf>
  </cellXfs>
  <cellStyles count="5">
    <cellStyle name="Normal" xfId="0" builtinId="0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</cellStyles>
  <dxfs count="2433"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medium">
          <color theme="2" tint="-0.499984740745262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3743705557422"/>
        </top>
        <bottom style="thin">
          <color theme="0" tint="-0.14996795556505021"/>
        </bottom>
        <vertical/>
        <horizontal style="thin">
          <color theme="0" tint="-0.14993743705557422"/>
        </horizontal>
      </border>
    </dxf>
    <dxf>
      <font>
        <color theme="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thin">
          <color theme="0" tint="-0.14993743705557422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4.9989318521683403E-2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0.14996795556505021"/>
        </patternFill>
      </fill>
    </dxf>
    <dxf>
      <fill>
        <patternFill patternType="solid">
          <fgColor theme="4" tint="0.79992065187536243"/>
          <bgColor theme="0" tint="-4.9989318521683403E-2"/>
        </patternFill>
      </fill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color theme="1"/>
      </font>
      <fill>
        <patternFill patternType="none">
          <bgColor auto="1"/>
        </patternFill>
      </fill>
      <border>
        <left/>
        <right/>
        <top style="thin">
          <color theme="2" tint="-9.9917600024414813E-2"/>
        </top>
        <bottom style="thin">
          <color theme="2" tint="-9.9948118533890809E-2"/>
        </bottom>
        <vertical/>
        <horizontal style="thin">
          <color theme="2" tint="-9.9917600024414813E-2"/>
        </horizontal>
      </border>
    </dxf>
    <dxf>
      <font>
        <color theme="1"/>
      </font>
      <fill>
        <patternFill>
          <bgColor theme="2" tint="-0.24994659260841701"/>
        </patternFill>
      </fill>
      <border diagonalUp="0" diagonalDown="0">
        <left style="thin">
          <color theme="0"/>
        </left>
        <right style="thin">
          <color theme="0"/>
        </right>
        <top/>
        <bottom style="medium">
          <color theme="2" tint="-0.499984740745262"/>
        </bottom>
        <vertical style="thin">
          <color theme="0"/>
        </vertical>
        <horizontal/>
      </border>
    </dxf>
    <dxf>
      <font>
        <color theme="0"/>
      </font>
      <fill>
        <patternFill>
          <bgColor theme="3"/>
        </patternFill>
      </fill>
    </dxf>
    <dxf>
      <font>
        <color theme="4" tint="-0.249977111117893"/>
      </font>
      <border diagonalUp="0" diagonalDown="0">
        <left/>
        <right/>
        <top/>
        <bottom/>
        <vertical style="thin">
          <color theme="0"/>
        </vertical>
        <horizontal/>
      </border>
    </dxf>
  </dxfs>
  <tableStyles count="1" defaultTableStyle="TableStyleMedium2" defaultPivotStyle="PivotStyleLight16">
    <tableStyle name="Employee Absence Table" pivot="0" count="13">
      <tableStyleElement type="wholeTable" dxfId="2432"/>
      <tableStyleElement type="headerRow" dxfId="2431"/>
      <tableStyleElement type="totalRow" dxfId="2430"/>
      <tableStyleElement type="firstColumn" dxfId="2429"/>
      <tableStyleElement type="lastColumn" dxfId="2428"/>
      <tableStyleElement type="firstRowStripe" dxfId="2427"/>
      <tableStyleElement type="secondRowStripe" dxfId="2426"/>
      <tableStyleElement type="firstColumnStripe" dxfId="2425"/>
      <tableStyleElement type="secondColumnStripe" dxfId="2424"/>
      <tableStyleElement type="firstHeaderCell" dxfId="2423"/>
      <tableStyleElement type="lastHeaderCell" dxfId="2422"/>
      <tableStyleElement type="firstTotalCell" dxfId="2421"/>
      <tableStyleElement type="lastTotalCell" dxfId="2420"/>
    </tableStyle>
  </tableStyles>
  <colors>
    <mruColors>
      <color rgb="FFB1CBE9"/>
      <color rgb="FFA660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695325</xdr:colOff>
      <xdr:row>16</xdr:row>
      <xdr:rowOff>85724</xdr:rowOff>
    </xdr:from>
    <xdr:to>
      <xdr:col>5</xdr:col>
      <xdr:colOff>752475</xdr:colOff>
      <xdr:row>18</xdr:row>
      <xdr:rowOff>95249</xdr:rowOff>
    </xdr:to>
    <xdr:sp macro="[0]!SaisirUneAbscence" textlink="">
      <xdr:nvSpPr>
        <xdr:cNvPr id="3" name="ZoneTexte 2"/>
        <xdr:cNvSpPr txBox="1"/>
      </xdr:nvSpPr>
      <xdr:spPr>
        <a:xfrm>
          <a:off x="2981325" y="3133724"/>
          <a:ext cx="1581150" cy="390525"/>
        </a:xfrm>
        <a:prstGeom prst="roundRect">
          <a:avLst/>
        </a:prstGeom>
        <a:gradFill>
          <a:gsLst>
            <a:gs pos="0">
              <a:srgbClr val="B1CBE9"/>
            </a:gs>
            <a:gs pos="35000">
              <a:srgbClr val="B1CBE9"/>
            </a:gs>
            <a:gs pos="100000">
              <a:srgbClr val="B1CBE9"/>
            </a:gs>
          </a:gsLst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Saisir une</a:t>
          </a:r>
          <a:r>
            <a:rPr lang="fr-FR" sz="1100" baseline="0">
              <a:solidFill>
                <a:srgbClr val="0000FF"/>
              </a:solidFill>
            </a:rPr>
            <a:t> absence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85725</xdr:colOff>
      <xdr:row>1</xdr:row>
      <xdr:rowOff>9525</xdr:rowOff>
    </xdr:from>
    <xdr:to>
      <xdr:col>33</xdr:col>
      <xdr:colOff>114300</xdr:colOff>
      <xdr:row>1</xdr:row>
      <xdr:rowOff>333375</xdr:rowOff>
    </xdr:to>
    <xdr:sp macro="" textlink="">
      <xdr:nvSpPr>
        <xdr:cNvPr id="2" name="Note d’entrée de données" descr="Entrer l’année : tapez l’année dans la cellule AG2" title="Conseil de saisie de données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9124950" y="647700"/>
          <a:ext cx="1390650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00">
              <a:solidFill>
                <a:schemeClr val="accent1">
                  <a:lumMod val="75000"/>
                </a:schemeClr>
              </a:solidFill>
            </a:rPr>
            <a:t>Entrer l’année :	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85725</xdr:colOff>
      <xdr:row>1</xdr:row>
      <xdr:rowOff>9525</xdr:rowOff>
    </xdr:from>
    <xdr:to>
      <xdr:col>33</xdr:col>
      <xdr:colOff>114300</xdr:colOff>
      <xdr:row>1</xdr:row>
      <xdr:rowOff>333375</xdr:rowOff>
    </xdr:to>
    <xdr:sp macro="" textlink="">
      <xdr:nvSpPr>
        <xdr:cNvPr id="2" name="Note d’entrée de données" descr="Entrer l’année : tapez l’année dans la cellule AG2" title="Conseil de saisie de données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9629775" y="647700"/>
          <a:ext cx="1390650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00">
              <a:solidFill>
                <a:schemeClr val="accent1">
                  <a:lumMod val="75000"/>
                </a:schemeClr>
              </a:solidFill>
            </a:rPr>
            <a:t>Entrer l’année :	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Employee Absence Schedule">
      <a:dk1>
        <a:sysClr val="windowText" lastClr="000000"/>
      </a:dk1>
      <a:lt1>
        <a:sysClr val="window" lastClr="FFFFFF"/>
      </a:lt1>
      <a:dk2>
        <a:srgbClr val="4B180E"/>
      </a:dk2>
      <a:lt2>
        <a:srgbClr val="F1F2E8"/>
      </a:lt2>
      <a:accent1>
        <a:srgbClr val="A53423"/>
      </a:accent1>
      <a:accent2>
        <a:srgbClr val="E68130"/>
      </a:accent2>
      <a:accent3>
        <a:srgbClr val="9BB05D"/>
      </a:accent3>
      <a:accent4>
        <a:srgbClr val="CC9900"/>
      </a:accent4>
      <a:accent5>
        <a:srgbClr val="4F66AF"/>
      </a:accent5>
      <a:accent6>
        <a:srgbClr val="D0D2D3"/>
      </a:accent6>
      <a:hlink>
        <a:srgbClr val="4F66AF"/>
      </a:hlink>
      <a:folHlink>
        <a:srgbClr val="6B9AC6"/>
      </a:folHlink>
    </a:clrScheme>
    <a:fontScheme name="Employee Absence Schedule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B9:B21"/>
  <sheetViews>
    <sheetView showGridLines="0" showRowColHeaders="0" tabSelected="1" topLeftCell="A8" workbookViewId="0">
      <selection activeCell="F24" sqref="F24"/>
    </sheetView>
  </sheetViews>
  <sheetFormatPr baseColWidth="10" defaultRowHeight="15" x14ac:dyDescent="0.25"/>
  <sheetData>
    <row r="9" spans="2:2" x14ac:dyDescent="0.25">
      <c r="B9" s="82"/>
    </row>
    <row r="10" spans="2:2" x14ac:dyDescent="0.25">
      <c r="B10" s="82"/>
    </row>
    <row r="11" spans="2:2" x14ac:dyDescent="0.25">
      <c r="B11" s="82"/>
    </row>
    <row r="12" spans="2:2" x14ac:dyDescent="0.25">
      <c r="B12" s="82"/>
    </row>
    <row r="13" spans="2:2" x14ac:dyDescent="0.25">
      <c r="B13" s="82"/>
    </row>
    <row r="14" spans="2:2" x14ac:dyDescent="0.25">
      <c r="B14" s="82"/>
    </row>
    <row r="15" spans="2:2" x14ac:dyDescent="0.25">
      <c r="B15" s="82"/>
    </row>
    <row r="16" spans="2:2" x14ac:dyDescent="0.25">
      <c r="B16" s="82"/>
    </row>
    <row r="17" spans="2:2" x14ac:dyDescent="0.25">
      <c r="B17" s="82"/>
    </row>
    <row r="18" spans="2:2" x14ac:dyDescent="0.25">
      <c r="B18" s="82"/>
    </row>
    <row r="19" spans="2:2" x14ac:dyDescent="0.25">
      <c r="B19" s="82"/>
    </row>
    <row r="20" spans="2:2" x14ac:dyDescent="0.25">
      <c r="B20" s="82"/>
    </row>
    <row r="21" spans="2:2" x14ac:dyDescent="0.25">
      <c r="B21" s="82"/>
    </row>
  </sheetData>
  <pageMargins left="0.7" right="0.7" top="0.75" bottom="0.75" header="0.3" footer="0.3"/>
  <pageSetup paperSize="9"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2" tint="-0.89999084444715716"/>
  </sheetPr>
  <dimension ref="A1:AS1486"/>
  <sheetViews>
    <sheetView showGridLines="0" zoomScaleNormal="100" workbookViewId="0">
      <pane ySplit="4" topLeftCell="A5" activePane="bottomLeft" state="frozenSplit"/>
      <selection pane="bottomLeft" activeCell="E13" sqref="E13:E14"/>
    </sheetView>
  </sheetViews>
  <sheetFormatPr baseColWidth="10" defaultColWidth="9.140625" defaultRowHeight="15" customHeight="1" x14ac:dyDescent="0.25"/>
  <cols>
    <col min="1" max="1" width="31.85546875" style="55" customWidth="1"/>
    <col min="2" max="2" width="6" style="55" customWidth="1"/>
    <col min="3" max="22" width="4" style="52" customWidth="1"/>
    <col min="23" max="23" width="4.42578125" style="52" customWidth="1"/>
    <col min="24" max="26" width="4" style="52" customWidth="1"/>
    <col min="27" max="27" width="4.42578125" style="52" customWidth="1"/>
    <col min="28" max="28" width="4.42578125" style="52" bestFit="1" customWidth="1"/>
    <col min="29" max="32" width="4" style="52" customWidth="1"/>
    <col min="33" max="33" width="4.42578125" style="52" bestFit="1" customWidth="1"/>
    <col min="34" max="34" width="10.7109375" style="54" customWidth="1"/>
    <col min="35" max="35" width="5.5703125" style="52" customWidth="1"/>
    <col min="36" max="36" width="5" style="43" customWidth="1"/>
    <col min="37" max="37" width="4.7109375" style="43" customWidth="1"/>
    <col min="38" max="38" width="4.5703125" style="43" customWidth="1"/>
    <col min="39" max="39" width="6.5703125" style="43" customWidth="1"/>
    <col min="40" max="40" width="9.85546875" style="43" customWidth="1"/>
    <col min="41" max="41" width="7.85546875" style="43" customWidth="1"/>
    <col min="42" max="42" width="4.7109375" style="43" customWidth="1"/>
    <col min="43" max="43" width="6" style="43" customWidth="1"/>
    <col min="44" max="44" width="7.7109375" style="43" customWidth="1"/>
    <col min="45" max="16384" width="9.140625" style="43"/>
  </cols>
  <sheetData>
    <row r="1" spans="1:45" s="34" customFormat="1" ht="50.25" customHeight="1" thickBot="1" x14ac:dyDescent="0.3">
      <c r="A1" s="1" t="s">
        <v>0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3"/>
      <c r="AE1" s="3"/>
      <c r="AF1" s="4"/>
      <c r="AG1" s="5"/>
      <c r="AH1" s="5"/>
      <c r="AI1" s="6"/>
      <c r="AJ1" s="7"/>
      <c r="AK1" s="7"/>
      <c r="AL1" s="7"/>
      <c r="AM1" s="7"/>
      <c r="AN1" s="7"/>
      <c r="AO1" s="7"/>
      <c r="AP1" s="7"/>
      <c r="AQ1" s="7"/>
      <c r="AR1" s="7"/>
    </row>
    <row r="2" spans="1:45" s="35" customFormat="1" ht="30" customHeight="1" x14ac:dyDescent="0.25">
      <c r="A2" s="63">
        <v>42887</v>
      </c>
      <c r="B2" s="8"/>
      <c r="C2" s="89" t="s">
        <v>1</v>
      </c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90">
        <v>2017</v>
      </c>
      <c r="AI2" s="91" t="s">
        <v>9</v>
      </c>
      <c r="AJ2" s="92"/>
      <c r="AK2" s="92"/>
      <c r="AL2" s="93"/>
      <c r="AM2" s="91" t="s">
        <v>10</v>
      </c>
      <c r="AN2" s="92"/>
      <c r="AO2" s="92"/>
      <c r="AP2" s="93"/>
      <c r="AQ2" s="83" t="s">
        <v>11</v>
      </c>
      <c r="AR2" s="84"/>
    </row>
    <row r="3" spans="1:45" s="36" customFormat="1" ht="15.75" customHeight="1" thickBot="1" x14ac:dyDescent="0.35">
      <c r="A3" s="64">
        <v>42887</v>
      </c>
      <c r="B3" s="8"/>
      <c r="C3" s="9" t="str">
        <f>TEXT(WEEKDAY(DATE(CalendrierAnnée,6,1),1),"jjj")</f>
        <v>jeu</v>
      </c>
      <c r="D3" s="9" t="str">
        <f>TEXT(WEEKDAY(DATE(CalendrierAnnée,6,2),1),"jjj")</f>
        <v>ven</v>
      </c>
      <c r="E3" s="10" t="str">
        <f>TEXT(WEEKDAY(DATE(CalendrierAnnée,6,3),1),"jjj")</f>
        <v>sam</v>
      </c>
      <c r="F3" s="10" t="str">
        <f>TEXT(WEEKDAY(DATE(CalendrierAnnée,6,4),1),"jjj")</f>
        <v>dim</v>
      </c>
      <c r="G3" s="10" t="str">
        <f>TEXT(WEEKDAY(DATE(CalendrierAnnée,6,5),1),"jjj")</f>
        <v>lun</v>
      </c>
      <c r="H3" s="10" t="str">
        <f>TEXT(WEEKDAY(DATE(CalendrierAnnée,6,6),1),"jjj")</f>
        <v>mar</v>
      </c>
      <c r="I3" s="10" t="str">
        <f>TEXT(WEEKDAY(DATE(CalendrierAnnée,6,7),1),"jjj")</f>
        <v>mer</v>
      </c>
      <c r="J3" s="10" t="str">
        <f>TEXT(WEEKDAY(DATE(CalendrierAnnée,6,8),1),"jjj")</f>
        <v>jeu</v>
      </c>
      <c r="K3" s="10" t="str">
        <f>TEXT(WEEKDAY(DATE(CalendrierAnnée,6,9),1),"jjj")</f>
        <v>ven</v>
      </c>
      <c r="L3" s="10" t="str">
        <f>TEXT(WEEKDAY(DATE(CalendrierAnnée,6,10),1),"jjj")</f>
        <v>sam</v>
      </c>
      <c r="M3" s="10" t="str">
        <f>TEXT(WEEKDAY(DATE(CalendrierAnnée,6,11),1),"jjj")</f>
        <v>dim</v>
      </c>
      <c r="N3" s="10" t="str">
        <f>TEXT(WEEKDAY(DATE(CalendrierAnnée,6,12),1),"jjj")</f>
        <v>lun</v>
      </c>
      <c r="O3" s="10" t="str">
        <f>TEXT(WEEKDAY(DATE(CalendrierAnnée,6,13),1),"jjj")</f>
        <v>mar</v>
      </c>
      <c r="P3" s="10" t="str">
        <f>TEXT(WEEKDAY(DATE(CalendrierAnnée,6,14),1),"jjj")</f>
        <v>mer</v>
      </c>
      <c r="Q3" s="10" t="str">
        <f>TEXT(WEEKDAY(DATE(CalendrierAnnée,6,15),1),"jjj")</f>
        <v>jeu</v>
      </c>
      <c r="R3" s="10" t="str">
        <f>TEXT(WEEKDAY(DATE(CalendrierAnnée,6,16),1),"jjj")</f>
        <v>ven</v>
      </c>
      <c r="S3" s="10" t="str">
        <f>TEXT(WEEKDAY(DATE(CalendrierAnnée,6,17),1),"jjj")</f>
        <v>sam</v>
      </c>
      <c r="T3" s="10" t="str">
        <f>TEXT(WEEKDAY(DATE(CalendrierAnnée,6,18),1),"jjj")</f>
        <v>dim</v>
      </c>
      <c r="U3" s="10" t="str">
        <f>TEXT(WEEKDAY(DATE(CalendrierAnnée,6,19),1),"jjj")</f>
        <v>lun</v>
      </c>
      <c r="V3" s="10" t="str">
        <f>TEXT(WEEKDAY(DATE(CalendrierAnnée,6,20),1),"jjj")</f>
        <v>mar</v>
      </c>
      <c r="W3" s="10" t="str">
        <f>TEXT(WEEKDAY(DATE(CalendrierAnnée,6,21),1),"jjj")</f>
        <v>mer</v>
      </c>
      <c r="X3" s="10" t="str">
        <f>TEXT(WEEKDAY(DATE(CalendrierAnnée,6,22),1),"jjj")</f>
        <v>jeu</v>
      </c>
      <c r="Y3" s="10" t="str">
        <f>TEXT(WEEKDAY(DATE(CalendrierAnnée,6,23),1),"jjj")</f>
        <v>ven</v>
      </c>
      <c r="Z3" s="10" t="str">
        <f>TEXT(WEEKDAY(DATE(CalendrierAnnée,6,24),1),"jjj")</f>
        <v>sam</v>
      </c>
      <c r="AA3" s="10" t="str">
        <f>TEXT(WEEKDAY(DATE(CalendrierAnnée,6,25),1),"jjj")</f>
        <v>dim</v>
      </c>
      <c r="AB3" s="10" t="str">
        <f>TEXT(WEEKDAY(DATE(CalendrierAnnée,6,26),1),"jjj")</f>
        <v>lun</v>
      </c>
      <c r="AC3" s="10" t="str">
        <f>TEXT(WEEKDAY(DATE(CalendrierAnnée,6,27),1),"jjj")</f>
        <v>mar</v>
      </c>
      <c r="AD3" s="10" t="str">
        <f>TEXT(WEEKDAY(DATE(CalendrierAnnée,6,28),1),"jjj")</f>
        <v>mer</v>
      </c>
      <c r="AE3" s="10" t="str">
        <f>TEXT(WEEKDAY(DATE(CalendrierAnnée,6,29),1),"jjj")</f>
        <v>jeu</v>
      </c>
      <c r="AF3" s="10" t="str">
        <f>TEXT(WEEKDAY(DATE(CalendrierAnnée,6,30),1),"jjj")</f>
        <v>ven</v>
      </c>
      <c r="AG3" s="10"/>
      <c r="AH3" s="90"/>
      <c r="AI3" s="94"/>
      <c r="AJ3" s="95"/>
      <c r="AK3" s="95"/>
      <c r="AL3" s="96"/>
      <c r="AM3" s="94"/>
      <c r="AN3" s="95"/>
      <c r="AO3" s="95"/>
      <c r="AP3" s="96"/>
      <c r="AQ3" s="85"/>
      <c r="AR3" s="86"/>
    </row>
    <row r="4" spans="1:45" s="41" customFormat="1" ht="60" x14ac:dyDescent="0.25">
      <c r="A4" s="11" t="s">
        <v>20</v>
      </c>
      <c r="B4" s="12"/>
      <c r="C4" s="65">
        <v>1</v>
      </c>
      <c r="D4" s="30">
        <v>2</v>
      </c>
      <c r="E4" s="30">
        <v>3</v>
      </c>
      <c r="F4" s="30">
        <v>4</v>
      </c>
      <c r="G4" s="30">
        <v>5</v>
      </c>
      <c r="H4" s="30">
        <v>6</v>
      </c>
      <c r="I4" s="30">
        <v>7</v>
      </c>
      <c r="J4" s="30">
        <v>8</v>
      </c>
      <c r="K4" s="30">
        <v>9</v>
      </c>
      <c r="L4" s="30">
        <v>10</v>
      </c>
      <c r="M4" s="30">
        <v>11</v>
      </c>
      <c r="N4" s="30">
        <v>12</v>
      </c>
      <c r="O4" s="30">
        <v>13</v>
      </c>
      <c r="P4" s="30">
        <v>14</v>
      </c>
      <c r="Q4" s="30">
        <v>15</v>
      </c>
      <c r="R4" s="30">
        <v>16</v>
      </c>
      <c r="S4" s="30">
        <v>17</v>
      </c>
      <c r="T4" s="30">
        <v>18</v>
      </c>
      <c r="U4" s="30">
        <v>19</v>
      </c>
      <c r="V4" s="30">
        <v>20</v>
      </c>
      <c r="W4" s="30">
        <v>21</v>
      </c>
      <c r="X4" s="30">
        <v>22</v>
      </c>
      <c r="Y4" s="30">
        <v>23</v>
      </c>
      <c r="Z4" s="30">
        <v>24</v>
      </c>
      <c r="AA4" s="30">
        <v>25</v>
      </c>
      <c r="AB4" s="30">
        <v>26</v>
      </c>
      <c r="AC4" s="30">
        <v>27</v>
      </c>
      <c r="AD4" s="30">
        <v>28</v>
      </c>
      <c r="AE4" s="30">
        <v>29</v>
      </c>
      <c r="AF4" s="30">
        <v>30</v>
      </c>
      <c r="AG4" s="13"/>
      <c r="AH4" s="14" t="s">
        <v>12</v>
      </c>
      <c r="AI4" s="15" t="s">
        <v>17</v>
      </c>
      <c r="AJ4" s="16" t="s">
        <v>7</v>
      </c>
      <c r="AK4" s="17" t="s">
        <v>2</v>
      </c>
      <c r="AL4" s="18" t="s">
        <v>8</v>
      </c>
      <c r="AM4" s="19" t="s">
        <v>14</v>
      </c>
      <c r="AN4" s="19" t="s">
        <v>15</v>
      </c>
      <c r="AO4" s="19" t="s">
        <v>16</v>
      </c>
      <c r="AP4" s="16" t="s">
        <v>7</v>
      </c>
      <c r="AQ4" s="15" t="s">
        <v>17</v>
      </c>
      <c r="AR4" s="16" t="s">
        <v>7</v>
      </c>
    </row>
    <row r="5" spans="1:45" s="41" customFormat="1" ht="12.95" customHeight="1" x14ac:dyDescent="0.25">
      <c r="A5" s="66" t="s">
        <v>21</v>
      </c>
      <c r="B5" s="69" t="s">
        <v>13</v>
      </c>
      <c r="C5" s="74"/>
      <c r="D5" s="33"/>
      <c r="E5" s="33"/>
      <c r="F5" s="33"/>
      <c r="G5" s="33" t="s">
        <v>7</v>
      </c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20">
        <f>COUNTA(Juin!$C5:$AF5)</f>
        <v>1</v>
      </c>
      <c r="AI5" s="21">
        <f>(COUNTIFS(Juin!$C5:$AF5,("cp")))/2</f>
        <v>0</v>
      </c>
      <c r="AJ5" s="21">
        <f>COUNTIFS(Juin!$C5:$AF5,"RTT")/2</f>
        <v>0.5</v>
      </c>
      <c r="AK5" s="21">
        <f>COUNTIFS(Juin!$C5:$AF5,"m")/2</f>
        <v>0</v>
      </c>
      <c r="AL5" s="21">
        <f>COUNTIFS(Juin!$C5:$AF5,"a")/2</f>
        <v>0</v>
      </c>
      <c r="AM5" s="57"/>
      <c r="AN5" s="22"/>
      <c r="AO5" s="22"/>
      <c r="AP5" s="57"/>
      <c r="AQ5" s="22"/>
      <c r="AR5" s="22"/>
    </row>
    <row r="6" spans="1:45" s="41" customFormat="1" ht="12.95" customHeight="1" x14ac:dyDescent="0.25">
      <c r="A6" s="67">
        <v>41722</v>
      </c>
      <c r="B6" s="69" t="s">
        <v>19</v>
      </c>
      <c r="C6" s="74"/>
      <c r="D6" s="33"/>
      <c r="E6" s="33"/>
      <c r="F6" s="33"/>
      <c r="G6" s="33" t="s">
        <v>7</v>
      </c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20">
        <f>COUNTA(Juin!$C6:$AF6)</f>
        <v>1</v>
      </c>
      <c r="AI6" s="21">
        <f>(COUNTIFS(Juin!$C6:$AF6,("cp")))/2</f>
        <v>0</v>
      </c>
      <c r="AJ6" s="21">
        <f>COUNTIFS(Juin!$C6:$AG6,"RTT")/2</f>
        <v>0.5</v>
      </c>
      <c r="AK6" s="21">
        <f>COUNTIFS(Juin!$C6:$AG6,"m")/2</f>
        <v>0</v>
      </c>
      <c r="AL6" s="21">
        <f>COUNTIFS(Juin!$C6:$AG6,"a")/2</f>
        <v>0</v>
      </c>
      <c r="AM6" s="57"/>
      <c r="AN6" s="22"/>
      <c r="AO6" s="22"/>
      <c r="AP6" s="57"/>
      <c r="AQ6" s="22"/>
      <c r="AR6" s="22"/>
    </row>
    <row r="7" spans="1:45" s="41" customFormat="1" ht="12.95" customHeight="1" x14ac:dyDescent="0.25">
      <c r="A7" s="66"/>
      <c r="B7" s="69"/>
      <c r="C7" s="75" t="str">
        <f t="shared" ref="C7:AG7" si="0">IF(C5&gt;0,C5,IF(C6&gt;0,C6,""))</f>
        <v/>
      </c>
      <c r="D7" s="23" t="str">
        <f t="shared" si="0"/>
        <v/>
      </c>
      <c r="E7" s="23" t="str">
        <f t="shared" si="0"/>
        <v/>
      </c>
      <c r="F7" s="23" t="str">
        <f t="shared" si="0"/>
        <v/>
      </c>
      <c r="G7" s="23" t="str">
        <f t="shared" si="0"/>
        <v>RTT</v>
      </c>
      <c r="H7" s="23" t="str">
        <f t="shared" si="0"/>
        <v/>
      </c>
      <c r="I7" s="23" t="str">
        <f t="shared" si="0"/>
        <v/>
      </c>
      <c r="J7" s="23" t="str">
        <f t="shared" si="0"/>
        <v/>
      </c>
      <c r="K7" s="23" t="str">
        <f t="shared" si="0"/>
        <v/>
      </c>
      <c r="L7" s="23" t="str">
        <f t="shared" si="0"/>
        <v/>
      </c>
      <c r="M7" s="23" t="str">
        <f t="shared" si="0"/>
        <v/>
      </c>
      <c r="N7" s="23" t="str">
        <f t="shared" si="0"/>
        <v/>
      </c>
      <c r="O7" s="23" t="str">
        <f t="shared" si="0"/>
        <v/>
      </c>
      <c r="P7" s="23" t="str">
        <f t="shared" si="0"/>
        <v/>
      </c>
      <c r="Q7" s="23" t="str">
        <f t="shared" si="0"/>
        <v/>
      </c>
      <c r="R7" s="23" t="str">
        <f t="shared" si="0"/>
        <v/>
      </c>
      <c r="S7" s="23" t="str">
        <f t="shared" si="0"/>
        <v/>
      </c>
      <c r="T7" s="23" t="str">
        <f t="shared" si="0"/>
        <v/>
      </c>
      <c r="U7" s="23" t="str">
        <f t="shared" si="0"/>
        <v/>
      </c>
      <c r="V7" s="23" t="str">
        <f t="shared" si="0"/>
        <v/>
      </c>
      <c r="W7" s="23" t="str">
        <f t="shared" si="0"/>
        <v/>
      </c>
      <c r="X7" s="23" t="str">
        <f t="shared" si="0"/>
        <v/>
      </c>
      <c r="Y7" s="23" t="str">
        <f t="shared" si="0"/>
        <v/>
      </c>
      <c r="Z7" s="23" t="str">
        <f t="shared" si="0"/>
        <v/>
      </c>
      <c r="AA7" s="23" t="str">
        <f t="shared" si="0"/>
        <v/>
      </c>
      <c r="AB7" s="23" t="str">
        <f t="shared" si="0"/>
        <v/>
      </c>
      <c r="AC7" s="23" t="str">
        <f t="shared" si="0"/>
        <v/>
      </c>
      <c r="AD7" s="23" t="str">
        <f t="shared" si="0"/>
        <v/>
      </c>
      <c r="AE7" s="23" t="str">
        <f t="shared" si="0"/>
        <v/>
      </c>
      <c r="AF7" s="23" t="str">
        <f t="shared" si="0"/>
        <v/>
      </c>
      <c r="AG7" s="23" t="str">
        <f t="shared" si="0"/>
        <v/>
      </c>
      <c r="AH7" s="20">
        <f>SUM(AH5:AH6)</f>
        <v>2</v>
      </c>
      <c r="AI7" s="21">
        <f>SUM(AI5:AI6)</f>
        <v>0</v>
      </c>
      <c r="AJ7" s="21">
        <f>SUM(AJ5:AJ6)</f>
        <v>1</v>
      </c>
      <c r="AK7" s="21">
        <f t="shared" ref="AK7:AL7" si="1">SUM(AK5:AK6)</f>
        <v>0</v>
      </c>
      <c r="AL7" s="21">
        <f t="shared" si="1"/>
        <v>0</v>
      </c>
      <c r="AM7" s="31">
        <v>9.15</v>
      </c>
      <c r="AN7" s="24">
        <f>IF(A6&lt;$A$3,2.08,(NETWORKDAYS(A6,$A$2)/21.66667)*2.08)</f>
        <v>2.08</v>
      </c>
      <c r="AO7" s="24">
        <f>+AN7</f>
        <v>2.08</v>
      </c>
      <c r="AP7" s="31"/>
      <c r="AQ7" s="24">
        <f>+AM7-AI7</f>
        <v>9.15</v>
      </c>
      <c r="AR7" s="21">
        <f>+AP7-AJ7</f>
        <v>-1</v>
      </c>
    </row>
    <row r="8" spans="1:45" s="41" customFormat="1" ht="6.75" customHeight="1" x14ac:dyDescent="0.25">
      <c r="A8" s="58"/>
      <c r="B8" s="68"/>
      <c r="C8" s="76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25"/>
      <c r="AI8" s="25"/>
      <c r="AJ8" s="25"/>
      <c r="AK8" s="25"/>
      <c r="AL8" s="25"/>
      <c r="AM8" s="58"/>
      <c r="AN8" s="26"/>
      <c r="AO8" s="26"/>
      <c r="AP8" s="59"/>
      <c r="AQ8" s="70"/>
      <c r="AR8" s="27"/>
    </row>
    <row r="9" spans="1:45" s="41" customFormat="1" ht="12.95" customHeight="1" x14ac:dyDescent="0.25">
      <c r="A9" s="66" t="s">
        <v>22</v>
      </c>
      <c r="B9" s="69" t="s">
        <v>13</v>
      </c>
      <c r="C9" s="74"/>
      <c r="D9" s="33"/>
      <c r="E9" s="33"/>
      <c r="F9" s="33"/>
      <c r="G9" s="33" t="s">
        <v>17</v>
      </c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20">
        <f>COUNTA(Juin!$C9:$AF9)</f>
        <v>1</v>
      </c>
      <c r="AI9" s="21">
        <f>(COUNTIFS(Juin!$C9:$AF9,("cp")))/2</f>
        <v>0.5</v>
      </c>
      <c r="AJ9" s="21">
        <f>COUNTIFS(Juin!$C9:$AG9,"RTT")/2</f>
        <v>0</v>
      </c>
      <c r="AK9" s="21">
        <f>COUNTIFS(Juin!$C9:$AG9,"m")/2</f>
        <v>0</v>
      </c>
      <c r="AL9" s="21">
        <f>COUNTIFS(Juin!$C9:$AG9,"a")/2</f>
        <v>0</v>
      </c>
      <c r="AM9" s="57"/>
      <c r="AN9" s="22"/>
      <c r="AO9" s="22"/>
      <c r="AP9" s="57"/>
      <c r="AQ9" s="71"/>
      <c r="AR9" s="22"/>
    </row>
    <row r="10" spans="1:45" s="41" customFormat="1" ht="12.95" customHeight="1" x14ac:dyDescent="0.25">
      <c r="A10" s="67">
        <v>42740</v>
      </c>
      <c r="B10" s="69" t="s">
        <v>19</v>
      </c>
      <c r="C10" s="74"/>
      <c r="D10" s="33"/>
      <c r="E10" s="33"/>
      <c r="F10" s="33"/>
      <c r="G10" s="33" t="s">
        <v>17</v>
      </c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20">
        <f>COUNTA(Juin!$C10:$AF10)</f>
        <v>1</v>
      </c>
      <c r="AI10" s="21">
        <f>(COUNTIFS(Juin!$C10:$AF10,("cp")))/2</f>
        <v>0.5</v>
      </c>
      <c r="AJ10" s="21">
        <f>COUNTIFS(Juin!$C10:$AG10,"RTT")/2</f>
        <v>0</v>
      </c>
      <c r="AK10" s="21">
        <f>COUNTIFS(Juin!$C10:$AG10,"m")/2</f>
        <v>0</v>
      </c>
      <c r="AL10" s="21">
        <f>COUNTIFS(Juin!$C10:$AG10,"a")/2</f>
        <v>0</v>
      </c>
      <c r="AM10" s="57"/>
      <c r="AN10" s="22"/>
      <c r="AO10" s="22"/>
      <c r="AP10" s="57"/>
      <c r="AQ10" s="71"/>
      <c r="AR10" s="22"/>
    </row>
    <row r="11" spans="1:45" s="41" customFormat="1" ht="12.95" customHeight="1" x14ac:dyDescent="0.25">
      <c r="A11" s="66"/>
      <c r="B11" s="69"/>
      <c r="C11" s="75" t="str">
        <f t="shared" ref="C11:AG11" si="2">IF(C9&gt;0,C9,IF(C10&gt;0,C10,""))</f>
        <v/>
      </c>
      <c r="D11" s="23" t="str">
        <f t="shared" si="2"/>
        <v/>
      </c>
      <c r="E11" s="23" t="str">
        <f t="shared" si="2"/>
        <v/>
      </c>
      <c r="F11" s="23" t="str">
        <f t="shared" si="2"/>
        <v/>
      </c>
      <c r="G11" s="23" t="str">
        <f t="shared" si="2"/>
        <v>CP</v>
      </c>
      <c r="H11" s="23" t="str">
        <f t="shared" si="2"/>
        <v/>
      </c>
      <c r="I11" s="23" t="str">
        <f t="shared" si="2"/>
        <v/>
      </c>
      <c r="J11" s="23" t="str">
        <f t="shared" si="2"/>
        <v/>
      </c>
      <c r="K11" s="23" t="str">
        <f t="shared" si="2"/>
        <v/>
      </c>
      <c r="L11" s="23" t="str">
        <f t="shared" si="2"/>
        <v/>
      </c>
      <c r="M11" s="23" t="str">
        <f t="shared" si="2"/>
        <v/>
      </c>
      <c r="N11" s="23" t="str">
        <f t="shared" si="2"/>
        <v/>
      </c>
      <c r="O11" s="23" t="str">
        <f t="shared" si="2"/>
        <v/>
      </c>
      <c r="P11" s="23" t="str">
        <f t="shared" si="2"/>
        <v/>
      </c>
      <c r="Q11" s="23" t="str">
        <f t="shared" si="2"/>
        <v/>
      </c>
      <c r="R11" s="23" t="str">
        <f t="shared" si="2"/>
        <v/>
      </c>
      <c r="S11" s="23" t="str">
        <f t="shared" si="2"/>
        <v/>
      </c>
      <c r="T11" s="23" t="str">
        <f t="shared" si="2"/>
        <v/>
      </c>
      <c r="U11" s="23" t="str">
        <f t="shared" si="2"/>
        <v/>
      </c>
      <c r="V11" s="23" t="str">
        <f t="shared" si="2"/>
        <v/>
      </c>
      <c r="W11" s="23" t="str">
        <f t="shared" si="2"/>
        <v/>
      </c>
      <c r="X11" s="23" t="str">
        <f t="shared" si="2"/>
        <v/>
      </c>
      <c r="Y11" s="23" t="str">
        <f t="shared" si="2"/>
        <v/>
      </c>
      <c r="Z11" s="23" t="str">
        <f t="shared" si="2"/>
        <v/>
      </c>
      <c r="AA11" s="23" t="str">
        <f t="shared" si="2"/>
        <v/>
      </c>
      <c r="AB11" s="23" t="str">
        <f t="shared" si="2"/>
        <v/>
      </c>
      <c r="AC11" s="23" t="str">
        <f t="shared" si="2"/>
        <v/>
      </c>
      <c r="AD11" s="23" t="str">
        <f t="shared" si="2"/>
        <v/>
      </c>
      <c r="AE11" s="23" t="str">
        <f t="shared" si="2"/>
        <v/>
      </c>
      <c r="AF11" s="23" t="str">
        <f t="shared" si="2"/>
        <v/>
      </c>
      <c r="AG11" s="23" t="str">
        <f t="shared" si="2"/>
        <v/>
      </c>
      <c r="AH11" s="20">
        <f>SUM(AH9:AH10)</f>
        <v>2</v>
      </c>
      <c r="AI11" s="21">
        <f>SUM(AI9:AI10)</f>
        <v>1</v>
      </c>
      <c r="AJ11" s="21">
        <f>SUM(AJ9:AJ10)</f>
        <v>0</v>
      </c>
      <c r="AK11" s="21">
        <f t="shared" ref="AK11:AL11" si="3">SUM(AK9:AK10)</f>
        <v>0</v>
      </c>
      <c r="AL11" s="21">
        <f t="shared" si="3"/>
        <v>0</v>
      </c>
      <c r="AM11" s="31">
        <v>10.32</v>
      </c>
      <c r="AN11" s="24">
        <f>IF(A10&lt;$A$3,2.08,(NETWORKDAYS(A10,$A$2)/21.66667)*2.08)</f>
        <v>2.08</v>
      </c>
      <c r="AO11" s="24">
        <f>+AN11</f>
        <v>2.08</v>
      </c>
      <c r="AP11" s="31"/>
      <c r="AQ11" s="24">
        <f>+AM11-AI11</f>
        <v>9.32</v>
      </c>
      <c r="AR11" s="21">
        <f>+AP11-AJ11</f>
        <v>0</v>
      </c>
    </row>
    <row r="12" spans="1:45" s="42" customFormat="1" ht="6.75" customHeight="1" x14ac:dyDescent="0.25">
      <c r="A12" s="60"/>
      <c r="B12" s="68"/>
      <c r="C12" s="77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28"/>
      <c r="AI12" s="28"/>
      <c r="AJ12" s="28"/>
      <c r="AK12" s="28"/>
      <c r="AL12" s="28"/>
      <c r="AM12" s="60"/>
      <c r="AN12" s="28"/>
      <c r="AO12" s="28"/>
      <c r="AP12" s="60"/>
      <c r="AQ12" s="72"/>
      <c r="AR12" s="28"/>
    </row>
    <row r="13" spans="1:45" s="42" customFormat="1" ht="12.95" customHeight="1" x14ac:dyDescent="0.25">
      <c r="A13" s="66" t="s">
        <v>23</v>
      </c>
      <c r="B13" s="69" t="s">
        <v>13</v>
      </c>
      <c r="C13" s="74"/>
      <c r="D13" s="32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20">
        <f>COUNTA(Juin!$C13:$AF13)</f>
        <v>0</v>
      </c>
      <c r="AI13" s="21">
        <f>(COUNTIFS(Juin!$C13:$AF13,("cp")))/2</f>
        <v>0</v>
      </c>
      <c r="AJ13" s="21">
        <f>(COUNTIFS(Juin!$C13:$AG13,("c")))/2</f>
        <v>0</v>
      </c>
      <c r="AK13" s="21">
        <f>COUNTIFS(Juin!$C13:$AG13,"RTT")/2</f>
        <v>0</v>
      </c>
      <c r="AL13" s="21">
        <f>COUNTIFS(Juin!$C13:$AG13,"m")/2</f>
        <v>0</v>
      </c>
      <c r="AM13" s="57"/>
      <c r="AN13" s="22"/>
      <c r="AO13" s="22"/>
      <c r="AP13" s="57"/>
      <c r="AQ13" s="71"/>
      <c r="AR13" s="22"/>
      <c r="AS13" s="31"/>
    </row>
    <row r="14" spans="1:45" s="42" customFormat="1" ht="12.95" customHeight="1" x14ac:dyDescent="0.25">
      <c r="A14" s="67">
        <v>38923</v>
      </c>
      <c r="B14" s="69" t="s">
        <v>19</v>
      </c>
      <c r="C14" s="74"/>
      <c r="D14" s="32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20">
        <f>COUNTA(Juin!$C14:$AF14)</f>
        <v>0</v>
      </c>
      <c r="AI14" s="21">
        <f>(COUNTIFS(Juin!$C14:$AF14,("cp")))/2</f>
        <v>0</v>
      </c>
      <c r="AJ14" s="21">
        <f>(COUNTIFS(Juin!$C14:$AG14,("c")))/2</f>
        <v>0</v>
      </c>
      <c r="AK14" s="21">
        <f>COUNTIFS(Juin!$C14:$AG14,"RTT")/2</f>
        <v>0</v>
      </c>
      <c r="AL14" s="21">
        <f>COUNTIFS(Juin!$C14:$AG14,"m")/2</f>
        <v>0</v>
      </c>
      <c r="AM14" s="57"/>
      <c r="AN14" s="22"/>
      <c r="AO14" s="22"/>
      <c r="AP14" s="57"/>
      <c r="AQ14" s="71"/>
      <c r="AR14" s="22"/>
      <c r="AS14" s="31"/>
    </row>
    <row r="15" spans="1:45" s="42" customFormat="1" ht="12.95" customHeight="1" x14ac:dyDescent="0.25">
      <c r="A15" s="66"/>
      <c r="B15" s="69"/>
      <c r="C15" s="75" t="str">
        <f t="shared" ref="C15" si="4">IF(C13&gt;0,C13,IF(C14&gt;0,C14,""))</f>
        <v/>
      </c>
      <c r="D15" s="23" t="str">
        <f t="shared" ref="D15" si="5">IF(D13&gt;0,D13,IF(D14&gt;0,D14,""))</f>
        <v/>
      </c>
      <c r="E15" s="23" t="str">
        <f t="shared" ref="E15:AG15" si="6">IF(E13&gt;0,E13,IF(E14&gt;0,E14,""))</f>
        <v/>
      </c>
      <c r="F15" s="23" t="str">
        <f t="shared" si="6"/>
        <v/>
      </c>
      <c r="G15" s="23" t="str">
        <f t="shared" si="6"/>
        <v/>
      </c>
      <c r="H15" s="23" t="str">
        <f t="shared" si="6"/>
        <v/>
      </c>
      <c r="I15" s="23" t="str">
        <f t="shared" si="6"/>
        <v/>
      </c>
      <c r="J15" s="23" t="str">
        <f t="shared" si="6"/>
        <v/>
      </c>
      <c r="K15" s="23" t="str">
        <f t="shared" si="6"/>
        <v/>
      </c>
      <c r="L15" s="23" t="str">
        <f t="shared" si="6"/>
        <v/>
      </c>
      <c r="M15" s="23" t="str">
        <f t="shared" si="6"/>
        <v/>
      </c>
      <c r="N15" s="23" t="str">
        <f t="shared" si="6"/>
        <v/>
      </c>
      <c r="O15" s="23" t="str">
        <f t="shared" si="6"/>
        <v/>
      </c>
      <c r="P15" s="23" t="str">
        <f t="shared" si="6"/>
        <v/>
      </c>
      <c r="Q15" s="23" t="str">
        <f t="shared" si="6"/>
        <v/>
      </c>
      <c r="R15" s="23" t="str">
        <f t="shared" si="6"/>
        <v/>
      </c>
      <c r="S15" s="23" t="str">
        <f t="shared" si="6"/>
        <v/>
      </c>
      <c r="T15" s="23" t="str">
        <f t="shared" si="6"/>
        <v/>
      </c>
      <c r="U15" s="23" t="str">
        <f t="shared" si="6"/>
        <v/>
      </c>
      <c r="V15" s="23" t="str">
        <f t="shared" si="6"/>
        <v/>
      </c>
      <c r="W15" s="23" t="str">
        <f t="shared" si="6"/>
        <v/>
      </c>
      <c r="X15" s="23" t="str">
        <f t="shared" si="6"/>
        <v/>
      </c>
      <c r="Y15" s="23" t="str">
        <f t="shared" si="6"/>
        <v/>
      </c>
      <c r="Z15" s="23" t="str">
        <f t="shared" si="6"/>
        <v/>
      </c>
      <c r="AA15" s="23" t="str">
        <f t="shared" si="6"/>
        <v/>
      </c>
      <c r="AB15" s="23" t="str">
        <f t="shared" si="6"/>
        <v/>
      </c>
      <c r="AC15" s="23" t="str">
        <f t="shared" si="6"/>
        <v/>
      </c>
      <c r="AD15" s="23" t="str">
        <f t="shared" si="6"/>
        <v/>
      </c>
      <c r="AE15" s="23" t="str">
        <f t="shared" si="6"/>
        <v/>
      </c>
      <c r="AF15" s="23" t="str">
        <f t="shared" si="6"/>
        <v/>
      </c>
      <c r="AG15" s="23" t="str">
        <f t="shared" si="6"/>
        <v/>
      </c>
      <c r="AH15" s="20">
        <f>SUM(AH13:AH14)</f>
        <v>0</v>
      </c>
      <c r="AI15" s="21">
        <f>SUM(AI13:AI14)</f>
        <v>0</v>
      </c>
      <c r="AJ15" s="21">
        <f>SUM(AJ13:AJ14)</f>
        <v>0</v>
      </c>
      <c r="AK15" s="21">
        <f>SUM(AK13:AK14)</f>
        <v>0</v>
      </c>
      <c r="AL15" s="21">
        <f t="shared" ref="AL15" si="7">SUM(AL13:AL14)</f>
        <v>0</v>
      </c>
      <c r="AM15" s="31">
        <v>24.54</v>
      </c>
      <c r="AN15" s="24">
        <f>IF(A14&lt;$A$3,2.08,(NETWORKDAYS(A14,$A$2)/21.66667)*2.08)</f>
        <v>2.08</v>
      </c>
      <c r="AO15" s="24">
        <f>+AN15</f>
        <v>2.08</v>
      </c>
      <c r="AP15" s="31"/>
      <c r="AQ15" s="24">
        <f>+AM15-AI15</f>
        <v>24.54</v>
      </c>
      <c r="AR15" s="21">
        <f>+AP15-AJ15</f>
        <v>0</v>
      </c>
      <c r="AS15" s="31"/>
    </row>
    <row r="16" spans="1:45" s="42" customFormat="1" ht="6.75" customHeight="1" x14ac:dyDescent="0.25">
      <c r="A16" s="60"/>
      <c r="B16" s="68"/>
      <c r="C16" s="77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28"/>
      <c r="AI16" s="28"/>
      <c r="AJ16" s="28"/>
      <c r="AK16" s="28"/>
      <c r="AL16" s="28"/>
      <c r="AM16" s="60"/>
      <c r="AN16" s="28"/>
      <c r="AO16" s="28"/>
      <c r="AP16" s="60"/>
      <c r="AQ16" s="72"/>
      <c r="AR16" s="28"/>
    </row>
    <row r="17" spans="1:45" s="42" customFormat="1" ht="12.95" customHeight="1" x14ac:dyDescent="0.25">
      <c r="A17" s="66" t="s">
        <v>24</v>
      </c>
      <c r="B17" s="69" t="s">
        <v>13</v>
      </c>
      <c r="C17" s="74"/>
      <c r="D17" s="32" t="s">
        <v>7</v>
      </c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20">
        <f>COUNTA(Juin!$C17:$AF17)</f>
        <v>1</v>
      </c>
      <c r="AI17" s="21">
        <f>(COUNTIFS(Juin!$C17:$AF17,("cp")))/2</f>
        <v>0</v>
      </c>
      <c r="AJ17" s="21">
        <f>(COUNTIFS(Juin!$C17:$AG17,("c")))/2</f>
        <v>0</v>
      </c>
      <c r="AK17" s="21">
        <f>COUNTIFS(Juin!$C17:$AG17,"RTT")/2</f>
        <v>0.5</v>
      </c>
      <c r="AL17" s="21">
        <f>COUNTIFS(Juin!$C17:$AG17,"m")/2</f>
        <v>0</v>
      </c>
      <c r="AM17" s="57"/>
      <c r="AN17" s="22"/>
      <c r="AO17" s="22"/>
      <c r="AP17" s="57"/>
      <c r="AQ17" s="71"/>
      <c r="AR17" s="22"/>
      <c r="AS17" s="31"/>
    </row>
    <row r="18" spans="1:45" s="42" customFormat="1" ht="12.95" customHeight="1" x14ac:dyDescent="0.25">
      <c r="A18" s="67">
        <v>41824</v>
      </c>
      <c r="B18" s="69" t="s">
        <v>19</v>
      </c>
      <c r="C18" s="74"/>
      <c r="D18" s="32" t="s">
        <v>7</v>
      </c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20">
        <f>COUNTA(Juin!$C18:$AF18)</f>
        <v>1</v>
      </c>
      <c r="AI18" s="21">
        <f>(COUNTIFS(Juin!$C18:$AF18,("cp")))/2</f>
        <v>0</v>
      </c>
      <c r="AJ18" s="21">
        <f>(COUNTIFS(Juin!$C18:$AG18,("c")))/2</f>
        <v>0</v>
      </c>
      <c r="AK18" s="21">
        <f>COUNTIFS(Juin!$C18:$AG18,"RTT")/2</f>
        <v>0.5</v>
      </c>
      <c r="AL18" s="21">
        <f>COUNTIFS(Juin!$C18:$AG18,"m")/2</f>
        <v>0</v>
      </c>
      <c r="AM18" s="57"/>
      <c r="AN18" s="22"/>
      <c r="AO18" s="22"/>
      <c r="AP18" s="57"/>
      <c r="AQ18" s="71"/>
      <c r="AR18" s="22"/>
      <c r="AS18" s="31"/>
    </row>
    <row r="19" spans="1:45" s="42" customFormat="1" ht="12.95" customHeight="1" x14ac:dyDescent="0.25">
      <c r="A19" s="66"/>
      <c r="B19" s="69"/>
      <c r="C19" s="75" t="str">
        <f t="shared" ref="C19" si="8">IF(C17&gt;0,C17,IF(C18&gt;0,C18,""))</f>
        <v/>
      </c>
      <c r="D19" s="23" t="str">
        <f t="shared" ref="D19" si="9">IF(D17&gt;0,D17,IF(D18&gt;0,D18,""))</f>
        <v>RTT</v>
      </c>
      <c r="E19" s="23" t="str">
        <f t="shared" ref="E19:AG19" si="10">IF(E17&gt;0,E17,IF(E18&gt;0,E18,""))</f>
        <v/>
      </c>
      <c r="F19" s="23" t="str">
        <f t="shared" si="10"/>
        <v/>
      </c>
      <c r="G19" s="23" t="str">
        <f t="shared" si="10"/>
        <v/>
      </c>
      <c r="H19" s="23" t="str">
        <f t="shared" si="10"/>
        <v/>
      </c>
      <c r="I19" s="23" t="str">
        <f t="shared" si="10"/>
        <v/>
      </c>
      <c r="J19" s="23" t="str">
        <f t="shared" si="10"/>
        <v/>
      </c>
      <c r="K19" s="23" t="str">
        <f t="shared" si="10"/>
        <v/>
      </c>
      <c r="L19" s="23" t="str">
        <f t="shared" si="10"/>
        <v/>
      </c>
      <c r="M19" s="23" t="str">
        <f t="shared" si="10"/>
        <v/>
      </c>
      <c r="N19" s="23" t="str">
        <f t="shared" si="10"/>
        <v/>
      </c>
      <c r="O19" s="23" t="str">
        <f t="shared" si="10"/>
        <v/>
      </c>
      <c r="P19" s="23" t="str">
        <f t="shared" si="10"/>
        <v/>
      </c>
      <c r="Q19" s="23" t="str">
        <f t="shared" si="10"/>
        <v/>
      </c>
      <c r="R19" s="23" t="str">
        <f t="shared" si="10"/>
        <v/>
      </c>
      <c r="S19" s="23" t="str">
        <f t="shared" si="10"/>
        <v/>
      </c>
      <c r="T19" s="23" t="str">
        <f t="shared" si="10"/>
        <v/>
      </c>
      <c r="U19" s="23" t="str">
        <f t="shared" si="10"/>
        <v/>
      </c>
      <c r="V19" s="23" t="str">
        <f t="shared" si="10"/>
        <v/>
      </c>
      <c r="W19" s="23" t="str">
        <f t="shared" si="10"/>
        <v/>
      </c>
      <c r="X19" s="23" t="str">
        <f t="shared" si="10"/>
        <v/>
      </c>
      <c r="Y19" s="23" t="str">
        <f t="shared" si="10"/>
        <v/>
      </c>
      <c r="Z19" s="23" t="str">
        <f t="shared" si="10"/>
        <v/>
      </c>
      <c r="AA19" s="23" t="str">
        <f t="shared" si="10"/>
        <v/>
      </c>
      <c r="AB19" s="23" t="str">
        <f t="shared" si="10"/>
        <v/>
      </c>
      <c r="AC19" s="23" t="str">
        <f t="shared" si="10"/>
        <v/>
      </c>
      <c r="AD19" s="23" t="str">
        <f t="shared" si="10"/>
        <v/>
      </c>
      <c r="AE19" s="23" t="str">
        <f t="shared" si="10"/>
        <v/>
      </c>
      <c r="AF19" s="23" t="str">
        <f t="shared" si="10"/>
        <v/>
      </c>
      <c r="AG19" s="23" t="str">
        <f t="shared" si="10"/>
        <v/>
      </c>
      <c r="AH19" s="20">
        <f>SUM(AH17:AH18)</f>
        <v>2</v>
      </c>
      <c r="AI19" s="21">
        <f>SUM(AI17:AI18)</f>
        <v>0</v>
      </c>
      <c r="AJ19" s="21">
        <f>SUM(AJ17:AJ18)</f>
        <v>0</v>
      </c>
      <c r="AK19" s="21">
        <f>SUM(AK17:AK18)</f>
        <v>1</v>
      </c>
      <c r="AL19" s="21">
        <f t="shared" ref="AL19" si="11">SUM(AL17:AL18)</f>
        <v>0</v>
      </c>
      <c r="AM19" s="31">
        <v>11.23</v>
      </c>
      <c r="AN19" s="24">
        <f>IF(A18&lt;$A$3,2.08,(NETWORKDAYS(A18,$A$2)/21.66667)*2.08)</f>
        <v>2.08</v>
      </c>
      <c r="AO19" s="24">
        <f>+AN19</f>
        <v>2.08</v>
      </c>
      <c r="AP19" s="31"/>
      <c r="AQ19" s="24">
        <f>+AM19-AI19</f>
        <v>11.23</v>
      </c>
      <c r="AR19" s="21">
        <f>+AP19-AJ19</f>
        <v>0</v>
      </c>
      <c r="AS19" s="31"/>
    </row>
    <row r="20" spans="1:45" s="42" customFormat="1" ht="6.75" customHeight="1" x14ac:dyDescent="0.25">
      <c r="A20" s="60"/>
      <c r="B20" s="68"/>
      <c r="C20" s="77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28"/>
      <c r="AI20" s="28"/>
      <c r="AJ20" s="28"/>
      <c r="AK20" s="28"/>
      <c r="AL20" s="28"/>
      <c r="AM20" s="60"/>
      <c r="AN20" s="28"/>
      <c r="AO20" s="28"/>
      <c r="AP20" s="60"/>
      <c r="AQ20" s="72"/>
      <c r="AR20" s="28"/>
    </row>
    <row r="21" spans="1:45" s="42" customFormat="1" ht="12.95" customHeight="1" x14ac:dyDescent="0.25">
      <c r="A21" s="66" t="s">
        <v>25</v>
      </c>
      <c r="B21" s="69" t="s">
        <v>13</v>
      </c>
      <c r="C21" s="74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20">
        <f>COUNTA(Juin!$C21:$AF21)</f>
        <v>0</v>
      </c>
      <c r="AI21" s="21">
        <f>(COUNTIFS(Juin!$C21:$AF21,("cp")))/2</f>
        <v>0</v>
      </c>
      <c r="AJ21" s="21">
        <f>COUNTIFS(Juin!$C21:$AG21,"RTT")/2</f>
        <v>0</v>
      </c>
      <c r="AK21" s="21">
        <f>COUNTIFS(Juin!$C21:$AG21,"m")/2</f>
        <v>0</v>
      </c>
      <c r="AL21" s="21">
        <f>COUNTIFS(Juin!$C21:$AG21,"a")/2</f>
        <v>0</v>
      </c>
      <c r="AM21" s="57"/>
      <c r="AN21" s="22"/>
      <c r="AO21" s="22"/>
      <c r="AP21" s="57"/>
      <c r="AQ21" s="71"/>
      <c r="AR21" s="22"/>
    </row>
    <row r="22" spans="1:45" s="42" customFormat="1" ht="12.95" customHeight="1" x14ac:dyDescent="0.25">
      <c r="A22" s="67">
        <v>38626</v>
      </c>
      <c r="B22" s="69" t="s">
        <v>19</v>
      </c>
      <c r="C22" s="74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20">
        <f>COUNTA(Juin!$C22:$AF22)</f>
        <v>0</v>
      </c>
      <c r="AI22" s="21">
        <f>(COUNTIFS(Juin!$C22:$AF22,("cp")))/2</f>
        <v>0</v>
      </c>
      <c r="AJ22" s="21">
        <f>COUNTIFS(Juin!$C22:$AG22,"RTT")/2</f>
        <v>0</v>
      </c>
      <c r="AK22" s="21">
        <f>COUNTIFS(Juin!$C22:$AG22,"m")/2</f>
        <v>0</v>
      </c>
      <c r="AL22" s="21">
        <f>COUNTIFS(Juin!$C22:$AG22,"a")/2</f>
        <v>0</v>
      </c>
      <c r="AM22" s="57"/>
      <c r="AN22" s="22"/>
      <c r="AO22" s="22"/>
      <c r="AP22" s="57"/>
      <c r="AQ22" s="71"/>
      <c r="AR22" s="22"/>
    </row>
    <row r="23" spans="1:45" s="42" customFormat="1" ht="12.95" customHeight="1" x14ac:dyDescent="0.25">
      <c r="A23" s="66"/>
      <c r="B23" s="69"/>
      <c r="C23" s="75" t="str">
        <f t="shared" ref="C23:AG23" si="12">IF(C21&gt;0,C21,IF(C22&gt;0,C22,""))</f>
        <v/>
      </c>
      <c r="D23" s="23" t="str">
        <f t="shared" si="12"/>
        <v/>
      </c>
      <c r="E23" s="23" t="str">
        <f t="shared" si="12"/>
        <v/>
      </c>
      <c r="F23" s="23" t="str">
        <f t="shared" si="12"/>
        <v/>
      </c>
      <c r="G23" s="23" t="str">
        <f t="shared" si="12"/>
        <v/>
      </c>
      <c r="H23" s="23" t="str">
        <f t="shared" si="12"/>
        <v/>
      </c>
      <c r="I23" s="23" t="str">
        <f t="shared" si="12"/>
        <v/>
      </c>
      <c r="J23" s="23" t="str">
        <f t="shared" si="12"/>
        <v/>
      </c>
      <c r="K23" s="23" t="str">
        <f t="shared" si="12"/>
        <v/>
      </c>
      <c r="L23" s="23" t="str">
        <f t="shared" si="12"/>
        <v/>
      </c>
      <c r="M23" s="23" t="str">
        <f t="shared" si="12"/>
        <v/>
      </c>
      <c r="N23" s="23" t="str">
        <f t="shared" si="12"/>
        <v/>
      </c>
      <c r="O23" s="23" t="str">
        <f t="shared" si="12"/>
        <v/>
      </c>
      <c r="P23" s="23" t="str">
        <f t="shared" si="12"/>
        <v/>
      </c>
      <c r="Q23" s="23" t="str">
        <f t="shared" si="12"/>
        <v/>
      </c>
      <c r="R23" s="23" t="str">
        <f t="shared" si="12"/>
        <v/>
      </c>
      <c r="S23" s="23" t="str">
        <f t="shared" si="12"/>
        <v/>
      </c>
      <c r="T23" s="23" t="str">
        <f t="shared" si="12"/>
        <v/>
      </c>
      <c r="U23" s="23" t="str">
        <f t="shared" si="12"/>
        <v/>
      </c>
      <c r="V23" s="23" t="str">
        <f t="shared" si="12"/>
        <v/>
      </c>
      <c r="W23" s="23" t="str">
        <f t="shared" si="12"/>
        <v/>
      </c>
      <c r="X23" s="23" t="str">
        <f t="shared" si="12"/>
        <v/>
      </c>
      <c r="Y23" s="23" t="str">
        <f t="shared" si="12"/>
        <v/>
      </c>
      <c r="Z23" s="23" t="str">
        <f t="shared" si="12"/>
        <v/>
      </c>
      <c r="AA23" s="23" t="str">
        <f t="shared" si="12"/>
        <v/>
      </c>
      <c r="AB23" s="23" t="str">
        <f t="shared" si="12"/>
        <v/>
      </c>
      <c r="AC23" s="23" t="str">
        <f t="shared" si="12"/>
        <v/>
      </c>
      <c r="AD23" s="23" t="str">
        <f t="shared" si="12"/>
        <v/>
      </c>
      <c r="AE23" s="23" t="str">
        <f t="shared" si="12"/>
        <v/>
      </c>
      <c r="AF23" s="23" t="str">
        <f t="shared" si="12"/>
        <v/>
      </c>
      <c r="AG23" s="23" t="str">
        <f t="shared" si="12"/>
        <v/>
      </c>
      <c r="AH23" s="20">
        <f>SUM(AH21:AH22)</f>
        <v>0</v>
      </c>
      <c r="AI23" s="21">
        <f>SUM(AI21:AI22)</f>
        <v>0</v>
      </c>
      <c r="AJ23" s="21">
        <f>SUM(AJ21:AJ22)</f>
        <v>0</v>
      </c>
      <c r="AK23" s="21">
        <f t="shared" ref="AK23:AL23" si="13">SUM(AK21:AK22)</f>
        <v>0</v>
      </c>
      <c r="AL23" s="21">
        <f t="shared" si="13"/>
        <v>0</v>
      </c>
      <c r="AM23" s="31">
        <v>28.7</v>
      </c>
      <c r="AN23" s="24">
        <f>IF(A22&lt;$A$3,2.08,(NETWORKDAYS(A22,$A$2)/21.66667)*2.08)</f>
        <v>2.08</v>
      </c>
      <c r="AO23" s="24">
        <f>+AN23</f>
        <v>2.08</v>
      </c>
      <c r="AP23" s="31"/>
      <c r="AQ23" s="24">
        <f>+AM23-AI23</f>
        <v>28.7</v>
      </c>
      <c r="AR23" s="21">
        <f>+AP23-AJ23</f>
        <v>0</v>
      </c>
    </row>
    <row r="24" spans="1:45" s="42" customFormat="1" ht="6.75" customHeight="1" x14ac:dyDescent="0.25">
      <c r="A24" s="60"/>
      <c r="B24" s="68"/>
      <c r="C24" s="77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28"/>
      <c r="AI24" s="28"/>
      <c r="AJ24" s="28"/>
      <c r="AK24" s="28"/>
      <c r="AL24" s="28"/>
      <c r="AM24" s="60"/>
      <c r="AN24" s="28"/>
      <c r="AO24" s="28"/>
      <c r="AP24" s="60"/>
      <c r="AQ24" s="72"/>
      <c r="AR24" s="28"/>
    </row>
    <row r="25" spans="1:45" s="42" customFormat="1" ht="12.95" customHeight="1" x14ac:dyDescent="0.25">
      <c r="A25" s="66" t="s">
        <v>26</v>
      </c>
      <c r="B25" s="69" t="s">
        <v>13</v>
      </c>
      <c r="C25" s="74"/>
      <c r="D25" s="33"/>
      <c r="E25" s="33"/>
      <c r="F25" s="33"/>
      <c r="G25" s="33" t="s">
        <v>7</v>
      </c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20">
        <f>COUNTA(Juin!$C25:$AF25)</f>
        <v>1</v>
      </c>
      <c r="AI25" s="21">
        <f>(COUNTIFS(Juin!$C25:$AF25,("cp")))/2</f>
        <v>0</v>
      </c>
      <c r="AJ25" s="21">
        <f>COUNTIFS(Juin!$C25:$AG25,"RTT")/2</f>
        <v>0.5</v>
      </c>
      <c r="AK25" s="21">
        <f>COUNTIFS(Juin!$C25:$AG25,"m")/2</f>
        <v>0</v>
      </c>
      <c r="AL25" s="21">
        <f>COUNTIFS(Juin!$C25:$AG25,"a")/2</f>
        <v>0</v>
      </c>
      <c r="AM25" s="57"/>
      <c r="AN25" s="22"/>
      <c r="AO25" s="22"/>
      <c r="AP25" s="57"/>
      <c r="AQ25" s="71"/>
      <c r="AR25" s="22"/>
    </row>
    <row r="26" spans="1:45" s="42" customFormat="1" ht="12.95" customHeight="1" x14ac:dyDescent="0.25">
      <c r="A26" s="67">
        <v>36892</v>
      </c>
      <c r="B26" s="69" t="s">
        <v>19</v>
      </c>
      <c r="C26" s="74"/>
      <c r="D26" s="33"/>
      <c r="E26" s="33"/>
      <c r="F26" s="33"/>
      <c r="G26" s="33" t="s">
        <v>7</v>
      </c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20">
        <f>COUNTA(Juin!$C26:$AF26)</f>
        <v>1</v>
      </c>
      <c r="AI26" s="21">
        <f>(COUNTIFS(Juin!$C26:$AF26,("cp")))/2</f>
        <v>0</v>
      </c>
      <c r="AJ26" s="21">
        <f>COUNTIFS(Juin!$C26:$AG26,"RTT")/2</f>
        <v>0.5</v>
      </c>
      <c r="AK26" s="21">
        <f>COUNTIFS(Juin!$C26:$AG26,"m")/2</f>
        <v>0</v>
      </c>
      <c r="AL26" s="21">
        <f>COUNTIFS(Juin!$C26:$AG26,"a")/2</f>
        <v>0</v>
      </c>
      <c r="AM26" s="57"/>
      <c r="AN26" s="22"/>
      <c r="AO26" s="22"/>
      <c r="AP26" s="57"/>
      <c r="AQ26" s="71"/>
      <c r="AR26" s="22"/>
    </row>
    <row r="27" spans="1:45" s="42" customFormat="1" ht="12.95" customHeight="1" x14ac:dyDescent="0.25">
      <c r="A27" s="66"/>
      <c r="B27" s="69"/>
      <c r="C27" s="75" t="str">
        <f t="shared" ref="C27:AG27" si="14">IF(C25&gt;0,C25,IF(C26&gt;0,C26,""))</f>
        <v/>
      </c>
      <c r="D27" s="23" t="str">
        <f t="shared" si="14"/>
        <v/>
      </c>
      <c r="E27" s="23" t="str">
        <f t="shared" si="14"/>
        <v/>
      </c>
      <c r="F27" s="23" t="str">
        <f t="shared" si="14"/>
        <v/>
      </c>
      <c r="G27" s="23" t="str">
        <f>IF(G25&gt;0,G25,IF(G26&gt;0,G26,""))</f>
        <v>RTT</v>
      </c>
      <c r="H27" s="23" t="str">
        <f t="shared" si="14"/>
        <v/>
      </c>
      <c r="I27" s="23" t="str">
        <f t="shared" si="14"/>
        <v/>
      </c>
      <c r="J27" s="23" t="str">
        <f t="shared" si="14"/>
        <v/>
      </c>
      <c r="K27" s="23" t="str">
        <f t="shared" si="14"/>
        <v/>
      </c>
      <c r="L27" s="23" t="str">
        <f t="shared" si="14"/>
        <v/>
      </c>
      <c r="M27" s="23" t="str">
        <f t="shared" si="14"/>
        <v/>
      </c>
      <c r="N27" s="23" t="str">
        <f t="shared" si="14"/>
        <v/>
      </c>
      <c r="O27" s="23" t="str">
        <f t="shared" si="14"/>
        <v/>
      </c>
      <c r="P27" s="23" t="str">
        <f t="shared" si="14"/>
        <v/>
      </c>
      <c r="Q27" s="23" t="str">
        <f t="shared" si="14"/>
        <v/>
      </c>
      <c r="R27" s="23" t="str">
        <f t="shared" si="14"/>
        <v/>
      </c>
      <c r="S27" s="23" t="str">
        <f t="shared" si="14"/>
        <v/>
      </c>
      <c r="T27" s="23" t="str">
        <f t="shared" si="14"/>
        <v/>
      </c>
      <c r="U27" s="23" t="str">
        <f t="shared" si="14"/>
        <v/>
      </c>
      <c r="V27" s="23" t="str">
        <f t="shared" si="14"/>
        <v/>
      </c>
      <c r="W27" s="23" t="str">
        <f t="shared" si="14"/>
        <v/>
      </c>
      <c r="X27" s="23" t="str">
        <f t="shared" si="14"/>
        <v/>
      </c>
      <c r="Y27" s="23" t="str">
        <f t="shared" si="14"/>
        <v/>
      </c>
      <c r="Z27" s="23" t="str">
        <f t="shared" si="14"/>
        <v/>
      </c>
      <c r="AA27" s="23" t="str">
        <f t="shared" si="14"/>
        <v/>
      </c>
      <c r="AB27" s="23" t="str">
        <f t="shared" si="14"/>
        <v/>
      </c>
      <c r="AC27" s="23" t="str">
        <f t="shared" si="14"/>
        <v/>
      </c>
      <c r="AD27" s="23" t="str">
        <f t="shared" si="14"/>
        <v/>
      </c>
      <c r="AE27" s="23" t="str">
        <f t="shared" si="14"/>
        <v/>
      </c>
      <c r="AF27" s="23" t="str">
        <f t="shared" si="14"/>
        <v/>
      </c>
      <c r="AG27" s="23" t="str">
        <f t="shared" si="14"/>
        <v/>
      </c>
      <c r="AH27" s="20">
        <f>SUM(AH25:AH26)</f>
        <v>2</v>
      </c>
      <c r="AI27" s="21">
        <f>SUM(AI25:AI26)</f>
        <v>0</v>
      </c>
      <c r="AJ27" s="21">
        <f>SUM(AJ25:AJ26)</f>
        <v>1</v>
      </c>
      <c r="AK27" s="21">
        <f t="shared" ref="AK27:AL27" si="15">SUM(AK25:AK26)</f>
        <v>0</v>
      </c>
      <c r="AL27" s="21">
        <f t="shared" si="15"/>
        <v>0</v>
      </c>
      <c r="AM27" s="31">
        <v>30.37</v>
      </c>
      <c r="AN27" s="24">
        <f>IF(A26&lt;$A$3,2.08,(NETWORKDAYS(A26,$A$2)/21.66667)*2.08)</f>
        <v>2.08</v>
      </c>
      <c r="AO27" s="24">
        <f>+AN27</f>
        <v>2.08</v>
      </c>
      <c r="AP27" s="31"/>
      <c r="AQ27" s="24">
        <f>+AM27-AI27</f>
        <v>30.37</v>
      </c>
      <c r="AR27" s="21">
        <f>+AP27-AJ27</f>
        <v>-1</v>
      </c>
    </row>
    <row r="28" spans="1:45" s="42" customFormat="1" ht="6.75" customHeight="1" x14ac:dyDescent="0.25">
      <c r="A28" s="60"/>
      <c r="B28" s="68"/>
      <c r="C28" s="77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28"/>
      <c r="AI28" s="28"/>
      <c r="AJ28" s="28"/>
      <c r="AK28" s="28"/>
      <c r="AL28" s="28"/>
      <c r="AM28" s="60"/>
      <c r="AN28" s="28"/>
      <c r="AO28" s="28"/>
      <c r="AP28" s="60"/>
      <c r="AQ28" s="73"/>
      <c r="AR28" s="29"/>
    </row>
    <row r="29" spans="1:45" s="42" customFormat="1" ht="12.95" customHeight="1" x14ac:dyDescent="0.25">
      <c r="A29" s="66" t="s">
        <v>27</v>
      </c>
      <c r="B29" s="69" t="s">
        <v>13</v>
      </c>
      <c r="C29" s="74"/>
      <c r="D29" s="33"/>
      <c r="E29" s="33"/>
      <c r="F29" s="33"/>
      <c r="G29" s="33"/>
      <c r="H29" s="33"/>
      <c r="I29" s="33"/>
      <c r="J29" s="33"/>
      <c r="K29" s="33" t="s">
        <v>17</v>
      </c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20">
        <f>COUNTA(Juin!$C29:$AF29)</f>
        <v>1</v>
      </c>
      <c r="AI29" s="21">
        <f>(COUNTIFS(Juin!$C29:$AF29,("cp")))/2</f>
        <v>0.5</v>
      </c>
      <c r="AJ29" s="21">
        <f>COUNTIFS(Juin!$C29:$AG29,"RTT")/2</f>
        <v>0</v>
      </c>
      <c r="AK29" s="21">
        <f>COUNTIFS(Juin!$C29:$AG29,"m")/2</f>
        <v>0</v>
      </c>
      <c r="AL29" s="21">
        <f>COUNTIFS(Juin!$C29:$AG29,"a")/2</f>
        <v>0</v>
      </c>
      <c r="AM29" s="57"/>
      <c r="AN29" s="22"/>
      <c r="AO29" s="22"/>
      <c r="AP29" s="57"/>
      <c r="AQ29" s="71"/>
      <c r="AR29" s="22"/>
    </row>
    <row r="30" spans="1:45" s="42" customFormat="1" ht="12.95" customHeight="1" x14ac:dyDescent="0.25">
      <c r="A30" s="67">
        <v>42110</v>
      </c>
      <c r="B30" s="69" t="s">
        <v>19</v>
      </c>
      <c r="C30" s="74"/>
      <c r="D30" s="33"/>
      <c r="E30" s="33"/>
      <c r="F30" s="33"/>
      <c r="G30" s="33"/>
      <c r="H30" s="33"/>
      <c r="I30" s="33"/>
      <c r="J30" s="33"/>
      <c r="K30" s="33" t="s">
        <v>17</v>
      </c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20">
        <f>COUNTA(Juin!$C30:$AF30)</f>
        <v>1</v>
      </c>
      <c r="AI30" s="21">
        <f>(COUNTIFS(Juin!$C30:$AF30,("cp")))/2</f>
        <v>0.5</v>
      </c>
      <c r="AJ30" s="21">
        <f>COUNTIFS(Juin!$C30:$AG30,"RTT")/2</f>
        <v>0</v>
      </c>
      <c r="AK30" s="21">
        <f>COUNTIFS(Juin!$C30:$AG30,"m")/2</f>
        <v>0</v>
      </c>
      <c r="AL30" s="21">
        <f>COUNTIFS(Juin!$C30:$AG30,"a")/2</f>
        <v>0</v>
      </c>
      <c r="AM30" s="57"/>
      <c r="AN30" s="22"/>
      <c r="AO30" s="22"/>
      <c r="AP30" s="57"/>
      <c r="AQ30" s="71"/>
      <c r="AR30" s="22"/>
    </row>
    <row r="31" spans="1:45" s="42" customFormat="1" ht="12.95" customHeight="1" x14ac:dyDescent="0.25">
      <c r="A31" s="66"/>
      <c r="B31" s="69"/>
      <c r="C31" s="75" t="str">
        <f t="shared" ref="C31:AG31" si="16">IF(C29&gt;0,C29,IF(C30&gt;0,C30,""))</f>
        <v/>
      </c>
      <c r="D31" s="23" t="str">
        <f t="shared" si="16"/>
        <v/>
      </c>
      <c r="E31" s="23" t="str">
        <f t="shared" si="16"/>
        <v/>
      </c>
      <c r="F31" s="23" t="str">
        <f t="shared" si="16"/>
        <v/>
      </c>
      <c r="G31" s="23" t="str">
        <f t="shared" si="16"/>
        <v/>
      </c>
      <c r="H31" s="23" t="str">
        <f t="shared" si="16"/>
        <v/>
      </c>
      <c r="I31" s="23" t="str">
        <f t="shared" si="16"/>
        <v/>
      </c>
      <c r="J31" s="23" t="str">
        <f t="shared" si="16"/>
        <v/>
      </c>
      <c r="K31" s="23" t="str">
        <f t="shared" si="16"/>
        <v>CP</v>
      </c>
      <c r="L31" s="23" t="str">
        <f t="shared" si="16"/>
        <v/>
      </c>
      <c r="M31" s="23" t="str">
        <f t="shared" si="16"/>
        <v/>
      </c>
      <c r="N31" s="23" t="str">
        <f t="shared" si="16"/>
        <v/>
      </c>
      <c r="O31" s="23" t="str">
        <f t="shared" si="16"/>
        <v/>
      </c>
      <c r="P31" s="23" t="str">
        <f t="shared" si="16"/>
        <v/>
      </c>
      <c r="Q31" s="23" t="str">
        <f t="shared" si="16"/>
        <v/>
      </c>
      <c r="R31" s="23" t="str">
        <f t="shared" si="16"/>
        <v/>
      </c>
      <c r="S31" s="23" t="str">
        <f t="shared" si="16"/>
        <v/>
      </c>
      <c r="T31" s="23" t="str">
        <f t="shared" si="16"/>
        <v/>
      </c>
      <c r="U31" s="23" t="str">
        <f t="shared" si="16"/>
        <v/>
      </c>
      <c r="V31" s="23" t="str">
        <f t="shared" si="16"/>
        <v/>
      </c>
      <c r="W31" s="23" t="str">
        <f t="shared" si="16"/>
        <v/>
      </c>
      <c r="X31" s="23" t="str">
        <f t="shared" si="16"/>
        <v/>
      </c>
      <c r="Y31" s="23" t="str">
        <f t="shared" si="16"/>
        <v/>
      </c>
      <c r="Z31" s="23" t="str">
        <f t="shared" si="16"/>
        <v/>
      </c>
      <c r="AA31" s="23" t="str">
        <f t="shared" si="16"/>
        <v/>
      </c>
      <c r="AB31" s="23" t="str">
        <f t="shared" si="16"/>
        <v/>
      </c>
      <c r="AC31" s="23" t="str">
        <f t="shared" si="16"/>
        <v/>
      </c>
      <c r="AD31" s="23" t="str">
        <f t="shared" si="16"/>
        <v/>
      </c>
      <c r="AE31" s="23" t="str">
        <f t="shared" si="16"/>
        <v/>
      </c>
      <c r="AF31" s="23" t="str">
        <f t="shared" si="16"/>
        <v/>
      </c>
      <c r="AG31" s="23" t="str">
        <f t="shared" si="16"/>
        <v/>
      </c>
      <c r="AH31" s="20">
        <f>SUM(AH29:AH30)</f>
        <v>2</v>
      </c>
      <c r="AI31" s="21">
        <f>SUM(AI29:AI30)</f>
        <v>1</v>
      </c>
      <c r="AJ31" s="21">
        <f>SUM(AJ29:AJ30)</f>
        <v>0</v>
      </c>
      <c r="AK31" s="21">
        <f t="shared" ref="AK31:AL31" si="17">SUM(AK29:AK30)</f>
        <v>0</v>
      </c>
      <c r="AL31" s="21">
        <f t="shared" si="17"/>
        <v>0</v>
      </c>
      <c r="AM31" s="31">
        <v>14.56</v>
      </c>
      <c r="AN31" s="24">
        <f>IF(A30&lt;$A$3,2.08,(NETWORKDAYS(A30,$A$2)/21.66667)*2.08)</f>
        <v>2.08</v>
      </c>
      <c r="AO31" s="24">
        <f>+AN31</f>
        <v>2.08</v>
      </c>
      <c r="AP31" s="31"/>
      <c r="AQ31" s="24">
        <f>+AM31-AI31</f>
        <v>13.56</v>
      </c>
      <c r="AR31" s="21">
        <f>+AP31-AJ31</f>
        <v>0</v>
      </c>
    </row>
    <row r="32" spans="1:45" s="42" customFormat="1" ht="6.75" customHeight="1" x14ac:dyDescent="0.25">
      <c r="A32" s="60"/>
      <c r="B32" s="68"/>
      <c r="C32" s="77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28"/>
      <c r="AI32" s="28"/>
      <c r="AJ32" s="28"/>
      <c r="AK32" s="28"/>
      <c r="AL32" s="28"/>
      <c r="AM32" s="60"/>
      <c r="AN32" s="28"/>
      <c r="AO32" s="28"/>
      <c r="AP32" s="60"/>
      <c r="AQ32" s="72"/>
      <c r="AR32" s="28"/>
    </row>
    <row r="33" spans="1:44" s="42" customFormat="1" ht="12.95" customHeight="1" x14ac:dyDescent="0.25">
      <c r="A33" s="66" t="s">
        <v>28</v>
      </c>
      <c r="B33" s="69" t="s">
        <v>13</v>
      </c>
      <c r="C33" s="74"/>
      <c r="D33" s="33"/>
      <c r="E33" s="33"/>
      <c r="F33" s="33"/>
      <c r="G33" s="33" t="s">
        <v>7</v>
      </c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20">
        <f>COUNTA(Juin!$C33:$AF33)</f>
        <v>1</v>
      </c>
      <c r="AI33" s="21">
        <f>(COUNTIFS(Juin!$C33:$AF33,("cp")))/2</f>
        <v>0</v>
      </c>
      <c r="AJ33" s="21">
        <f>COUNTIFS(Juin!$C33:$AG33,"RTT")/2</f>
        <v>0.5</v>
      </c>
      <c r="AK33" s="21">
        <f>COUNTIFS(Juin!$C33:$AG33,"m")/2</f>
        <v>0</v>
      </c>
      <c r="AL33" s="21">
        <f>COUNTIFS(Juin!$C33:$AG33,"a")/2</f>
        <v>0</v>
      </c>
      <c r="AM33" s="57"/>
      <c r="AN33" s="22"/>
      <c r="AO33" s="22"/>
      <c r="AP33" s="57"/>
      <c r="AQ33" s="71"/>
      <c r="AR33" s="22"/>
    </row>
    <row r="34" spans="1:44" s="42" customFormat="1" ht="12.95" customHeight="1" x14ac:dyDescent="0.25">
      <c r="A34" s="67">
        <v>42373</v>
      </c>
      <c r="B34" s="69" t="s">
        <v>19</v>
      </c>
      <c r="C34" s="74"/>
      <c r="D34" s="33"/>
      <c r="E34" s="33"/>
      <c r="F34" s="33"/>
      <c r="G34" s="33" t="s">
        <v>7</v>
      </c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20">
        <f>COUNTA(Juin!$C34:$AF34)</f>
        <v>1</v>
      </c>
      <c r="AI34" s="21">
        <f>(COUNTIFS(Juin!$C34:$AF34,("cp")))/2</f>
        <v>0</v>
      </c>
      <c r="AJ34" s="21">
        <f>COUNTIFS(Juin!$C34:$AG34,"RTT")/2</f>
        <v>0.5</v>
      </c>
      <c r="AK34" s="21">
        <f>COUNTIFS(Juin!$C34:$AG34,"m")/2</f>
        <v>0</v>
      </c>
      <c r="AL34" s="21">
        <f>COUNTIFS(Juin!$C34:$AG34,"a")/2</f>
        <v>0</v>
      </c>
      <c r="AM34" s="57"/>
      <c r="AN34" s="22"/>
      <c r="AO34" s="22"/>
      <c r="AP34" s="57"/>
      <c r="AQ34" s="71"/>
      <c r="AR34" s="22"/>
    </row>
    <row r="35" spans="1:44" s="42" customFormat="1" ht="12.95" customHeight="1" x14ac:dyDescent="0.25">
      <c r="A35" s="66"/>
      <c r="B35" s="69"/>
      <c r="C35" s="75" t="str">
        <f t="shared" ref="C35:AG35" si="18">IF(C33&gt;0,C33,IF(C34&gt;0,C34,""))</f>
        <v/>
      </c>
      <c r="D35" s="23" t="str">
        <f t="shared" si="18"/>
        <v/>
      </c>
      <c r="E35" s="23" t="str">
        <f t="shared" si="18"/>
        <v/>
      </c>
      <c r="F35" s="23" t="str">
        <f t="shared" si="18"/>
        <v/>
      </c>
      <c r="G35" s="23" t="str">
        <f t="shared" si="18"/>
        <v>RTT</v>
      </c>
      <c r="H35" s="23" t="str">
        <f t="shared" si="18"/>
        <v/>
      </c>
      <c r="I35" s="23" t="str">
        <f t="shared" si="18"/>
        <v/>
      </c>
      <c r="J35" s="23" t="str">
        <f t="shared" si="18"/>
        <v/>
      </c>
      <c r="K35" s="23" t="str">
        <f t="shared" si="18"/>
        <v/>
      </c>
      <c r="L35" s="23" t="str">
        <f t="shared" si="18"/>
        <v/>
      </c>
      <c r="M35" s="23" t="str">
        <f t="shared" si="18"/>
        <v/>
      </c>
      <c r="N35" s="23" t="str">
        <f t="shared" si="18"/>
        <v/>
      </c>
      <c r="O35" s="23" t="str">
        <f t="shared" si="18"/>
        <v/>
      </c>
      <c r="P35" s="23" t="str">
        <f t="shared" si="18"/>
        <v/>
      </c>
      <c r="Q35" s="23" t="str">
        <f t="shared" si="18"/>
        <v/>
      </c>
      <c r="R35" s="23" t="str">
        <f t="shared" si="18"/>
        <v/>
      </c>
      <c r="S35" s="23" t="str">
        <f t="shared" si="18"/>
        <v/>
      </c>
      <c r="T35" s="23" t="str">
        <f t="shared" si="18"/>
        <v/>
      </c>
      <c r="U35" s="23" t="str">
        <f t="shared" si="18"/>
        <v/>
      </c>
      <c r="V35" s="23" t="str">
        <f t="shared" si="18"/>
        <v/>
      </c>
      <c r="W35" s="23" t="str">
        <f t="shared" si="18"/>
        <v/>
      </c>
      <c r="X35" s="23" t="str">
        <f t="shared" si="18"/>
        <v/>
      </c>
      <c r="Y35" s="23" t="str">
        <f t="shared" si="18"/>
        <v/>
      </c>
      <c r="Z35" s="23" t="str">
        <f t="shared" si="18"/>
        <v/>
      </c>
      <c r="AA35" s="23" t="str">
        <f t="shared" si="18"/>
        <v/>
      </c>
      <c r="AB35" s="23" t="str">
        <f t="shared" si="18"/>
        <v/>
      </c>
      <c r="AC35" s="23" t="str">
        <f t="shared" si="18"/>
        <v/>
      </c>
      <c r="AD35" s="23" t="str">
        <f t="shared" si="18"/>
        <v/>
      </c>
      <c r="AE35" s="23" t="str">
        <f t="shared" si="18"/>
        <v/>
      </c>
      <c r="AF35" s="23" t="str">
        <f t="shared" si="18"/>
        <v/>
      </c>
      <c r="AG35" s="23" t="str">
        <f t="shared" si="18"/>
        <v/>
      </c>
      <c r="AH35" s="20">
        <f>SUM(AH33:AH34)</f>
        <v>2</v>
      </c>
      <c r="AI35" s="21">
        <f>SUM(AI33:AI34)</f>
        <v>0</v>
      </c>
      <c r="AJ35" s="21">
        <f>SUM(AJ33:AJ34)</f>
        <v>1</v>
      </c>
      <c r="AK35" s="21">
        <f t="shared" ref="AK35:AL35" si="19">SUM(AK33:AK34)</f>
        <v>0</v>
      </c>
      <c r="AL35" s="21">
        <f t="shared" si="19"/>
        <v>0</v>
      </c>
      <c r="AM35" s="31">
        <v>14.14</v>
      </c>
      <c r="AN35" s="24">
        <f>IF(A34&lt;$A$3,2.08,(NETWORKDAYS(A34,$A$2)/21.66667)*2.08)</f>
        <v>2.08</v>
      </c>
      <c r="AO35" s="24">
        <f>+AN35</f>
        <v>2.08</v>
      </c>
      <c r="AP35" s="31"/>
      <c r="AQ35" s="24">
        <f>+AM35-AI35</f>
        <v>14.14</v>
      </c>
      <c r="AR35" s="21">
        <f>+AP35-AJ35</f>
        <v>-1</v>
      </c>
    </row>
    <row r="36" spans="1:44" s="42" customFormat="1" ht="6.75" customHeight="1" x14ac:dyDescent="0.25">
      <c r="A36" s="60"/>
      <c r="B36" s="68"/>
      <c r="C36" s="77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28"/>
      <c r="AI36" s="28"/>
      <c r="AJ36" s="28"/>
      <c r="AK36" s="28"/>
      <c r="AL36" s="28"/>
      <c r="AM36" s="60"/>
      <c r="AN36" s="28"/>
      <c r="AO36" s="28"/>
      <c r="AP36" s="60"/>
      <c r="AQ36" s="72"/>
      <c r="AR36" s="28"/>
    </row>
    <row r="37" spans="1:44" s="42" customFormat="1" ht="12.95" customHeight="1" x14ac:dyDescent="0.25">
      <c r="A37" s="66" t="s">
        <v>29</v>
      </c>
      <c r="B37" s="69" t="s">
        <v>13</v>
      </c>
      <c r="C37" s="74"/>
      <c r="D37" s="33"/>
      <c r="E37" s="33"/>
      <c r="F37" s="33"/>
      <c r="G37" s="33" t="s">
        <v>7</v>
      </c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20">
        <f>COUNTA(Juin!$C37:$AF37)</f>
        <v>1</v>
      </c>
      <c r="AI37" s="21">
        <f>(COUNTIFS(Juin!$C37:$AF37,("cp")))/2</f>
        <v>0</v>
      </c>
      <c r="AJ37" s="21">
        <f>COUNTIFS(Juin!$C37:$AG37,"RTT")/2</f>
        <v>0.5</v>
      </c>
      <c r="AK37" s="21">
        <f>COUNTIFS(Juin!$C37:$AG37,"m")/2</f>
        <v>0</v>
      </c>
      <c r="AL37" s="21">
        <f>COUNTIFS(Juin!$C37:$AG37,"a")/2</f>
        <v>0</v>
      </c>
      <c r="AM37" s="57"/>
      <c r="AN37" s="22"/>
      <c r="AO37" s="22"/>
      <c r="AP37" s="57"/>
      <c r="AQ37" s="71"/>
      <c r="AR37" s="22"/>
    </row>
    <row r="38" spans="1:44" s="42" customFormat="1" ht="12.95" customHeight="1" x14ac:dyDescent="0.25">
      <c r="A38" s="67">
        <v>41821</v>
      </c>
      <c r="B38" s="69" t="s">
        <v>19</v>
      </c>
      <c r="C38" s="74"/>
      <c r="D38" s="33"/>
      <c r="E38" s="33"/>
      <c r="F38" s="33"/>
      <c r="G38" s="33" t="s">
        <v>7</v>
      </c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20">
        <f>COUNTA(Juin!$C38:$AF38)</f>
        <v>1</v>
      </c>
      <c r="AI38" s="21">
        <f>(COUNTIFS(Juin!$C38:$AF38,("cp")))/2</f>
        <v>0</v>
      </c>
      <c r="AJ38" s="21">
        <f>COUNTIFS(Juin!$C38:$AG38,"RTT")/2</f>
        <v>0.5</v>
      </c>
      <c r="AK38" s="21">
        <f>COUNTIFS(Juin!$C38:$AG38,"m")/2</f>
        <v>0</v>
      </c>
      <c r="AL38" s="21">
        <f>COUNTIFS(Juin!$C38:$AG38,"a")/2</f>
        <v>0</v>
      </c>
      <c r="AM38" s="57"/>
      <c r="AN38" s="22"/>
      <c r="AO38" s="22"/>
      <c r="AP38" s="57"/>
      <c r="AQ38" s="71"/>
      <c r="AR38" s="22"/>
    </row>
    <row r="39" spans="1:44" s="42" customFormat="1" ht="12.95" customHeight="1" x14ac:dyDescent="0.25">
      <c r="A39" s="66"/>
      <c r="B39" s="69"/>
      <c r="C39" s="75" t="str">
        <f t="shared" ref="C39:AG39" si="20">IF(C37&gt;0,C37,IF(C38&gt;0,C38,""))</f>
        <v/>
      </c>
      <c r="D39" s="23" t="str">
        <f t="shared" si="20"/>
        <v/>
      </c>
      <c r="E39" s="23" t="str">
        <f t="shared" si="20"/>
        <v/>
      </c>
      <c r="F39" s="23" t="str">
        <f t="shared" si="20"/>
        <v/>
      </c>
      <c r="G39" s="23" t="str">
        <f t="shared" si="20"/>
        <v>RTT</v>
      </c>
      <c r="H39" s="23" t="str">
        <f t="shared" si="20"/>
        <v/>
      </c>
      <c r="I39" s="23" t="str">
        <f t="shared" si="20"/>
        <v/>
      </c>
      <c r="J39" s="23" t="str">
        <f t="shared" si="20"/>
        <v/>
      </c>
      <c r="K39" s="23" t="str">
        <f t="shared" si="20"/>
        <v/>
      </c>
      <c r="L39" s="23" t="str">
        <f t="shared" si="20"/>
        <v/>
      </c>
      <c r="M39" s="23" t="str">
        <f t="shared" si="20"/>
        <v/>
      </c>
      <c r="N39" s="23" t="str">
        <f t="shared" si="20"/>
        <v/>
      </c>
      <c r="O39" s="23" t="str">
        <f t="shared" si="20"/>
        <v/>
      </c>
      <c r="P39" s="23" t="str">
        <f t="shared" si="20"/>
        <v/>
      </c>
      <c r="Q39" s="23" t="str">
        <f t="shared" si="20"/>
        <v/>
      </c>
      <c r="R39" s="23" t="str">
        <f t="shared" si="20"/>
        <v/>
      </c>
      <c r="S39" s="23" t="str">
        <f t="shared" si="20"/>
        <v/>
      </c>
      <c r="T39" s="23" t="str">
        <f t="shared" si="20"/>
        <v/>
      </c>
      <c r="U39" s="23" t="str">
        <f t="shared" si="20"/>
        <v/>
      </c>
      <c r="V39" s="23" t="str">
        <f t="shared" si="20"/>
        <v/>
      </c>
      <c r="W39" s="23" t="str">
        <f t="shared" si="20"/>
        <v/>
      </c>
      <c r="X39" s="23" t="str">
        <f t="shared" si="20"/>
        <v/>
      </c>
      <c r="Y39" s="23" t="str">
        <f t="shared" si="20"/>
        <v/>
      </c>
      <c r="Z39" s="23" t="str">
        <f t="shared" si="20"/>
        <v/>
      </c>
      <c r="AA39" s="23" t="str">
        <f t="shared" si="20"/>
        <v/>
      </c>
      <c r="AB39" s="23" t="str">
        <f t="shared" si="20"/>
        <v/>
      </c>
      <c r="AC39" s="23" t="str">
        <f t="shared" si="20"/>
        <v/>
      </c>
      <c r="AD39" s="23" t="str">
        <f t="shared" si="20"/>
        <v/>
      </c>
      <c r="AE39" s="23" t="str">
        <f t="shared" si="20"/>
        <v/>
      </c>
      <c r="AF39" s="23" t="str">
        <f t="shared" si="20"/>
        <v/>
      </c>
      <c r="AG39" s="23" t="str">
        <f t="shared" si="20"/>
        <v/>
      </c>
      <c r="AH39" s="20">
        <f>SUM(AH37:AH38)</f>
        <v>2</v>
      </c>
      <c r="AI39" s="21">
        <f>SUM(AI37:AI38)</f>
        <v>0</v>
      </c>
      <c r="AJ39" s="21">
        <f>SUM(AJ37:AJ38)</f>
        <v>1</v>
      </c>
      <c r="AK39" s="21">
        <f t="shared" ref="AK39:AL39" si="21">SUM(AK37:AK38)</f>
        <v>0</v>
      </c>
      <c r="AL39" s="21">
        <f t="shared" si="21"/>
        <v>0</v>
      </c>
      <c r="AM39" s="31">
        <v>20.38</v>
      </c>
      <c r="AN39" s="24">
        <f>IF(A38&lt;$A$3,2.08,(NETWORKDAYS(A38,$A$2)/21.66667)*2.08)</f>
        <v>2.08</v>
      </c>
      <c r="AO39" s="24">
        <f>+AN39</f>
        <v>2.08</v>
      </c>
      <c r="AP39" s="31"/>
      <c r="AQ39" s="24">
        <f>+AM39-AI39</f>
        <v>20.38</v>
      </c>
      <c r="AR39" s="21">
        <f>+AP39-AJ39</f>
        <v>-1</v>
      </c>
    </row>
    <row r="40" spans="1:44" s="42" customFormat="1" ht="6.75" customHeight="1" x14ac:dyDescent="0.25">
      <c r="A40" s="60"/>
      <c r="B40" s="68"/>
      <c r="C40" s="77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28"/>
      <c r="AI40" s="28"/>
      <c r="AJ40" s="28"/>
      <c r="AK40" s="28"/>
      <c r="AL40" s="28"/>
      <c r="AM40" s="60"/>
      <c r="AN40" s="28"/>
      <c r="AO40" s="28"/>
      <c r="AP40" s="60"/>
      <c r="AQ40" s="73"/>
      <c r="AR40" s="29"/>
    </row>
    <row r="41" spans="1:44" s="42" customFormat="1" ht="12.95" customHeight="1" x14ac:dyDescent="0.25">
      <c r="A41" s="66" t="s">
        <v>30</v>
      </c>
      <c r="B41" s="69" t="s">
        <v>13</v>
      </c>
      <c r="C41" s="74"/>
      <c r="D41" s="33"/>
      <c r="E41" s="33"/>
      <c r="F41" s="33"/>
      <c r="G41" s="33" t="s">
        <v>7</v>
      </c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 t="s">
        <v>7</v>
      </c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20">
        <f>COUNTA(Juin!$C41:$AF41)</f>
        <v>2</v>
      </c>
      <c r="AI41" s="21">
        <f>(COUNTIFS(Juin!$C41:$AF41,("cp")))/2</f>
        <v>0</v>
      </c>
      <c r="AJ41" s="21">
        <f>COUNTIFS(Juin!$C41:$AG41,"RTT")/2</f>
        <v>1</v>
      </c>
      <c r="AK41" s="21">
        <f>COUNTIFS(Juin!$C41:$AG41,"m")/2</f>
        <v>0</v>
      </c>
      <c r="AL41" s="21">
        <f>COUNTIFS(Juin!$C41:$AG41,"a")/2</f>
        <v>0</v>
      </c>
      <c r="AM41" s="57"/>
      <c r="AN41" s="22"/>
      <c r="AO41" s="22"/>
      <c r="AP41" s="57"/>
      <c r="AQ41" s="71"/>
      <c r="AR41" s="22"/>
    </row>
    <row r="42" spans="1:44" s="42" customFormat="1" ht="12.95" customHeight="1" x14ac:dyDescent="0.25">
      <c r="A42" s="67">
        <v>40575</v>
      </c>
      <c r="B42" s="69" t="s">
        <v>19</v>
      </c>
      <c r="C42" s="74"/>
      <c r="D42" s="33"/>
      <c r="E42" s="33"/>
      <c r="F42" s="33"/>
      <c r="G42" s="33" t="s">
        <v>7</v>
      </c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 t="s">
        <v>7</v>
      </c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20">
        <f>COUNTA(Juin!$C42:$AF42)</f>
        <v>2</v>
      </c>
      <c r="AI42" s="21">
        <f>(COUNTIFS(Juin!$C42:$AF42,("cp")))/2</f>
        <v>0</v>
      </c>
      <c r="AJ42" s="21">
        <f>COUNTIFS(Juin!$C42:$AG42,"RTT")/2</f>
        <v>1</v>
      </c>
      <c r="AK42" s="21">
        <f>COUNTIFS(Juin!$C42:$AG42,"m")/2</f>
        <v>0</v>
      </c>
      <c r="AL42" s="21">
        <f>COUNTIFS(Juin!$C42:$AG42,"a")/2</f>
        <v>0</v>
      </c>
      <c r="AM42" s="57"/>
      <c r="AN42" s="22"/>
      <c r="AO42" s="22"/>
      <c r="AP42" s="57"/>
      <c r="AQ42" s="71"/>
      <c r="AR42" s="22"/>
    </row>
    <row r="43" spans="1:44" s="42" customFormat="1" ht="12.95" customHeight="1" x14ac:dyDescent="0.25">
      <c r="A43" s="66"/>
      <c r="B43" s="69"/>
      <c r="C43" s="75" t="str">
        <f t="shared" ref="C43:AG43" si="22">IF(C41&gt;0,C41,IF(C42&gt;0,C42,""))</f>
        <v/>
      </c>
      <c r="D43" s="23" t="str">
        <f t="shared" si="22"/>
        <v/>
      </c>
      <c r="E43" s="23" t="str">
        <f t="shared" si="22"/>
        <v/>
      </c>
      <c r="F43" s="23" t="str">
        <f t="shared" si="22"/>
        <v/>
      </c>
      <c r="G43" s="23" t="str">
        <f t="shared" si="22"/>
        <v>RTT</v>
      </c>
      <c r="H43" s="23" t="str">
        <f t="shared" si="22"/>
        <v/>
      </c>
      <c r="I43" s="23" t="str">
        <f t="shared" si="22"/>
        <v/>
      </c>
      <c r="J43" s="23" t="str">
        <f t="shared" si="22"/>
        <v/>
      </c>
      <c r="K43" s="23" t="str">
        <f t="shared" si="22"/>
        <v/>
      </c>
      <c r="L43" s="23" t="str">
        <f t="shared" si="22"/>
        <v/>
      </c>
      <c r="M43" s="23" t="str">
        <f t="shared" si="22"/>
        <v/>
      </c>
      <c r="N43" s="23" t="str">
        <f t="shared" si="22"/>
        <v/>
      </c>
      <c r="O43" s="23" t="str">
        <f t="shared" si="22"/>
        <v/>
      </c>
      <c r="P43" s="23" t="str">
        <f t="shared" si="22"/>
        <v/>
      </c>
      <c r="Q43" s="23" t="str">
        <f t="shared" si="22"/>
        <v/>
      </c>
      <c r="R43" s="23" t="str">
        <f t="shared" si="22"/>
        <v>RTT</v>
      </c>
      <c r="S43" s="23" t="str">
        <f t="shared" si="22"/>
        <v/>
      </c>
      <c r="T43" s="23" t="str">
        <f t="shared" si="22"/>
        <v/>
      </c>
      <c r="U43" s="23" t="str">
        <f t="shared" si="22"/>
        <v/>
      </c>
      <c r="V43" s="23" t="str">
        <f t="shared" si="22"/>
        <v/>
      </c>
      <c r="W43" s="23" t="str">
        <f t="shared" si="22"/>
        <v/>
      </c>
      <c r="X43" s="23" t="str">
        <f t="shared" si="22"/>
        <v/>
      </c>
      <c r="Y43" s="23" t="str">
        <f t="shared" si="22"/>
        <v/>
      </c>
      <c r="Z43" s="23" t="str">
        <f t="shared" si="22"/>
        <v/>
      </c>
      <c r="AA43" s="23" t="str">
        <f t="shared" si="22"/>
        <v/>
      </c>
      <c r="AB43" s="23" t="str">
        <f t="shared" si="22"/>
        <v/>
      </c>
      <c r="AC43" s="23" t="str">
        <f t="shared" si="22"/>
        <v/>
      </c>
      <c r="AD43" s="23" t="str">
        <f t="shared" si="22"/>
        <v/>
      </c>
      <c r="AE43" s="23" t="str">
        <f t="shared" si="22"/>
        <v/>
      </c>
      <c r="AF43" s="23" t="str">
        <f t="shared" si="22"/>
        <v/>
      </c>
      <c r="AG43" s="23" t="str">
        <f t="shared" si="22"/>
        <v/>
      </c>
      <c r="AH43" s="20">
        <f>SUM(AH41:AH42)</f>
        <v>4</v>
      </c>
      <c r="AI43" s="21">
        <f>SUM(AI41:AI42)</f>
        <v>0</v>
      </c>
      <c r="AJ43" s="21">
        <f>SUM(AJ41:AJ42)</f>
        <v>2</v>
      </c>
      <c r="AK43" s="21">
        <f t="shared" ref="AK43:AL43" si="23">SUM(AK41:AK42)</f>
        <v>0</v>
      </c>
      <c r="AL43" s="21">
        <f t="shared" si="23"/>
        <v>0</v>
      </c>
      <c r="AM43" s="31">
        <v>24.96</v>
      </c>
      <c r="AN43" s="24">
        <f>IF(A42&lt;$A$3,2.08,(NETWORKDAYS(A42,$A$2)/21.66667)*2.08)</f>
        <v>2.08</v>
      </c>
      <c r="AO43" s="24">
        <f>+AN43</f>
        <v>2.08</v>
      </c>
      <c r="AP43" s="31"/>
      <c r="AQ43" s="24">
        <f>+AM43-AI43</f>
        <v>24.96</v>
      </c>
      <c r="AR43" s="21">
        <f>+AP43-AJ43</f>
        <v>-2</v>
      </c>
    </row>
    <row r="44" spans="1:44" s="42" customFormat="1" ht="6.75" customHeight="1" x14ac:dyDescent="0.25">
      <c r="A44" s="60"/>
      <c r="B44" s="68"/>
      <c r="C44" s="77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28"/>
      <c r="AI44" s="28"/>
      <c r="AJ44" s="28"/>
      <c r="AK44" s="28"/>
      <c r="AL44" s="28"/>
      <c r="AM44" s="60"/>
      <c r="AN44" s="28"/>
      <c r="AO44" s="28"/>
      <c r="AP44" s="60"/>
      <c r="AQ44" s="73"/>
      <c r="AR44" s="29"/>
    </row>
    <row r="45" spans="1:44" s="42" customFormat="1" ht="12.95" customHeight="1" x14ac:dyDescent="0.25">
      <c r="A45" s="66" t="s">
        <v>31</v>
      </c>
      <c r="B45" s="69" t="s">
        <v>13</v>
      </c>
      <c r="C45" s="74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20">
        <f>COUNTA(Juin!$C45:$AF45)</f>
        <v>0</v>
      </c>
      <c r="AI45" s="21">
        <f>(COUNTIFS(Juin!$C45:$AF45,("cp")))/2</f>
        <v>0</v>
      </c>
      <c r="AJ45" s="21">
        <f>COUNTIFS(Juin!$C45:$AG45,"RTT")/2</f>
        <v>0</v>
      </c>
      <c r="AK45" s="21">
        <f>COUNTIFS(Juin!$C45:$AG45,"m")/2</f>
        <v>0</v>
      </c>
      <c r="AL45" s="21">
        <f>COUNTIFS(Juin!$C45:$AG45,"a")/2</f>
        <v>0</v>
      </c>
      <c r="AM45" s="57"/>
      <c r="AN45" s="22"/>
      <c r="AO45" s="22"/>
      <c r="AP45" s="57"/>
      <c r="AQ45" s="71"/>
      <c r="AR45" s="22"/>
    </row>
    <row r="46" spans="1:44" s="42" customFormat="1" ht="12.95" customHeight="1" x14ac:dyDescent="0.25">
      <c r="A46" s="67">
        <v>42793</v>
      </c>
      <c r="B46" s="69" t="s">
        <v>19</v>
      </c>
      <c r="C46" s="74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20">
        <f>COUNTA(Juin!$C46:$AF46)</f>
        <v>0</v>
      </c>
      <c r="AI46" s="21">
        <f>(COUNTIFS(Juin!$C46:$AF46,("cp")))/2</f>
        <v>0</v>
      </c>
      <c r="AJ46" s="21">
        <f>COUNTIFS(Juin!$C46:$AG46,"RTT")/2</f>
        <v>0</v>
      </c>
      <c r="AK46" s="21">
        <f>COUNTIFS(Juin!$C46:$AG46,"m")/2</f>
        <v>0</v>
      </c>
      <c r="AL46" s="21">
        <f>COUNTIFS(Juin!$C46:$AG46,"a")/2</f>
        <v>0</v>
      </c>
      <c r="AM46" s="57"/>
      <c r="AN46" s="22"/>
      <c r="AO46" s="22"/>
      <c r="AP46" s="57"/>
      <c r="AQ46" s="71"/>
      <c r="AR46" s="22"/>
    </row>
    <row r="47" spans="1:44" s="42" customFormat="1" ht="12.95" customHeight="1" x14ac:dyDescent="0.25">
      <c r="A47" s="66"/>
      <c r="B47" s="69"/>
      <c r="C47" s="75" t="str">
        <f t="shared" ref="C47:AG47" si="24">IF(C45&gt;0,C45,IF(C46&gt;0,C46,""))</f>
        <v/>
      </c>
      <c r="D47" s="23" t="str">
        <f t="shared" si="24"/>
        <v/>
      </c>
      <c r="E47" s="23" t="str">
        <f t="shared" si="24"/>
        <v/>
      </c>
      <c r="F47" s="23" t="str">
        <f t="shared" si="24"/>
        <v/>
      </c>
      <c r="G47" s="23" t="str">
        <f t="shared" si="24"/>
        <v/>
      </c>
      <c r="H47" s="23" t="str">
        <f t="shared" si="24"/>
        <v/>
      </c>
      <c r="I47" s="23" t="str">
        <f t="shared" si="24"/>
        <v/>
      </c>
      <c r="J47" s="23" t="str">
        <f t="shared" si="24"/>
        <v/>
      </c>
      <c r="K47" s="23" t="str">
        <f t="shared" si="24"/>
        <v/>
      </c>
      <c r="L47" s="23" t="str">
        <f t="shared" si="24"/>
        <v/>
      </c>
      <c r="M47" s="23" t="str">
        <f t="shared" si="24"/>
        <v/>
      </c>
      <c r="N47" s="23" t="str">
        <f t="shared" si="24"/>
        <v/>
      </c>
      <c r="O47" s="23" t="str">
        <f t="shared" si="24"/>
        <v/>
      </c>
      <c r="P47" s="23" t="str">
        <f t="shared" si="24"/>
        <v/>
      </c>
      <c r="Q47" s="23" t="str">
        <f t="shared" si="24"/>
        <v/>
      </c>
      <c r="R47" s="23" t="str">
        <f t="shared" si="24"/>
        <v/>
      </c>
      <c r="S47" s="23" t="str">
        <f t="shared" si="24"/>
        <v/>
      </c>
      <c r="T47" s="23" t="str">
        <f t="shared" si="24"/>
        <v/>
      </c>
      <c r="U47" s="23" t="str">
        <f t="shared" si="24"/>
        <v/>
      </c>
      <c r="V47" s="23" t="str">
        <f t="shared" si="24"/>
        <v/>
      </c>
      <c r="W47" s="23" t="str">
        <f t="shared" si="24"/>
        <v/>
      </c>
      <c r="X47" s="23" t="str">
        <f t="shared" si="24"/>
        <v/>
      </c>
      <c r="Y47" s="23" t="str">
        <f t="shared" si="24"/>
        <v/>
      </c>
      <c r="Z47" s="23" t="str">
        <f t="shared" si="24"/>
        <v/>
      </c>
      <c r="AA47" s="23" t="str">
        <f t="shared" si="24"/>
        <v/>
      </c>
      <c r="AB47" s="23" t="str">
        <f t="shared" si="24"/>
        <v/>
      </c>
      <c r="AC47" s="23" t="str">
        <f t="shared" si="24"/>
        <v/>
      </c>
      <c r="AD47" s="23" t="str">
        <f t="shared" si="24"/>
        <v/>
      </c>
      <c r="AE47" s="23" t="str">
        <f t="shared" si="24"/>
        <v/>
      </c>
      <c r="AF47" s="23" t="str">
        <f t="shared" si="24"/>
        <v/>
      </c>
      <c r="AG47" s="23" t="str">
        <f t="shared" si="24"/>
        <v/>
      </c>
      <c r="AH47" s="20">
        <f>SUM(AH45:AH46)</f>
        <v>0</v>
      </c>
      <c r="AI47" s="21">
        <f>SUM(AI45:AI46)</f>
        <v>0</v>
      </c>
      <c r="AJ47" s="21">
        <f>SUM(AJ45:AJ46)</f>
        <v>0</v>
      </c>
      <c r="AK47" s="21">
        <f t="shared" ref="AK47:AL47" si="25">SUM(AK45:AK46)</f>
        <v>0</v>
      </c>
      <c r="AL47" s="21">
        <f t="shared" si="25"/>
        <v>0</v>
      </c>
      <c r="AM47" s="31">
        <v>6.41</v>
      </c>
      <c r="AN47" s="24">
        <f>IF(A46&lt;$A$3,2.08,(NETWORKDAYS(A46,$A$2)/21.66667)*2.08)</f>
        <v>2.08</v>
      </c>
      <c r="AO47" s="24">
        <f>+AN47</f>
        <v>2.08</v>
      </c>
      <c r="AP47" s="31"/>
      <c r="AQ47" s="24">
        <f>+AM47-AI47</f>
        <v>6.41</v>
      </c>
      <c r="AR47" s="21">
        <f>+AP47-AJ47</f>
        <v>0</v>
      </c>
    </row>
    <row r="48" spans="1:44" s="42" customFormat="1" ht="6.75" customHeight="1" x14ac:dyDescent="0.25">
      <c r="A48" s="60"/>
      <c r="B48" s="68"/>
      <c r="C48" s="77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0"/>
      <c r="AH48" s="28"/>
      <c r="AI48" s="28"/>
      <c r="AJ48" s="28"/>
      <c r="AK48" s="28"/>
      <c r="AL48" s="28"/>
      <c r="AM48" s="60"/>
      <c r="AN48" s="28"/>
      <c r="AO48" s="28"/>
      <c r="AP48" s="60"/>
      <c r="AQ48" s="73"/>
      <c r="AR48" s="29"/>
    </row>
    <row r="49" spans="1:44" s="42" customFormat="1" ht="12.95" customHeight="1" x14ac:dyDescent="0.25">
      <c r="A49" s="66" t="s">
        <v>32</v>
      </c>
      <c r="B49" s="69" t="s">
        <v>13</v>
      </c>
      <c r="C49" s="74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20">
        <f>COUNTA(Juin!$C49:$AF49)</f>
        <v>0</v>
      </c>
      <c r="AI49" s="21">
        <f>(COUNTIFS(Juin!$C49:$AF49,("cp")))/2</f>
        <v>0</v>
      </c>
      <c r="AJ49" s="21">
        <f>COUNTIFS(Juin!$C49:$AG49,"RTT")/2</f>
        <v>0</v>
      </c>
      <c r="AK49" s="21">
        <f>COUNTIFS(Juin!$C49:$AG49,"m")/2</f>
        <v>0</v>
      </c>
      <c r="AL49" s="21">
        <f>COUNTIFS(Juin!$C49:$AG49,"a")/2</f>
        <v>0</v>
      </c>
      <c r="AM49" s="57"/>
      <c r="AN49" s="22"/>
      <c r="AO49" s="22"/>
      <c r="AP49" s="57"/>
      <c r="AQ49" s="71"/>
      <c r="AR49" s="22"/>
    </row>
    <row r="50" spans="1:44" s="42" customFormat="1" ht="12.95" customHeight="1" x14ac:dyDescent="0.25">
      <c r="A50" s="67">
        <v>42660</v>
      </c>
      <c r="B50" s="69" t="s">
        <v>19</v>
      </c>
      <c r="C50" s="74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20">
        <f>COUNTA(Juin!$C50:$AF50)</f>
        <v>0</v>
      </c>
      <c r="AI50" s="21">
        <f>(COUNTIFS(Juin!$C50:$AF50,("cp")))/2</f>
        <v>0</v>
      </c>
      <c r="AJ50" s="21">
        <f>COUNTIFS(Juin!$C50:$AG50,"RTT")/2</f>
        <v>0</v>
      </c>
      <c r="AK50" s="21">
        <f>COUNTIFS(Juin!$C50:$AG50,"m")/2</f>
        <v>0</v>
      </c>
      <c r="AL50" s="21">
        <f>COUNTIFS(Juin!$C50:$AG50,"a")/2</f>
        <v>0</v>
      </c>
      <c r="AM50" s="57"/>
      <c r="AN50" s="22"/>
      <c r="AO50" s="22"/>
      <c r="AP50" s="57"/>
      <c r="AQ50" s="71"/>
      <c r="AR50" s="22"/>
    </row>
    <row r="51" spans="1:44" s="42" customFormat="1" ht="12.95" customHeight="1" x14ac:dyDescent="0.25">
      <c r="A51" s="66"/>
      <c r="B51" s="69"/>
      <c r="C51" s="75" t="str">
        <f t="shared" ref="C51:AG51" si="26">IF(C49&gt;0,C49,IF(C50&gt;0,C50,""))</f>
        <v/>
      </c>
      <c r="D51" s="23" t="str">
        <f t="shared" si="26"/>
        <v/>
      </c>
      <c r="E51" s="23" t="str">
        <f t="shared" si="26"/>
        <v/>
      </c>
      <c r="F51" s="23" t="str">
        <f t="shared" si="26"/>
        <v/>
      </c>
      <c r="G51" s="23" t="str">
        <f t="shared" si="26"/>
        <v/>
      </c>
      <c r="H51" s="23" t="str">
        <f t="shared" si="26"/>
        <v/>
      </c>
      <c r="I51" s="23" t="str">
        <f t="shared" si="26"/>
        <v/>
      </c>
      <c r="J51" s="23" t="str">
        <f t="shared" si="26"/>
        <v/>
      </c>
      <c r="K51" s="23" t="str">
        <f t="shared" si="26"/>
        <v/>
      </c>
      <c r="L51" s="23" t="str">
        <f t="shared" si="26"/>
        <v/>
      </c>
      <c r="M51" s="23" t="str">
        <f t="shared" si="26"/>
        <v/>
      </c>
      <c r="N51" s="23" t="str">
        <f t="shared" si="26"/>
        <v/>
      </c>
      <c r="O51" s="23" t="str">
        <f t="shared" si="26"/>
        <v/>
      </c>
      <c r="P51" s="23" t="str">
        <f t="shared" si="26"/>
        <v/>
      </c>
      <c r="Q51" s="23" t="str">
        <f t="shared" si="26"/>
        <v/>
      </c>
      <c r="R51" s="23" t="str">
        <f t="shared" si="26"/>
        <v/>
      </c>
      <c r="S51" s="23" t="str">
        <f t="shared" si="26"/>
        <v/>
      </c>
      <c r="T51" s="23" t="str">
        <f t="shared" si="26"/>
        <v/>
      </c>
      <c r="U51" s="23" t="str">
        <f t="shared" si="26"/>
        <v/>
      </c>
      <c r="V51" s="23" t="str">
        <f t="shared" si="26"/>
        <v/>
      </c>
      <c r="W51" s="23" t="str">
        <f t="shared" si="26"/>
        <v/>
      </c>
      <c r="X51" s="23" t="str">
        <f t="shared" si="26"/>
        <v/>
      </c>
      <c r="Y51" s="23" t="str">
        <f t="shared" si="26"/>
        <v/>
      </c>
      <c r="Z51" s="23" t="str">
        <f t="shared" si="26"/>
        <v/>
      </c>
      <c r="AA51" s="23" t="str">
        <f t="shared" si="26"/>
        <v/>
      </c>
      <c r="AB51" s="23" t="str">
        <f t="shared" si="26"/>
        <v/>
      </c>
      <c r="AC51" s="23" t="str">
        <f t="shared" si="26"/>
        <v/>
      </c>
      <c r="AD51" s="23" t="str">
        <f t="shared" si="26"/>
        <v/>
      </c>
      <c r="AE51" s="23" t="str">
        <f t="shared" si="26"/>
        <v/>
      </c>
      <c r="AF51" s="23" t="str">
        <f t="shared" si="26"/>
        <v/>
      </c>
      <c r="AG51" s="23" t="str">
        <f t="shared" si="26"/>
        <v/>
      </c>
      <c r="AH51" s="20">
        <f>SUM(AH49:AH50)</f>
        <v>0</v>
      </c>
      <c r="AI51" s="21">
        <f>SUM(AI49:AI50)</f>
        <v>0</v>
      </c>
      <c r="AJ51" s="21">
        <f>SUM(AJ49:AJ50)</f>
        <v>0</v>
      </c>
      <c r="AK51" s="21">
        <f t="shared" ref="AK51:AL51" si="27">SUM(AK49:AK50)</f>
        <v>0</v>
      </c>
      <c r="AL51" s="21">
        <f t="shared" si="27"/>
        <v>0</v>
      </c>
      <c r="AM51" s="31">
        <v>15.68</v>
      </c>
      <c r="AN51" s="24">
        <f>IF(A50&lt;$A$3,2.08,(NETWORKDAYS(A50,$A$2)/21.66667)*2.08)</f>
        <v>2.08</v>
      </c>
      <c r="AO51" s="24">
        <f>+AN51</f>
        <v>2.08</v>
      </c>
      <c r="AP51" s="31"/>
      <c r="AQ51" s="24">
        <f>+AM51-AI51</f>
        <v>15.68</v>
      </c>
      <c r="AR51" s="21">
        <f>+AP51-AJ51</f>
        <v>0</v>
      </c>
    </row>
    <row r="52" spans="1:44" s="42" customFormat="1" ht="6.75" customHeight="1" x14ac:dyDescent="0.25">
      <c r="A52" s="60"/>
      <c r="B52" s="68"/>
      <c r="C52" s="77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28"/>
      <c r="AI52" s="28"/>
      <c r="AJ52" s="28"/>
      <c r="AK52" s="28"/>
      <c r="AL52" s="28"/>
      <c r="AM52" s="60"/>
      <c r="AN52" s="28"/>
      <c r="AO52" s="28"/>
      <c r="AP52" s="60"/>
      <c r="AQ52" s="73"/>
      <c r="AR52" s="29"/>
    </row>
    <row r="53" spans="1:44" s="42" customFormat="1" ht="12.95" customHeight="1" x14ac:dyDescent="0.25">
      <c r="A53" s="66" t="s">
        <v>33</v>
      </c>
      <c r="B53" s="69" t="s">
        <v>13</v>
      </c>
      <c r="C53" s="74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 t="s">
        <v>7</v>
      </c>
      <c r="O53" s="33" t="s">
        <v>7</v>
      </c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20">
        <f>COUNTA(Juin!$C53:$AF53)</f>
        <v>2</v>
      </c>
      <c r="AI53" s="21">
        <f>(COUNTIFS(Juin!$C53:$AF53,("cp")))/2</f>
        <v>0</v>
      </c>
      <c r="AJ53" s="21">
        <f>COUNTIFS(Juin!$C53:$AG53,"RTT")/2</f>
        <v>1</v>
      </c>
      <c r="AK53" s="21">
        <f>COUNTIFS(Juin!$C53:$AG53,"m")/2</f>
        <v>0</v>
      </c>
      <c r="AL53" s="21">
        <f>COUNTIFS(Juin!$C53:$AG53,"a")/2</f>
        <v>0</v>
      </c>
      <c r="AM53" s="57"/>
      <c r="AN53" s="22"/>
      <c r="AO53" s="22"/>
      <c r="AP53" s="57"/>
      <c r="AQ53" s="71"/>
      <c r="AR53" s="22"/>
    </row>
    <row r="54" spans="1:44" s="42" customFormat="1" ht="12.95" customHeight="1" x14ac:dyDescent="0.25">
      <c r="A54" s="67">
        <v>42646</v>
      </c>
      <c r="B54" s="69" t="s">
        <v>19</v>
      </c>
      <c r="C54" s="74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 t="s">
        <v>7</v>
      </c>
      <c r="O54" s="33" t="s">
        <v>7</v>
      </c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3"/>
      <c r="AG54" s="33"/>
      <c r="AH54" s="20">
        <f>COUNTA(Juin!$C54:$AF54)</f>
        <v>2</v>
      </c>
      <c r="AI54" s="21">
        <f>(COUNTIFS(Juin!$C54:$AF54,("cp")))/2</f>
        <v>0</v>
      </c>
      <c r="AJ54" s="21">
        <f>COUNTIFS(Juin!$C54:$AG54,"RTT")/2</f>
        <v>1</v>
      </c>
      <c r="AK54" s="21">
        <f>COUNTIFS(Juin!$C54:$AG54,"m")/2</f>
        <v>0</v>
      </c>
      <c r="AL54" s="21">
        <f>COUNTIFS(Juin!$C54:$AG54,"a")/2</f>
        <v>0</v>
      </c>
      <c r="AM54" s="57"/>
      <c r="AN54" s="22"/>
      <c r="AO54" s="22"/>
      <c r="AP54" s="57"/>
      <c r="AQ54" s="71"/>
      <c r="AR54" s="22"/>
    </row>
    <row r="55" spans="1:44" s="42" customFormat="1" ht="12.95" customHeight="1" x14ac:dyDescent="0.25">
      <c r="A55" s="66"/>
      <c r="B55" s="69"/>
      <c r="C55" s="75" t="str">
        <f t="shared" ref="C55:AG55" si="28">IF(C53&gt;0,C53,IF(C54&gt;0,C54,""))</f>
        <v/>
      </c>
      <c r="D55" s="23" t="str">
        <f t="shared" si="28"/>
        <v/>
      </c>
      <c r="E55" s="23" t="str">
        <f t="shared" si="28"/>
        <v/>
      </c>
      <c r="F55" s="23" t="str">
        <f t="shared" si="28"/>
        <v/>
      </c>
      <c r="G55" s="23" t="str">
        <f t="shared" si="28"/>
        <v/>
      </c>
      <c r="H55" s="23" t="str">
        <f t="shared" si="28"/>
        <v/>
      </c>
      <c r="I55" s="23" t="str">
        <f t="shared" si="28"/>
        <v/>
      </c>
      <c r="J55" s="23" t="str">
        <f t="shared" si="28"/>
        <v/>
      </c>
      <c r="K55" s="23" t="str">
        <f t="shared" si="28"/>
        <v/>
      </c>
      <c r="L55" s="23" t="str">
        <f t="shared" si="28"/>
        <v/>
      </c>
      <c r="M55" s="23" t="str">
        <f t="shared" si="28"/>
        <v/>
      </c>
      <c r="N55" s="23" t="str">
        <f t="shared" si="28"/>
        <v>RTT</v>
      </c>
      <c r="O55" s="23" t="str">
        <f t="shared" si="28"/>
        <v>RTT</v>
      </c>
      <c r="P55" s="23" t="str">
        <f t="shared" si="28"/>
        <v/>
      </c>
      <c r="Q55" s="23" t="str">
        <f t="shared" si="28"/>
        <v/>
      </c>
      <c r="R55" s="23" t="str">
        <f t="shared" si="28"/>
        <v/>
      </c>
      <c r="S55" s="23" t="str">
        <f t="shared" si="28"/>
        <v/>
      </c>
      <c r="T55" s="23" t="str">
        <f t="shared" si="28"/>
        <v/>
      </c>
      <c r="U55" s="23" t="str">
        <f t="shared" si="28"/>
        <v/>
      </c>
      <c r="V55" s="23" t="str">
        <f t="shared" si="28"/>
        <v/>
      </c>
      <c r="W55" s="23" t="str">
        <f t="shared" si="28"/>
        <v/>
      </c>
      <c r="X55" s="23" t="str">
        <f t="shared" si="28"/>
        <v/>
      </c>
      <c r="Y55" s="23" t="str">
        <f t="shared" si="28"/>
        <v/>
      </c>
      <c r="Z55" s="23" t="str">
        <f t="shared" si="28"/>
        <v/>
      </c>
      <c r="AA55" s="23" t="str">
        <f t="shared" si="28"/>
        <v/>
      </c>
      <c r="AB55" s="23" t="str">
        <f t="shared" si="28"/>
        <v/>
      </c>
      <c r="AC55" s="23" t="str">
        <f t="shared" si="28"/>
        <v/>
      </c>
      <c r="AD55" s="23" t="str">
        <f t="shared" si="28"/>
        <v/>
      </c>
      <c r="AE55" s="23" t="str">
        <f t="shared" si="28"/>
        <v/>
      </c>
      <c r="AF55" s="23" t="str">
        <f t="shared" si="28"/>
        <v/>
      </c>
      <c r="AG55" s="23" t="str">
        <f t="shared" si="28"/>
        <v/>
      </c>
      <c r="AH55" s="20">
        <f>SUM(AH53:AH54)</f>
        <v>4</v>
      </c>
      <c r="AI55" s="21">
        <f>SUM(AI53:AI54)</f>
        <v>0</v>
      </c>
      <c r="AJ55" s="21">
        <f>SUM(AJ53:AJ54)</f>
        <v>2</v>
      </c>
      <c r="AK55" s="21">
        <f t="shared" ref="AK55:AL55" si="29">SUM(AK53:AK54)</f>
        <v>0</v>
      </c>
      <c r="AL55" s="21">
        <f t="shared" si="29"/>
        <v>0</v>
      </c>
      <c r="AM55" s="31">
        <v>16.64</v>
      </c>
      <c r="AN55" s="24">
        <f>IF(A54&lt;$A$3,2.08,(NETWORKDAYS(A54,$A$2)/21.66667)*2.08)</f>
        <v>2.08</v>
      </c>
      <c r="AO55" s="24">
        <f>+AN55</f>
        <v>2.08</v>
      </c>
      <c r="AP55" s="31"/>
      <c r="AQ55" s="24">
        <f>+AM55-AI55</f>
        <v>16.64</v>
      </c>
      <c r="AR55" s="21">
        <f>+AP55-AJ55</f>
        <v>-2</v>
      </c>
    </row>
    <row r="56" spans="1:44" s="42" customFormat="1" ht="6.75" customHeight="1" x14ac:dyDescent="0.25">
      <c r="A56" s="60"/>
      <c r="B56" s="68" t="s">
        <v>13</v>
      </c>
      <c r="C56" s="77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60"/>
      <c r="AC56" s="60"/>
      <c r="AD56" s="60"/>
      <c r="AE56" s="60"/>
      <c r="AF56" s="60"/>
      <c r="AG56" s="60"/>
      <c r="AH56" s="28">
        <v>0</v>
      </c>
      <c r="AI56" s="28">
        <v>0</v>
      </c>
      <c r="AJ56" s="28">
        <v>0</v>
      </c>
      <c r="AK56" s="28">
        <v>0</v>
      </c>
      <c r="AL56" s="28">
        <v>0</v>
      </c>
      <c r="AM56" s="60"/>
      <c r="AN56" s="28"/>
      <c r="AO56" s="28"/>
      <c r="AP56" s="60"/>
      <c r="AQ56" s="73"/>
      <c r="AR56" s="29"/>
    </row>
    <row r="57" spans="1:44" s="42" customFormat="1" ht="12.95" customHeight="1" x14ac:dyDescent="0.25">
      <c r="A57" s="66" t="s">
        <v>34</v>
      </c>
      <c r="B57" s="69" t="s">
        <v>13</v>
      </c>
      <c r="C57" s="74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 t="s">
        <v>7</v>
      </c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  <c r="AF57" s="33"/>
      <c r="AG57" s="33"/>
      <c r="AH57" s="20">
        <f>COUNTA(Juin!$C57:$AF57)</f>
        <v>1</v>
      </c>
      <c r="AI57" s="21">
        <f>(COUNTIFS(Juin!$C57:$AF57,("cp")))/2</f>
        <v>0</v>
      </c>
      <c r="AJ57" s="21">
        <f>COUNTIFS(Juin!$C57:$AG57,"RTT")/2</f>
        <v>0.5</v>
      </c>
      <c r="AK57" s="21">
        <f>COUNTIFS(Juin!$C57:$AG57,"m")/2</f>
        <v>0</v>
      </c>
      <c r="AL57" s="21">
        <f>COUNTIFS(Juin!$C57:$AG57,"a")/2</f>
        <v>0</v>
      </c>
      <c r="AM57" s="57"/>
      <c r="AN57" s="22"/>
      <c r="AO57" s="22"/>
      <c r="AP57" s="57"/>
      <c r="AQ57" s="71"/>
      <c r="AR57" s="22"/>
    </row>
    <row r="58" spans="1:44" s="42" customFormat="1" ht="12.95" customHeight="1" x14ac:dyDescent="0.25">
      <c r="A58" s="67">
        <v>42410</v>
      </c>
      <c r="B58" s="69" t="s">
        <v>19</v>
      </c>
      <c r="C58" s="74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 t="s">
        <v>7</v>
      </c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  <c r="AF58" s="33"/>
      <c r="AG58" s="33"/>
      <c r="AH58" s="20">
        <f>COUNTA(Juin!$C58:$AF58)</f>
        <v>1</v>
      </c>
      <c r="AI58" s="21">
        <f>(COUNTIFS(Juin!$C58:$AF58,("cp")))/2</f>
        <v>0</v>
      </c>
      <c r="AJ58" s="21">
        <f>COUNTIFS(Juin!$C58:$AG58,"RTT")/2</f>
        <v>0.5</v>
      </c>
      <c r="AK58" s="21">
        <f>COUNTIFS(Juin!$C58:$AG58,"m")/2</f>
        <v>0</v>
      </c>
      <c r="AL58" s="21">
        <f>COUNTIFS(Juin!$C58:$AG58,"a")/2</f>
        <v>0</v>
      </c>
      <c r="AM58" s="57"/>
      <c r="AN58" s="22"/>
      <c r="AO58" s="22"/>
      <c r="AP58" s="57"/>
      <c r="AQ58" s="71"/>
      <c r="AR58" s="22"/>
    </row>
    <row r="59" spans="1:44" s="42" customFormat="1" ht="12.95" customHeight="1" x14ac:dyDescent="0.25">
      <c r="A59" s="66"/>
      <c r="B59" s="69"/>
      <c r="C59" s="75" t="str">
        <f t="shared" ref="C59:AG59" si="30">IF(C57&gt;0,C57,IF(C58&gt;0,C58,""))</f>
        <v/>
      </c>
      <c r="D59" s="23" t="str">
        <f t="shared" si="30"/>
        <v/>
      </c>
      <c r="E59" s="23" t="str">
        <f t="shared" si="30"/>
        <v/>
      </c>
      <c r="F59" s="23" t="str">
        <f t="shared" si="30"/>
        <v/>
      </c>
      <c r="G59" s="23" t="str">
        <f t="shared" si="30"/>
        <v/>
      </c>
      <c r="H59" s="23" t="str">
        <f t="shared" si="30"/>
        <v/>
      </c>
      <c r="I59" s="23" t="str">
        <f t="shared" si="30"/>
        <v/>
      </c>
      <c r="J59" s="23" t="str">
        <f t="shared" si="30"/>
        <v/>
      </c>
      <c r="K59" s="23" t="str">
        <f t="shared" si="30"/>
        <v/>
      </c>
      <c r="L59" s="23" t="str">
        <f t="shared" si="30"/>
        <v/>
      </c>
      <c r="M59" s="23" t="str">
        <f t="shared" si="30"/>
        <v/>
      </c>
      <c r="N59" s="23" t="str">
        <f>IF(N58&gt;0,N58,IF(#REF!&gt;0,#REF!,""))</f>
        <v>RTT</v>
      </c>
      <c r="O59" s="23" t="str">
        <f t="shared" si="30"/>
        <v/>
      </c>
      <c r="P59" s="23" t="str">
        <f t="shared" si="30"/>
        <v/>
      </c>
      <c r="Q59" s="23" t="str">
        <f t="shared" si="30"/>
        <v/>
      </c>
      <c r="R59" s="23" t="str">
        <f t="shared" si="30"/>
        <v/>
      </c>
      <c r="S59" s="23" t="str">
        <f t="shared" si="30"/>
        <v/>
      </c>
      <c r="T59" s="23" t="str">
        <f t="shared" si="30"/>
        <v/>
      </c>
      <c r="U59" s="23" t="str">
        <f t="shared" si="30"/>
        <v/>
      </c>
      <c r="V59" s="23" t="str">
        <f t="shared" si="30"/>
        <v/>
      </c>
      <c r="W59" s="23" t="str">
        <f t="shared" si="30"/>
        <v/>
      </c>
      <c r="X59" s="23" t="str">
        <f t="shared" si="30"/>
        <v/>
      </c>
      <c r="Y59" s="23" t="str">
        <f t="shared" si="30"/>
        <v/>
      </c>
      <c r="Z59" s="23" t="str">
        <f t="shared" si="30"/>
        <v/>
      </c>
      <c r="AA59" s="23" t="str">
        <f t="shared" si="30"/>
        <v/>
      </c>
      <c r="AB59" s="23" t="str">
        <f t="shared" si="30"/>
        <v/>
      </c>
      <c r="AC59" s="23" t="str">
        <f t="shared" si="30"/>
        <v/>
      </c>
      <c r="AD59" s="23" t="str">
        <f t="shared" si="30"/>
        <v/>
      </c>
      <c r="AE59" s="23" t="str">
        <f t="shared" si="30"/>
        <v/>
      </c>
      <c r="AF59" s="23" t="str">
        <f t="shared" si="30"/>
        <v/>
      </c>
      <c r="AG59" s="23" t="str">
        <f t="shared" si="30"/>
        <v/>
      </c>
      <c r="AH59" s="20">
        <f>SUM(AH57:AH58)</f>
        <v>2</v>
      </c>
      <c r="AI59" s="21">
        <f>SUM(AI57:AI58)</f>
        <v>0</v>
      </c>
      <c r="AJ59" s="21">
        <f>SUM(AJ57:AJ58)</f>
        <v>1</v>
      </c>
      <c r="AK59" s="21">
        <f t="shared" ref="AK59:AL59" si="31">SUM(AK57:AK58)</f>
        <v>0</v>
      </c>
      <c r="AL59" s="21">
        <f t="shared" si="31"/>
        <v>0</v>
      </c>
      <c r="AM59" s="31">
        <v>22.46</v>
      </c>
      <c r="AN59" s="24">
        <f>IF(A58&lt;$A$3,2.08,(NETWORKDAYS(A58,$A$2)/21.66667)*2.08)</f>
        <v>2.08</v>
      </c>
      <c r="AO59" s="24">
        <f>+AN59</f>
        <v>2.08</v>
      </c>
      <c r="AP59" s="31"/>
      <c r="AQ59" s="24">
        <f>+AM59-AI59</f>
        <v>22.46</v>
      </c>
      <c r="AR59" s="21">
        <f>+AP59-AJ59</f>
        <v>-1</v>
      </c>
    </row>
    <row r="60" spans="1:44" s="42" customFormat="1" ht="6.75" customHeight="1" x14ac:dyDescent="0.25">
      <c r="A60" s="62"/>
      <c r="B60" s="69"/>
      <c r="C60" s="78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  <c r="AA60" s="62"/>
      <c r="AB60" s="62"/>
      <c r="AC60" s="62"/>
      <c r="AD60" s="62"/>
      <c r="AE60" s="62"/>
      <c r="AF60" s="62"/>
      <c r="AG60" s="62"/>
      <c r="AH60" s="56"/>
      <c r="AI60" s="56"/>
      <c r="AJ60" s="56"/>
      <c r="AK60" s="56"/>
      <c r="AL60" s="56"/>
      <c r="AM60" s="62"/>
      <c r="AN60" s="56"/>
      <c r="AO60" s="56"/>
      <c r="AP60" s="62"/>
      <c r="AQ60" s="73"/>
      <c r="AR60" s="29"/>
    </row>
    <row r="61" spans="1:44" s="42" customFormat="1" ht="12.95" customHeight="1" x14ac:dyDescent="0.25">
      <c r="A61" s="66" t="s">
        <v>35</v>
      </c>
      <c r="B61" s="69" t="s">
        <v>13</v>
      </c>
      <c r="C61" s="74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  <c r="AF61" s="33"/>
      <c r="AG61" s="33"/>
      <c r="AH61" s="20">
        <f>COUNTA(Juin!$C61:$AF61)</f>
        <v>0</v>
      </c>
      <c r="AI61" s="21">
        <f>(COUNTIFS(Juin!$C61:$AF61,("cp")))/2</f>
        <v>0</v>
      </c>
      <c r="AJ61" s="21">
        <f>COUNTIFS(Juin!$C61:$AG61,"RTT")/2</f>
        <v>0</v>
      </c>
      <c r="AK61" s="21">
        <f>COUNTIFS(Juin!$C61:$AG61,"m")/2</f>
        <v>0</v>
      </c>
      <c r="AL61" s="21">
        <f>COUNTIFS(Juin!$C61:$AG61,"a")/2</f>
        <v>0</v>
      </c>
      <c r="AM61" s="57"/>
      <c r="AN61" s="22"/>
      <c r="AO61" s="22"/>
      <c r="AP61" s="57"/>
      <c r="AQ61" s="71"/>
      <c r="AR61" s="22"/>
    </row>
    <row r="62" spans="1:44" s="42" customFormat="1" ht="12.95" customHeight="1" x14ac:dyDescent="0.25">
      <c r="A62" s="67">
        <v>41701</v>
      </c>
      <c r="B62" s="69" t="s">
        <v>19</v>
      </c>
      <c r="C62" s="74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20">
        <f>COUNTA(Juin!$C62:$AF62)</f>
        <v>0</v>
      </c>
      <c r="AI62" s="21">
        <f>(COUNTIFS(Juin!$C62:$AF62,("cp")))/2</f>
        <v>0</v>
      </c>
      <c r="AJ62" s="21">
        <f>COUNTIFS(Juin!$C62:$AG62,"RTT")/2</f>
        <v>0</v>
      </c>
      <c r="AK62" s="21">
        <f>COUNTIFS(Juin!$C62:$AG62,"m")/2</f>
        <v>0</v>
      </c>
      <c r="AL62" s="21">
        <f>COUNTIFS(Juin!$C62:$AG62,"a")/2</f>
        <v>0</v>
      </c>
      <c r="AM62" s="57"/>
      <c r="AN62" s="22"/>
      <c r="AO62" s="22"/>
      <c r="AP62" s="57"/>
      <c r="AQ62" s="71"/>
      <c r="AR62" s="22"/>
    </row>
    <row r="63" spans="1:44" s="42" customFormat="1" ht="12.95" customHeight="1" x14ac:dyDescent="0.25">
      <c r="A63" s="66"/>
      <c r="B63" s="69"/>
      <c r="C63" s="75" t="str">
        <f t="shared" ref="C63:AG63" si="32">IF(C61&gt;0,C61,IF(C62&gt;0,C62,""))</f>
        <v/>
      </c>
      <c r="D63" s="23" t="str">
        <f t="shared" si="32"/>
        <v/>
      </c>
      <c r="E63" s="23" t="str">
        <f t="shared" si="32"/>
        <v/>
      </c>
      <c r="F63" s="23" t="str">
        <f t="shared" si="32"/>
        <v/>
      </c>
      <c r="G63" s="23" t="str">
        <f t="shared" si="32"/>
        <v/>
      </c>
      <c r="H63" s="23" t="str">
        <f t="shared" si="32"/>
        <v/>
      </c>
      <c r="I63" s="23" t="str">
        <f t="shared" si="32"/>
        <v/>
      </c>
      <c r="J63" s="23" t="str">
        <f t="shared" si="32"/>
        <v/>
      </c>
      <c r="K63" s="23" t="str">
        <f t="shared" si="32"/>
        <v/>
      </c>
      <c r="L63" s="23" t="str">
        <f t="shared" si="32"/>
        <v/>
      </c>
      <c r="M63" s="23" t="str">
        <f t="shared" si="32"/>
        <v/>
      </c>
      <c r="N63" s="23" t="str">
        <f t="shared" si="32"/>
        <v/>
      </c>
      <c r="O63" s="23" t="str">
        <f t="shared" si="32"/>
        <v/>
      </c>
      <c r="P63" s="23" t="str">
        <f t="shared" si="32"/>
        <v/>
      </c>
      <c r="Q63" s="23" t="str">
        <f t="shared" si="32"/>
        <v/>
      </c>
      <c r="R63" s="23" t="str">
        <f t="shared" si="32"/>
        <v/>
      </c>
      <c r="S63" s="23" t="str">
        <f t="shared" si="32"/>
        <v/>
      </c>
      <c r="T63" s="23" t="str">
        <f t="shared" si="32"/>
        <v/>
      </c>
      <c r="U63" s="23" t="str">
        <f t="shared" si="32"/>
        <v/>
      </c>
      <c r="V63" s="23" t="str">
        <f t="shared" si="32"/>
        <v/>
      </c>
      <c r="W63" s="23" t="str">
        <f t="shared" si="32"/>
        <v/>
      </c>
      <c r="X63" s="23" t="str">
        <f t="shared" si="32"/>
        <v/>
      </c>
      <c r="Y63" s="23" t="str">
        <f t="shared" si="32"/>
        <v/>
      </c>
      <c r="Z63" s="23" t="str">
        <f t="shared" si="32"/>
        <v/>
      </c>
      <c r="AA63" s="23" t="str">
        <f t="shared" si="32"/>
        <v/>
      </c>
      <c r="AB63" s="23" t="str">
        <f t="shared" si="32"/>
        <v/>
      </c>
      <c r="AC63" s="23" t="str">
        <f t="shared" si="32"/>
        <v/>
      </c>
      <c r="AD63" s="23" t="str">
        <f t="shared" si="32"/>
        <v/>
      </c>
      <c r="AE63" s="23" t="str">
        <f t="shared" si="32"/>
        <v/>
      </c>
      <c r="AF63" s="23" t="str">
        <f t="shared" si="32"/>
        <v/>
      </c>
      <c r="AG63" s="23" t="str">
        <f t="shared" si="32"/>
        <v/>
      </c>
      <c r="AH63" s="20">
        <f>SUM(AH61:AH62)</f>
        <v>0</v>
      </c>
      <c r="AI63" s="21">
        <f>SUM(AI61:AI62)</f>
        <v>0</v>
      </c>
      <c r="AJ63" s="21">
        <f>SUM(AJ61:AJ62)</f>
        <v>0</v>
      </c>
      <c r="AK63" s="21">
        <f t="shared" ref="AK63:AL63" si="33">SUM(AK61:AK62)</f>
        <v>0</v>
      </c>
      <c r="AL63" s="21">
        <f t="shared" si="33"/>
        <v>0</v>
      </c>
      <c r="AM63" s="31">
        <v>45.34</v>
      </c>
      <c r="AN63" s="24">
        <f>IF(A62&lt;$A$3,2.08,(NETWORKDAYS(A62,$A$2)/21.66667)*2.08)</f>
        <v>2.08</v>
      </c>
      <c r="AO63" s="24">
        <f>+AN63</f>
        <v>2.08</v>
      </c>
      <c r="AP63" s="31"/>
      <c r="AQ63" s="24">
        <f>+AM63-AI63</f>
        <v>45.34</v>
      </c>
      <c r="AR63" s="21">
        <f>+AP63-AJ63</f>
        <v>0</v>
      </c>
    </row>
    <row r="64" spans="1:44" s="42" customFormat="1" ht="6.75" customHeight="1" x14ac:dyDescent="0.25">
      <c r="A64" s="60"/>
      <c r="B64" s="68"/>
      <c r="C64" s="77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/>
      <c r="AG64" s="60"/>
      <c r="AH64" s="28"/>
      <c r="AI64" s="28"/>
      <c r="AJ64" s="28"/>
      <c r="AK64" s="28"/>
      <c r="AL64" s="28"/>
      <c r="AM64" s="60"/>
      <c r="AN64" s="28"/>
      <c r="AO64" s="28"/>
      <c r="AP64" s="60"/>
      <c r="AQ64" s="73"/>
      <c r="AR64" s="29"/>
    </row>
    <row r="65" spans="1:44" s="42" customFormat="1" ht="12.95" customHeight="1" x14ac:dyDescent="0.25">
      <c r="A65" s="66" t="s">
        <v>36</v>
      </c>
      <c r="B65" s="69" t="s">
        <v>13</v>
      </c>
      <c r="C65" s="74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20">
        <f>COUNTA(Juin!$C65:$AF65)</f>
        <v>0</v>
      </c>
      <c r="AI65" s="21">
        <f>(COUNTIFS(Juin!$C65:$AF65,("cp")))/2</f>
        <v>0</v>
      </c>
      <c r="AJ65" s="21">
        <f>COUNTIFS(Juin!$C65:$AG65,"RTT")/2</f>
        <v>0</v>
      </c>
      <c r="AK65" s="21">
        <f>COUNTIFS(Juin!$C65:$AG65,"m")/2</f>
        <v>0</v>
      </c>
      <c r="AL65" s="21">
        <f>COUNTIFS(Juin!$C65:$AG65,"a")/2</f>
        <v>0</v>
      </c>
      <c r="AM65" s="57"/>
      <c r="AN65" s="22"/>
      <c r="AO65" s="22"/>
      <c r="AP65" s="57"/>
      <c r="AQ65" s="71"/>
      <c r="AR65" s="22"/>
    </row>
    <row r="66" spans="1:44" s="42" customFormat="1" ht="12.95" customHeight="1" x14ac:dyDescent="0.25">
      <c r="A66" s="67">
        <v>42737</v>
      </c>
      <c r="B66" s="69" t="s">
        <v>19</v>
      </c>
      <c r="C66" s="74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20">
        <f>COUNTA(Juin!$C66:$AF66)</f>
        <v>0</v>
      </c>
      <c r="AI66" s="21">
        <f>(COUNTIFS(Juin!$C66:$AF66,("cp")))/2</f>
        <v>0</v>
      </c>
      <c r="AJ66" s="21">
        <f>COUNTIFS(Juin!$C66:$AG66,"RTT")/2</f>
        <v>0</v>
      </c>
      <c r="AK66" s="21">
        <f>COUNTIFS(Juin!$C66:$AG66,"m")/2</f>
        <v>0</v>
      </c>
      <c r="AL66" s="21">
        <f>COUNTIFS(Juin!$C66:$AG66,"a")/2</f>
        <v>0</v>
      </c>
      <c r="AM66" s="57"/>
      <c r="AN66" s="22"/>
      <c r="AO66" s="22"/>
      <c r="AP66" s="57"/>
      <c r="AQ66" s="71"/>
      <c r="AR66" s="22"/>
    </row>
    <row r="67" spans="1:44" s="42" customFormat="1" ht="12.95" customHeight="1" x14ac:dyDescent="0.25">
      <c r="A67" s="66"/>
      <c r="B67" s="69"/>
      <c r="C67" s="75" t="str">
        <f t="shared" ref="C67:AG67" si="34">IF(C65&gt;0,C65,IF(C66&gt;0,C66,""))</f>
        <v/>
      </c>
      <c r="D67" s="23" t="str">
        <f t="shared" si="34"/>
        <v/>
      </c>
      <c r="E67" s="23" t="str">
        <f t="shared" si="34"/>
        <v/>
      </c>
      <c r="F67" s="23" t="str">
        <f t="shared" si="34"/>
        <v/>
      </c>
      <c r="G67" s="23" t="str">
        <f t="shared" si="34"/>
        <v/>
      </c>
      <c r="H67" s="23" t="str">
        <f t="shared" si="34"/>
        <v/>
      </c>
      <c r="I67" s="23" t="str">
        <f t="shared" si="34"/>
        <v/>
      </c>
      <c r="J67" s="23" t="str">
        <f t="shared" si="34"/>
        <v/>
      </c>
      <c r="K67" s="23" t="str">
        <f t="shared" si="34"/>
        <v/>
      </c>
      <c r="L67" s="23" t="str">
        <f t="shared" si="34"/>
        <v/>
      </c>
      <c r="M67" s="23" t="str">
        <f t="shared" si="34"/>
        <v/>
      </c>
      <c r="N67" s="23" t="str">
        <f t="shared" si="34"/>
        <v/>
      </c>
      <c r="O67" s="23" t="str">
        <f t="shared" si="34"/>
        <v/>
      </c>
      <c r="P67" s="23" t="str">
        <f t="shared" si="34"/>
        <v/>
      </c>
      <c r="Q67" s="23" t="str">
        <f t="shared" si="34"/>
        <v/>
      </c>
      <c r="R67" s="23" t="str">
        <f t="shared" si="34"/>
        <v/>
      </c>
      <c r="S67" s="23" t="str">
        <f t="shared" si="34"/>
        <v/>
      </c>
      <c r="T67" s="23" t="str">
        <f t="shared" si="34"/>
        <v/>
      </c>
      <c r="U67" s="23" t="str">
        <f t="shared" si="34"/>
        <v/>
      </c>
      <c r="V67" s="23" t="str">
        <f t="shared" si="34"/>
        <v/>
      </c>
      <c r="W67" s="23" t="str">
        <f t="shared" si="34"/>
        <v/>
      </c>
      <c r="X67" s="23" t="str">
        <f t="shared" si="34"/>
        <v/>
      </c>
      <c r="Y67" s="23" t="str">
        <f t="shared" si="34"/>
        <v/>
      </c>
      <c r="Z67" s="23" t="str">
        <f t="shared" si="34"/>
        <v/>
      </c>
      <c r="AA67" s="23" t="str">
        <f t="shared" si="34"/>
        <v/>
      </c>
      <c r="AB67" s="23" t="str">
        <f t="shared" si="34"/>
        <v/>
      </c>
      <c r="AC67" s="23" t="str">
        <f t="shared" si="34"/>
        <v/>
      </c>
      <c r="AD67" s="23" t="str">
        <f t="shared" si="34"/>
        <v/>
      </c>
      <c r="AE67" s="23" t="str">
        <f t="shared" si="34"/>
        <v/>
      </c>
      <c r="AF67" s="23" t="str">
        <f t="shared" si="34"/>
        <v/>
      </c>
      <c r="AG67" s="23" t="str">
        <f t="shared" si="34"/>
        <v/>
      </c>
      <c r="AH67" s="20">
        <f>SUM(AH65:AH66)</f>
        <v>0</v>
      </c>
      <c r="AI67" s="21">
        <f>SUM(AI65:AI66)</f>
        <v>0</v>
      </c>
      <c r="AJ67" s="21">
        <f>SUM(AJ65:AJ66)</f>
        <v>0</v>
      </c>
      <c r="AK67" s="21">
        <f t="shared" ref="AK67:AL67" si="35">SUM(AK65:AK66)</f>
        <v>0</v>
      </c>
      <c r="AL67" s="21">
        <f t="shared" si="35"/>
        <v>0</v>
      </c>
      <c r="AM67" s="31">
        <v>0</v>
      </c>
      <c r="AN67" s="24">
        <f>IF(A66="","",IF(A66&lt;$A$3,2.08,(NETWORKDAYS(A66,$A$2)/21.66667)*2.08))</f>
        <v>2.08</v>
      </c>
      <c r="AO67" s="24">
        <f>IF(AN67="","",+AN67)</f>
        <v>2.08</v>
      </c>
      <c r="AP67" s="31"/>
      <c r="AQ67" s="24">
        <f>+AM67-AI67</f>
        <v>0</v>
      </c>
      <c r="AR67" s="21">
        <f>+AP67-AJ67</f>
        <v>0</v>
      </c>
    </row>
    <row r="68" spans="1:44" s="42" customFormat="1" ht="6.75" customHeight="1" x14ac:dyDescent="0.25">
      <c r="A68" s="62"/>
      <c r="B68" s="69"/>
      <c r="C68" s="78"/>
      <c r="D68" s="62"/>
      <c r="E68" s="62"/>
      <c r="F68" s="62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56"/>
      <c r="AI68" s="56"/>
      <c r="AJ68" s="56"/>
      <c r="AK68" s="56"/>
      <c r="AL68" s="56"/>
      <c r="AM68" s="62"/>
      <c r="AN68" s="56"/>
      <c r="AO68" s="56"/>
      <c r="AP68" s="62"/>
      <c r="AQ68" s="73"/>
      <c r="AR68" s="29"/>
    </row>
    <row r="69" spans="1:44" s="42" customFormat="1" ht="12.95" customHeight="1" x14ac:dyDescent="0.25">
      <c r="A69" s="66" t="s">
        <v>37</v>
      </c>
      <c r="B69" s="69" t="s">
        <v>13</v>
      </c>
      <c r="C69" s="74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20">
        <f>COUNTA(Juin!$C69:$AF69)</f>
        <v>0</v>
      </c>
      <c r="AI69" s="21">
        <f>(COUNTIFS(Juin!$C69:$AF69,("cp")))/2</f>
        <v>0</v>
      </c>
      <c r="AJ69" s="21">
        <f>COUNTIFS(Juin!$C69:$AG69,"RTT")/2</f>
        <v>0</v>
      </c>
      <c r="AK69" s="21">
        <f>COUNTIFS(Juin!$C69:$AG69,"m")/2</f>
        <v>0</v>
      </c>
      <c r="AL69" s="21">
        <f>COUNTIFS(Juin!$C69:$AG69,"a")/2</f>
        <v>0</v>
      </c>
      <c r="AM69" s="57"/>
      <c r="AN69" s="22"/>
      <c r="AO69" s="22"/>
      <c r="AP69" s="57"/>
      <c r="AQ69" s="71"/>
      <c r="AR69" s="22"/>
    </row>
    <row r="70" spans="1:44" s="42" customFormat="1" ht="12.95" customHeight="1" x14ac:dyDescent="0.25">
      <c r="A70" s="67">
        <v>42506</v>
      </c>
      <c r="B70" s="69" t="s">
        <v>19</v>
      </c>
      <c r="C70" s="74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20">
        <f>COUNTA(Juin!$C70:$AF70)</f>
        <v>0</v>
      </c>
      <c r="AI70" s="21">
        <f>(COUNTIFS(Juin!$C70:$AF70,("cp")))/2</f>
        <v>0</v>
      </c>
      <c r="AJ70" s="21">
        <f>COUNTIFS(Juin!$C70:$AG70,"RTT")/2</f>
        <v>0</v>
      </c>
      <c r="AK70" s="21">
        <f>COUNTIFS(Juin!$C70:$AG70,"m")/2</f>
        <v>0</v>
      </c>
      <c r="AL70" s="21">
        <f>COUNTIFS(Juin!$C70:$AG70,"a")/2</f>
        <v>0</v>
      </c>
      <c r="AM70" s="57"/>
      <c r="AN70" s="22"/>
      <c r="AO70" s="22"/>
      <c r="AP70" s="57"/>
      <c r="AQ70" s="71"/>
      <c r="AR70" s="22"/>
    </row>
    <row r="71" spans="1:44" s="42" customFormat="1" ht="12.95" customHeight="1" x14ac:dyDescent="0.25">
      <c r="A71" s="66"/>
      <c r="B71" s="69"/>
      <c r="C71" s="75" t="str">
        <f t="shared" ref="C71:AG71" si="36">IF(C69&gt;0,C69,IF(C70&gt;0,C70,""))</f>
        <v/>
      </c>
      <c r="D71" s="23" t="str">
        <f t="shared" si="36"/>
        <v/>
      </c>
      <c r="E71" s="23" t="str">
        <f t="shared" si="36"/>
        <v/>
      </c>
      <c r="F71" s="23" t="str">
        <f t="shared" si="36"/>
        <v/>
      </c>
      <c r="G71" s="23" t="str">
        <f t="shared" si="36"/>
        <v/>
      </c>
      <c r="H71" s="23" t="str">
        <f t="shared" si="36"/>
        <v/>
      </c>
      <c r="I71" s="23" t="str">
        <f t="shared" si="36"/>
        <v/>
      </c>
      <c r="J71" s="23" t="str">
        <f t="shared" si="36"/>
        <v/>
      </c>
      <c r="K71" s="23" t="str">
        <f t="shared" si="36"/>
        <v/>
      </c>
      <c r="L71" s="23" t="str">
        <f t="shared" si="36"/>
        <v/>
      </c>
      <c r="M71" s="23" t="str">
        <f t="shared" si="36"/>
        <v/>
      </c>
      <c r="N71" s="23" t="str">
        <f t="shared" si="36"/>
        <v/>
      </c>
      <c r="O71" s="23" t="str">
        <f t="shared" si="36"/>
        <v/>
      </c>
      <c r="P71" s="23" t="str">
        <f t="shared" si="36"/>
        <v/>
      </c>
      <c r="Q71" s="23" t="str">
        <f t="shared" si="36"/>
        <v/>
      </c>
      <c r="R71" s="23" t="str">
        <f t="shared" si="36"/>
        <v/>
      </c>
      <c r="S71" s="23" t="str">
        <f t="shared" si="36"/>
        <v/>
      </c>
      <c r="T71" s="23" t="str">
        <f t="shared" si="36"/>
        <v/>
      </c>
      <c r="U71" s="23" t="str">
        <f t="shared" si="36"/>
        <v/>
      </c>
      <c r="V71" s="23" t="str">
        <f t="shared" si="36"/>
        <v/>
      </c>
      <c r="W71" s="23" t="str">
        <f t="shared" si="36"/>
        <v/>
      </c>
      <c r="X71" s="23" t="str">
        <f t="shared" si="36"/>
        <v/>
      </c>
      <c r="Y71" s="23" t="str">
        <f t="shared" si="36"/>
        <v/>
      </c>
      <c r="Z71" s="23" t="str">
        <f t="shared" si="36"/>
        <v/>
      </c>
      <c r="AA71" s="23" t="str">
        <f t="shared" si="36"/>
        <v/>
      </c>
      <c r="AB71" s="23" t="str">
        <f t="shared" si="36"/>
        <v/>
      </c>
      <c r="AC71" s="23" t="str">
        <f t="shared" si="36"/>
        <v/>
      </c>
      <c r="AD71" s="23" t="str">
        <f t="shared" si="36"/>
        <v/>
      </c>
      <c r="AE71" s="23" t="str">
        <f t="shared" si="36"/>
        <v/>
      </c>
      <c r="AF71" s="23" t="str">
        <f t="shared" si="36"/>
        <v/>
      </c>
      <c r="AG71" s="23" t="str">
        <f t="shared" si="36"/>
        <v/>
      </c>
      <c r="AH71" s="20">
        <f>SUM(AH69:AH70)</f>
        <v>0</v>
      </c>
      <c r="AI71" s="21">
        <f>SUM(AI69:AI70)</f>
        <v>0</v>
      </c>
      <c r="AJ71" s="21">
        <f>SUM(AJ69:AJ70)</f>
        <v>0</v>
      </c>
      <c r="AK71" s="21">
        <f t="shared" ref="AK71:AL71" si="37">SUM(AK69:AK70)</f>
        <v>0</v>
      </c>
      <c r="AL71" s="21">
        <f t="shared" si="37"/>
        <v>0</v>
      </c>
      <c r="AM71" s="31">
        <v>-9.98</v>
      </c>
      <c r="AN71" s="24">
        <f>IF(A70="","",IF(A70&lt;$A$3,2.08,(NETWORKDAYS(A70,$A$2)/21.66667)*2.08))</f>
        <v>2.08</v>
      </c>
      <c r="AO71" s="24">
        <f>IF(AN71="","",+AN71)</f>
        <v>2.08</v>
      </c>
      <c r="AP71" s="31"/>
      <c r="AQ71" s="24">
        <f>+AM71-AI71</f>
        <v>-9.98</v>
      </c>
      <c r="AR71" s="21">
        <f>+AP71-AJ71</f>
        <v>0</v>
      </c>
    </row>
    <row r="72" spans="1:44" s="42" customFormat="1" ht="6.75" customHeight="1" x14ac:dyDescent="0.25">
      <c r="A72" s="62"/>
      <c r="B72" s="69"/>
      <c r="C72" s="78"/>
      <c r="D72" s="62"/>
      <c r="E72" s="62"/>
      <c r="F72" s="62"/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2"/>
      <c r="X72" s="62"/>
      <c r="Y72" s="62"/>
      <c r="Z72" s="62"/>
      <c r="AA72" s="62"/>
      <c r="AB72" s="62"/>
      <c r="AC72" s="62"/>
      <c r="AD72" s="62"/>
      <c r="AE72" s="62"/>
      <c r="AF72" s="62"/>
      <c r="AG72" s="62"/>
      <c r="AH72" s="56"/>
      <c r="AI72" s="56"/>
      <c r="AJ72" s="56"/>
      <c r="AK72" s="56"/>
      <c r="AL72" s="56"/>
      <c r="AM72" s="62"/>
      <c r="AN72" s="56"/>
      <c r="AO72" s="56"/>
      <c r="AP72" s="62"/>
      <c r="AQ72" s="73"/>
      <c r="AR72" s="29"/>
    </row>
    <row r="73" spans="1:44" s="42" customFormat="1" ht="12.95" customHeight="1" x14ac:dyDescent="0.25">
      <c r="A73" s="66" t="s">
        <v>38</v>
      </c>
      <c r="B73" s="69" t="s">
        <v>13</v>
      </c>
      <c r="C73" s="74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33"/>
      <c r="AH73" s="20">
        <f>COUNTA(Juin!$C73:$AF73)</f>
        <v>0</v>
      </c>
      <c r="AI73" s="21">
        <f>(COUNTIFS(Juin!$C73:$AF73,("cp")))/2</f>
        <v>0</v>
      </c>
      <c r="AJ73" s="21">
        <f>COUNTIFS(Juin!$C73:$AG73,"RTT")/2</f>
        <v>0</v>
      </c>
      <c r="AK73" s="21">
        <f>COUNTIFS(Juin!$C73:$AG73,"m")/2</f>
        <v>0</v>
      </c>
      <c r="AL73" s="21">
        <f>COUNTIFS(Juin!$C73:$AG73,"a")/2</f>
        <v>0</v>
      </c>
      <c r="AM73" s="57"/>
      <c r="AN73" s="22"/>
      <c r="AO73" s="22"/>
      <c r="AP73" s="57"/>
      <c r="AQ73" s="71"/>
      <c r="AR73" s="22"/>
    </row>
    <row r="74" spans="1:44" s="42" customFormat="1" ht="12.95" customHeight="1" x14ac:dyDescent="0.25">
      <c r="A74" s="67">
        <v>42303</v>
      </c>
      <c r="B74" s="69" t="s">
        <v>19</v>
      </c>
      <c r="C74" s="74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  <c r="AH74" s="20">
        <f>COUNTA(Juin!$C74:$AF74)</f>
        <v>0</v>
      </c>
      <c r="AI74" s="21">
        <f>(COUNTIFS(Juin!$C74:$AF74,("cp")))/2</f>
        <v>0</v>
      </c>
      <c r="AJ74" s="21">
        <f>COUNTIFS(Juin!$C74:$AG74,"RTT")/2</f>
        <v>0</v>
      </c>
      <c r="AK74" s="21">
        <f>COUNTIFS(Juin!$C74:$AG74,"m")/2</f>
        <v>0</v>
      </c>
      <c r="AL74" s="21">
        <f>COUNTIFS(Juin!$C74:$AG74,"a")/2</f>
        <v>0</v>
      </c>
      <c r="AM74" s="57"/>
      <c r="AN74" s="22"/>
      <c r="AO74" s="22"/>
      <c r="AP74" s="57"/>
      <c r="AQ74" s="71"/>
      <c r="AR74" s="22"/>
    </row>
    <row r="75" spans="1:44" s="42" customFormat="1" ht="12.95" customHeight="1" x14ac:dyDescent="0.25">
      <c r="A75" s="66"/>
      <c r="B75" s="69"/>
      <c r="C75" s="75" t="str">
        <f t="shared" ref="C75:AG75" si="38">IF(C73&gt;0,C73,IF(C74&gt;0,C74,""))</f>
        <v/>
      </c>
      <c r="D75" s="23" t="str">
        <f t="shared" si="38"/>
        <v/>
      </c>
      <c r="E75" s="23" t="str">
        <f t="shared" si="38"/>
        <v/>
      </c>
      <c r="F75" s="23" t="str">
        <f t="shared" si="38"/>
        <v/>
      </c>
      <c r="G75" s="23" t="str">
        <f t="shared" si="38"/>
        <v/>
      </c>
      <c r="H75" s="23" t="str">
        <f t="shared" si="38"/>
        <v/>
      </c>
      <c r="I75" s="23" t="str">
        <f t="shared" si="38"/>
        <v/>
      </c>
      <c r="J75" s="23" t="str">
        <f t="shared" si="38"/>
        <v/>
      </c>
      <c r="K75" s="23" t="str">
        <f t="shared" si="38"/>
        <v/>
      </c>
      <c r="L75" s="23" t="str">
        <f t="shared" si="38"/>
        <v/>
      </c>
      <c r="M75" s="23" t="str">
        <f t="shared" si="38"/>
        <v/>
      </c>
      <c r="N75" s="23" t="str">
        <f t="shared" si="38"/>
        <v/>
      </c>
      <c r="O75" s="23" t="str">
        <f t="shared" si="38"/>
        <v/>
      </c>
      <c r="P75" s="23" t="str">
        <f t="shared" si="38"/>
        <v/>
      </c>
      <c r="Q75" s="23" t="str">
        <f t="shared" si="38"/>
        <v/>
      </c>
      <c r="R75" s="23" t="str">
        <f t="shared" si="38"/>
        <v/>
      </c>
      <c r="S75" s="23" t="str">
        <f t="shared" si="38"/>
        <v/>
      </c>
      <c r="T75" s="23" t="str">
        <f t="shared" si="38"/>
        <v/>
      </c>
      <c r="U75" s="23" t="str">
        <f t="shared" si="38"/>
        <v/>
      </c>
      <c r="V75" s="23" t="str">
        <f t="shared" si="38"/>
        <v/>
      </c>
      <c r="W75" s="23" t="str">
        <f t="shared" si="38"/>
        <v/>
      </c>
      <c r="X75" s="23" t="str">
        <f t="shared" si="38"/>
        <v/>
      </c>
      <c r="Y75" s="23" t="str">
        <f t="shared" si="38"/>
        <v/>
      </c>
      <c r="Z75" s="23" t="str">
        <f t="shared" si="38"/>
        <v/>
      </c>
      <c r="AA75" s="23" t="str">
        <f t="shared" si="38"/>
        <v/>
      </c>
      <c r="AB75" s="23" t="str">
        <f t="shared" si="38"/>
        <v/>
      </c>
      <c r="AC75" s="23" t="str">
        <f t="shared" si="38"/>
        <v/>
      </c>
      <c r="AD75" s="23" t="str">
        <f t="shared" si="38"/>
        <v/>
      </c>
      <c r="AE75" s="23" t="str">
        <f t="shared" si="38"/>
        <v/>
      </c>
      <c r="AF75" s="23" t="str">
        <f t="shared" si="38"/>
        <v/>
      </c>
      <c r="AG75" s="23" t="str">
        <f t="shared" si="38"/>
        <v/>
      </c>
      <c r="AH75" s="20">
        <f>SUM(AH73:AH74)</f>
        <v>0</v>
      </c>
      <c r="AI75" s="21">
        <f>SUM(AI73:AI74)</f>
        <v>0</v>
      </c>
      <c r="AJ75" s="21">
        <f>SUM(AJ73:AJ74)</f>
        <v>0</v>
      </c>
      <c r="AK75" s="21">
        <f t="shared" ref="AK75:AL75" si="39">SUM(AK73:AK74)</f>
        <v>0</v>
      </c>
      <c r="AL75" s="21">
        <f t="shared" si="39"/>
        <v>0</v>
      </c>
      <c r="AM75" s="31">
        <v>12.02</v>
      </c>
      <c r="AN75" s="24">
        <f>IF(A74="","",IF(A74&lt;$A$3,2.5,(NETWORKDAYS(A74,$A$2)/21.66667)*2.5))</f>
        <v>2.5</v>
      </c>
      <c r="AO75" s="24">
        <f>IF(AN75="","",+AN75)</f>
        <v>2.5</v>
      </c>
      <c r="AP75" s="31"/>
      <c r="AQ75" s="24">
        <f>+AM75-AI75</f>
        <v>12.02</v>
      </c>
      <c r="AR75" s="21">
        <f>+AP75-AJ75</f>
        <v>0</v>
      </c>
    </row>
    <row r="76" spans="1:44" s="42" customFormat="1" ht="6.75" customHeight="1" x14ac:dyDescent="0.25">
      <c r="A76" s="62"/>
      <c r="B76" s="69"/>
      <c r="C76" s="78"/>
      <c r="D76" s="62"/>
      <c r="E76" s="62"/>
      <c r="F76" s="62"/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  <c r="W76" s="62"/>
      <c r="X76" s="62"/>
      <c r="Y76" s="62"/>
      <c r="Z76" s="62"/>
      <c r="AA76" s="62"/>
      <c r="AB76" s="62"/>
      <c r="AC76" s="62"/>
      <c r="AD76" s="62"/>
      <c r="AE76" s="62"/>
      <c r="AF76" s="62"/>
      <c r="AG76" s="62"/>
      <c r="AH76" s="56"/>
      <c r="AI76" s="56"/>
      <c r="AJ76" s="56"/>
      <c r="AK76" s="56"/>
      <c r="AL76" s="56"/>
      <c r="AM76" s="62"/>
      <c r="AN76" s="56"/>
      <c r="AO76" s="56"/>
      <c r="AP76" s="62"/>
      <c r="AQ76" s="73"/>
      <c r="AR76" s="29"/>
    </row>
    <row r="77" spans="1:44" s="42" customFormat="1" ht="12.95" customHeight="1" x14ac:dyDescent="0.25">
      <c r="A77" s="66" t="s">
        <v>39</v>
      </c>
      <c r="B77" s="69" t="s">
        <v>13</v>
      </c>
      <c r="C77" s="74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  <c r="AF77" s="33"/>
      <c r="AG77" s="33"/>
      <c r="AH77" s="20">
        <f>COUNTA(Juin!$C77:$AF77)</f>
        <v>0</v>
      </c>
      <c r="AI77" s="21">
        <f>(COUNTIFS(Juin!$C77:$AF77,("cp")))/2</f>
        <v>0</v>
      </c>
      <c r="AJ77" s="21">
        <f>COUNTIFS(Juin!$C77:$AG77,"RTT")/2</f>
        <v>0</v>
      </c>
      <c r="AK77" s="21">
        <f>COUNTIFS(Juin!$C77:$AG77,"m")/2</f>
        <v>0</v>
      </c>
      <c r="AL77" s="21">
        <f>COUNTIFS(Juin!$C77:$AG77,"a")/2</f>
        <v>0</v>
      </c>
      <c r="AM77" s="57"/>
      <c r="AN77" s="22"/>
      <c r="AO77" s="22"/>
      <c r="AP77" s="57"/>
      <c r="AQ77" s="71"/>
      <c r="AR77" s="22"/>
    </row>
    <row r="78" spans="1:44" s="42" customFormat="1" ht="12.95" customHeight="1" x14ac:dyDescent="0.25">
      <c r="A78" s="67">
        <v>42303</v>
      </c>
      <c r="B78" s="69" t="s">
        <v>19</v>
      </c>
      <c r="C78" s="74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3"/>
      <c r="AE78" s="33"/>
      <c r="AF78" s="33"/>
      <c r="AG78" s="33"/>
      <c r="AH78" s="20">
        <f>COUNTA(Juin!$C78:$AF78)</f>
        <v>0</v>
      </c>
      <c r="AI78" s="21">
        <f>(COUNTIFS(Juin!$C78:$AF78,("cp")))/2</f>
        <v>0</v>
      </c>
      <c r="AJ78" s="21">
        <f>COUNTIFS(Juin!$C78:$AG78,"RTT")/2</f>
        <v>0</v>
      </c>
      <c r="AK78" s="21">
        <f>COUNTIFS(Juin!$C78:$AG78,"m")/2</f>
        <v>0</v>
      </c>
      <c r="AL78" s="21">
        <f>COUNTIFS(Juin!$C78:$AG78,"a")/2</f>
        <v>0</v>
      </c>
      <c r="AM78" s="57"/>
      <c r="AN78" s="22"/>
      <c r="AO78" s="22"/>
      <c r="AP78" s="57"/>
      <c r="AQ78" s="71"/>
      <c r="AR78" s="22"/>
    </row>
    <row r="79" spans="1:44" s="42" customFormat="1" ht="12.95" customHeight="1" x14ac:dyDescent="0.25">
      <c r="A79" s="66"/>
      <c r="B79" s="69"/>
      <c r="C79" s="75" t="str">
        <f t="shared" ref="C79:AG79" si="40">IF(C77&gt;0,C77,IF(C78&gt;0,C78,""))</f>
        <v/>
      </c>
      <c r="D79" s="23" t="str">
        <f t="shared" si="40"/>
        <v/>
      </c>
      <c r="E79" s="23" t="str">
        <f t="shared" si="40"/>
        <v/>
      </c>
      <c r="F79" s="23" t="str">
        <f t="shared" si="40"/>
        <v/>
      </c>
      <c r="G79" s="23" t="str">
        <f t="shared" si="40"/>
        <v/>
      </c>
      <c r="H79" s="23" t="str">
        <f t="shared" si="40"/>
        <v/>
      </c>
      <c r="I79" s="23" t="str">
        <f t="shared" si="40"/>
        <v/>
      </c>
      <c r="J79" s="23" t="str">
        <f t="shared" si="40"/>
        <v/>
      </c>
      <c r="K79" s="23" t="str">
        <f t="shared" si="40"/>
        <v/>
      </c>
      <c r="L79" s="23" t="str">
        <f t="shared" si="40"/>
        <v/>
      </c>
      <c r="M79" s="23" t="str">
        <f t="shared" si="40"/>
        <v/>
      </c>
      <c r="N79" s="23" t="str">
        <f t="shared" si="40"/>
        <v/>
      </c>
      <c r="O79" s="23" t="str">
        <f t="shared" si="40"/>
        <v/>
      </c>
      <c r="P79" s="23" t="str">
        <f t="shared" si="40"/>
        <v/>
      </c>
      <c r="Q79" s="23" t="str">
        <f t="shared" si="40"/>
        <v/>
      </c>
      <c r="R79" s="23" t="str">
        <f t="shared" si="40"/>
        <v/>
      </c>
      <c r="S79" s="23" t="str">
        <f t="shared" si="40"/>
        <v/>
      </c>
      <c r="T79" s="23" t="str">
        <f t="shared" si="40"/>
        <v/>
      </c>
      <c r="U79" s="23" t="str">
        <f t="shared" si="40"/>
        <v/>
      </c>
      <c r="V79" s="23" t="str">
        <f t="shared" si="40"/>
        <v/>
      </c>
      <c r="W79" s="23" t="str">
        <f t="shared" si="40"/>
        <v/>
      </c>
      <c r="X79" s="23" t="str">
        <f t="shared" si="40"/>
        <v/>
      </c>
      <c r="Y79" s="23" t="str">
        <f t="shared" si="40"/>
        <v/>
      </c>
      <c r="Z79" s="23" t="str">
        <f t="shared" si="40"/>
        <v/>
      </c>
      <c r="AA79" s="23" t="str">
        <f t="shared" si="40"/>
        <v/>
      </c>
      <c r="AB79" s="23" t="str">
        <f t="shared" si="40"/>
        <v/>
      </c>
      <c r="AC79" s="23" t="str">
        <f t="shared" si="40"/>
        <v/>
      </c>
      <c r="AD79" s="23" t="str">
        <f t="shared" si="40"/>
        <v/>
      </c>
      <c r="AE79" s="23" t="str">
        <f t="shared" si="40"/>
        <v/>
      </c>
      <c r="AF79" s="23" t="str">
        <f t="shared" si="40"/>
        <v/>
      </c>
      <c r="AG79" s="23" t="str">
        <f t="shared" si="40"/>
        <v/>
      </c>
      <c r="AH79" s="20">
        <f>SUM(AH77:AH78)</f>
        <v>0</v>
      </c>
      <c r="AI79" s="21">
        <f>SUM(AI77:AI78)</f>
        <v>0</v>
      </c>
      <c r="AJ79" s="21">
        <f>SUM(AJ77:AJ78)</f>
        <v>0</v>
      </c>
      <c r="AK79" s="21">
        <f t="shared" ref="AK79:AL79" si="41">SUM(AK77:AK78)</f>
        <v>0</v>
      </c>
      <c r="AL79" s="21">
        <f t="shared" si="41"/>
        <v>0</v>
      </c>
      <c r="AM79" s="31">
        <v>-0.82</v>
      </c>
      <c r="AN79" s="24">
        <f>IF(A78="","",IF(A78&lt;$A$3,2.5,(NETWORKDAYS(A78,$A$2)/21.66667)*2.5))</f>
        <v>2.5</v>
      </c>
      <c r="AO79" s="24">
        <f>IF(AN79="","",+AN79)</f>
        <v>2.5</v>
      </c>
      <c r="AP79" s="31"/>
      <c r="AQ79" s="24">
        <f>+AM79-AI79</f>
        <v>-0.82</v>
      </c>
      <c r="AR79" s="21">
        <f>+AP79-AJ79</f>
        <v>0</v>
      </c>
    </row>
    <row r="80" spans="1:44" s="42" customFormat="1" ht="6.75" customHeight="1" x14ac:dyDescent="0.25">
      <c r="A80" s="62"/>
      <c r="B80" s="69"/>
      <c r="C80" s="78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  <c r="AA80" s="62"/>
      <c r="AB80" s="62"/>
      <c r="AC80" s="62"/>
      <c r="AD80" s="62"/>
      <c r="AE80" s="62"/>
      <c r="AF80" s="62"/>
      <c r="AG80" s="62"/>
      <c r="AH80" s="56"/>
      <c r="AI80" s="56"/>
      <c r="AJ80" s="56"/>
      <c r="AK80" s="56"/>
      <c r="AL80" s="56"/>
      <c r="AM80" s="62"/>
      <c r="AN80" s="56"/>
      <c r="AO80" s="56"/>
      <c r="AP80" s="62"/>
      <c r="AQ80" s="73"/>
      <c r="AR80" s="29"/>
    </row>
    <row r="81" spans="1:44" s="42" customFormat="1" ht="12.95" customHeight="1" x14ac:dyDescent="0.25">
      <c r="A81" s="66" t="s">
        <v>40</v>
      </c>
      <c r="B81" s="69" t="s">
        <v>13</v>
      </c>
      <c r="C81" s="74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  <c r="AF81" s="33"/>
      <c r="AG81" s="33"/>
      <c r="AH81" s="20">
        <f>COUNTA(Juin!$C81:$AF81)</f>
        <v>0</v>
      </c>
      <c r="AI81" s="21">
        <f>(COUNTIFS(Juin!$C81:$AF81,("cp")))/2</f>
        <v>0</v>
      </c>
      <c r="AJ81" s="21">
        <f>COUNTIFS(Juin!$C81:$AG81,"RTT")/2</f>
        <v>0</v>
      </c>
      <c r="AK81" s="21">
        <f>COUNTIFS(Juin!$C81:$AG81,"m")/2</f>
        <v>0</v>
      </c>
      <c r="AL81" s="21">
        <f>COUNTIFS(Juin!$C81:$AG81,"a")/2</f>
        <v>0</v>
      </c>
      <c r="AM81" s="57"/>
      <c r="AN81" s="22"/>
      <c r="AO81" s="22"/>
      <c r="AP81" s="57"/>
      <c r="AQ81" s="71"/>
      <c r="AR81" s="22"/>
    </row>
    <row r="82" spans="1:44" s="42" customFormat="1" ht="12.95" customHeight="1" x14ac:dyDescent="0.25">
      <c r="A82" s="67">
        <v>42614</v>
      </c>
      <c r="B82" s="69" t="s">
        <v>19</v>
      </c>
      <c r="C82" s="74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  <c r="AF82" s="33"/>
      <c r="AG82" s="33"/>
      <c r="AH82" s="20">
        <f>COUNTA(Juin!$C82:$AF82)</f>
        <v>0</v>
      </c>
      <c r="AI82" s="21">
        <f>(COUNTIFS(Juin!$C82:$AF82,("cp")))/2</f>
        <v>0</v>
      </c>
      <c r="AJ82" s="21">
        <f>COUNTIFS(Juin!$C82:$AG82,"RTT")/2</f>
        <v>0</v>
      </c>
      <c r="AK82" s="21">
        <f>COUNTIFS(Juin!$C82:$AG82,"m")/2</f>
        <v>0</v>
      </c>
      <c r="AL82" s="21">
        <f>COUNTIFS(Juin!$C82:$AG82,"a")/2</f>
        <v>0</v>
      </c>
      <c r="AM82" s="57"/>
      <c r="AN82" s="22"/>
      <c r="AO82" s="22"/>
      <c r="AP82" s="57"/>
      <c r="AQ82" s="71"/>
      <c r="AR82" s="22"/>
    </row>
    <row r="83" spans="1:44" s="42" customFormat="1" ht="12.95" customHeight="1" x14ac:dyDescent="0.25">
      <c r="A83" s="66"/>
      <c r="B83" s="69"/>
      <c r="C83" s="75" t="str">
        <f t="shared" ref="C83:AG83" si="42">IF(C81&gt;0,C81,IF(C82&gt;0,C82,""))</f>
        <v/>
      </c>
      <c r="D83" s="23" t="str">
        <f t="shared" si="42"/>
        <v/>
      </c>
      <c r="E83" s="23" t="str">
        <f t="shared" si="42"/>
        <v/>
      </c>
      <c r="F83" s="23" t="str">
        <f t="shared" si="42"/>
        <v/>
      </c>
      <c r="G83" s="23" t="str">
        <f t="shared" si="42"/>
        <v/>
      </c>
      <c r="H83" s="23" t="str">
        <f t="shared" si="42"/>
        <v/>
      </c>
      <c r="I83" s="23" t="str">
        <f t="shared" si="42"/>
        <v/>
      </c>
      <c r="J83" s="23" t="str">
        <f t="shared" si="42"/>
        <v/>
      </c>
      <c r="K83" s="23" t="str">
        <f t="shared" si="42"/>
        <v/>
      </c>
      <c r="L83" s="23" t="str">
        <f t="shared" si="42"/>
        <v/>
      </c>
      <c r="M83" s="23" t="str">
        <f t="shared" si="42"/>
        <v/>
      </c>
      <c r="N83" s="23" t="str">
        <f t="shared" si="42"/>
        <v/>
      </c>
      <c r="O83" s="23" t="str">
        <f t="shared" si="42"/>
        <v/>
      </c>
      <c r="P83" s="23" t="str">
        <f t="shared" si="42"/>
        <v/>
      </c>
      <c r="Q83" s="23" t="str">
        <f t="shared" si="42"/>
        <v/>
      </c>
      <c r="R83" s="23" t="str">
        <f t="shared" si="42"/>
        <v/>
      </c>
      <c r="S83" s="23" t="str">
        <f t="shared" si="42"/>
        <v/>
      </c>
      <c r="T83" s="23" t="str">
        <f t="shared" si="42"/>
        <v/>
      </c>
      <c r="U83" s="23" t="str">
        <f t="shared" si="42"/>
        <v/>
      </c>
      <c r="V83" s="23" t="str">
        <f t="shared" si="42"/>
        <v/>
      </c>
      <c r="W83" s="23" t="str">
        <f t="shared" si="42"/>
        <v/>
      </c>
      <c r="X83" s="23" t="str">
        <f t="shared" si="42"/>
        <v/>
      </c>
      <c r="Y83" s="23" t="str">
        <f t="shared" si="42"/>
        <v/>
      </c>
      <c r="Z83" s="23" t="str">
        <f t="shared" si="42"/>
        <v/>
      </c>
      <c r="AA83" s="23" t="str">
        <f t="shared" si="42"/>
        <v/>
      </c>
      <c r="AB83" s="23" t="str">
        <f t="shared" si="42"/>
        <v/>
      </c>
      <c r="AC83" s="23" t="str">
        <f t="shared" si="42"/>
        <v/>
      </c>
      <c r="AD83" s="23" t="str">
        <f t="shared" si="42"/>
        <v/>
      </c>
      <c r="AE83" s="23" t="str">
        <f t="shared" si="42"/>
        <v/>
      </c>
      <c r="AF83" s="23" t="str">
        <f t="shared" si="42"/>
        <v/>
      </c>
      <c r="AG83" s="23" t="str">
        <f t="shared" si="42"/>
        <v/>
      </c>
      <c r="AH83" s="20">
        <f>SUM(AH81:AH82)</f>
        <v>0</v>
      </c>
      <c r="AI83" s="21">
        <f>SUM(AI81:AI82)</f>
        <v>0</v>
      </c>
      <c r="AJ83" s="21">
        <f>SUM(AJ81:AJ82)</f>
        <v>0</v>
      </c>
      <c r="AK83" s="21">
        <f t="shared" ref="AK83:AL83" si="43">SUM(AK81:AK82)</f>
        <v>0</v>
      </c>
      <c r="AL83" s="21">
        <f t="shared" si="43"/>
        <v>0</v>
      </c>
      <c r="AM83" s="31">
        <v>18.72</v>
      </c>
      <c r="AN83" s="24">
        <f>IF(A82="","",IF(A82&lt;$A$3,2.08,(NETWORKDAYS(A82,$A$2)/21.66667)*2.08))</f>
        <v>2.08</v>
      </c>
      <c r="AO83" s="24">
        <f>IF(AN83="","",+AN83)</f>
        <v>2.08</v>
      </c>
      <c r="AP83" s="31"/>
      <c r="AQ83" s="24">
        <f>+AM83-AI83</f>
        <v>18.72</v>
      </c>
      <c r="AR83" s="21">
        <f>+AP83-AJ83</f>
        <v>0</v>
      </c>
    </row>
    <row r="84" spans="1:44" s="42" customFormat="1" ht="6.75" customHeight="1" x14ac:dyDescent="0.25">
      <c r="A84" s="62"/>
      <c r="B84" s="69"/>
      <c r="C84" s="78"/>
      <c r="D84" s="62"/>
      <c r="E84" s="62"/>
      <c r="F84" s="62"/>
      <c r="G84" s="62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2"/>
      <c r="X84" s="62"/>
      <c r="Y84" s="62"/>
      <c r="Z84" s="62"/>
      <c r="AA84" s="62"/>
      <c r="AB84" s="62"/>
      <c r="AC84" s="62"/>
      <c r="AD84" s="62"/>
      <c r="AE84" s="62"/>
      <c r="AF84" s="62"/>
      <c r="AG84" s="62"/>
      <c r="AH84" s="56"/>
      <c r="AI84" s="56"/>
      <c r="AJ84" s="56"/>
      <c r="AK84" s="56"/>
      <c r="AL84" s="56"/>
      <c r="AM84" s="62"/>
      <c r="AN84" s="56"/>
      <c r="AO84" s="56"/>
      <c r="AP84" s="62"/>
      <c r="AQ84" s="73"/>
      <c r="AR84" s="29"/>
    </row>
    <row r="85" spans="1:44" s="42" customFormat="1" ht="12.95" customHeight="1" x14ac:dyDescent="0.25">
      <c r="A85" s="66" t="s">
        <v>41</v>
      </c>
      <c r="B85" s="69" t="s">
        <v>13</v>
      </c>
      <c r="C85" s="74"/>
      <c r="D85" s="33"/>
      <c r="E85" s="33"/>
      <c r="F85" s="33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33"/>
      <c r="AF85" s="33"/>
      <c r="AG85" s="33"/>
      <c r="AH85" s="20">
        <f>COUNTA(Juin!$C85:$AF85)</f>
        <v>0</v>
      </c>
      <c r="AI85" s="21">
        <f>(COUNTIFS(Juin!$C85:$AF85,("cp")))/2</f>
        <v>0</v>
      </c>
      <c r="AJ85" s="21">
        <f>COUNTIFS(Juin!$C85:$AG85,"RTT")/2</f>
        <v>0</v>
      </c>
      <c r="AK85" s="21">
        <f>COUNTIFS(Juin!$C85:$AG85,"m")/2</f>
        <v>0</v>
      </c>
      <c r="AL85" s="21">
        <f>COUNTIFS(Juin!$C85:$AG85,"a")/2</f>
        <v>0</v>
      </c>
      <c r="AM85" s="57"/>
      <c r="AN85" s="22"/>
      <c r="AO85" s="22"/>
      <c r="AP85" s="57"/>
      <c r="AQ85" s="71"/>
      <c r="AR85" s="22"/>
    </row>
    <row r="86" spans="1:44" s="42" customFormat="1" ht="12.95" customHeight="1" x14ac:dyDescent="0.25">
      <c r="A86" s="67">
        <v>42614</v>
      </c>
      <c r="B86" s="69" t="s">
        <v>19</v>
      </c>
      <c r="C86" s="74"/>
      <c r="D86" s="33"/>
      <c r="E86" s="33"/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33"/>
      <c r="AF86" s="33"/>
      <c r="AG86" s="33"/>
      <c r="AH86" s="20">
        <f>COUNTA(Juin!$C86:$AF86)</f>
        <v>0</v>
      </c>
      <c r="AI86" s="21">
        <f>(COUNTIFS(Juin!$C86:$AF86,("cp")))/2</f>
        <v>0</v>
      </c>
      <c r="AJ86" s="21">
        <f>COUNTIFS(Juin!$C86:$AG86,"RTT")/2</f>
        <v>0</v>
      </c>
      <c r="AK86" s="21">
        <f>COUNTIFS(Juin!$C86:$AG86,"m")/2</f>
        <v>0</v>
      </c>
      <c r="AL86" s="21">
        <f>COUNTIFS(Juin!$C86:$AG86,"a")/2</f>
        <v>0</v>
      </c>
      <c r="AM86" s="57"/>
      <c r="AN86" s="22"/>
      <c r="AO86" s="22"/>
      <c r="AP86" s="57"/>
      <c r="AQ86" s="71"/>
      <c r="AR86" s="22"/>
    </row>
    <row r="87" spans="1:44" s="42" customFormat="1" ht="12.95" customHeight="1" x14ac:dyDescent="0.25">
      <c r="A87" s="66"/>
      <c r="B87" s="69"/>
      <c r="C87" s="75" t="str">
        <f t="shared" ref="C87:AG87" si="44">IF(C85&gt;0,C85,IF(C86&gt;0,C86,""))</f>
        <v/>
      </c>
      <c r="D87" s="23" t="str">
        <f t="shared" si="44"/>
        <v/>
      </c>
      <c r="E87" s="23" t="str">
        <f t="shared" si="44"/>
        <v/>
      </c>
      <c r="F87" s="23" t="str">
        <f t="shared" si="44"/>
        <v/>
      </c>
      <c r="G87" s="23" t="str">
        <f t="shared" si="44"/>
        <v/>
      </c>
      <c r="H87" s="23" t="str">
        <f t="shared" si="44"/>
        <v/>
      </c>
      <c r="I87" s="23" t="str">
        <f t="shared" si="44"/>
        <v/>
      </c>
      <c r="J87" s="23" t="str">
        <f t="shared" si="44"/>
        <v/>
      </c>
      <c r="K87" s="23" t="str">
        <f t="shared" si="44"/>
        <v/>
      </c>
      <c r="L87" s="23" t="str">
        <f t="shared" si="44"/>
        <v/>
      </c>
      <c r="M87" s="23" t="str">
        <f t="shared" si="44"/>
        <v/>
      </c>
      <c r="N87" s="23" t="str">
        <f t="shared" si="44"/>
        <v/>
      </c>
      <c r="O87" s="23" t="str">
        <f t="shared" si="44"/>
        <v/>
      </c>
      <c r="P87" s="23" t="str">
        <f t="shared" si="44"/>
        <v/>
      </c>
      <c r="Q87" s="23" t="str">
        <f t="shared" si="44"/>
        <v/>
      </c>
      <c r="R87" s="23" t="str">
        <f t="shared" si="44"/>
        <v/>
      </c>
      <c r="S87" s="23" t="str">
        <f t="shared" si="44"/>
        <v/>
      </c>
      <c r="T87" s="23" t="str">
        <f t="shared" si="44"/>
        <v/>
      </c>
      <c r="U87" s="23" t="str">
        <f t="shared" si="44"/>
        <v/>
      </c>
      <c r="V87" s="23" t="str">
        <f t="shared" si="44"/>
        <v/>
      </c>
      <c r="W87" s="23" t="str">
        <f t="shared" si="44"/>
        <v/>
      </c>
      <c r="X87" s="23" t="str">
        <f t="shared" si="44"/>
        <v/>
      </c>
      <c r="Y87" s="23" t="str">
        <f t="shared" si="44"/>
        <v/>
      </c>
      <c r="Z87" s="23" t="str">
        <f t="shared" si="44"/>
        <v/>
      </c>
      <c r="AA87" s="23" t="str">
        <f t="shared" si="44"/>
        <v/>
      </c>
      <c r="AB87" s="23" t="str">
        <f t="shared" si="44"/>
        <v/>
      </c>
      <c r="AC87" s="23" t="str">
        <f t="shared" si="44"/>
        <v/>
      </c>
      <c r="AD87" s="23" t="str">
        <f t="shared" si="44"/>
        <v/>
      </c>
      <c r="AE87" s="23" t="str">
        <f t="shared" si="44"/>
        <v/>
      </c>
      <c r="AF87" s="23" t="str">
        <f t="shared" si="44"/>
        <v/>
      </c>
      <c r="AG87" s="23" t="str">
        <f t="shared" si="44"/>
        <v/>
      </c>
      <c r="AH87" s="20">
        <f>SUM(AH85:AH86)</f>
        <v>0</v>
      </c>
      <c r="AI87" s="21">
        <f>SUM(AI85:AI86)</f>
        <v>0</v>
      </c>
      <c r="AJ87" s="21">
        <f>SUM(AJ85:AJ86)</f>
        <v>0</v>
      </c>
      <c r="AK87" s="21">
        <f t="shared" ref="AK87:AL87" si="45">SUM(AK85:AK86)</f>
        <v>0</v>
      </c>
      <c r="AL87" s="21">
        <f t="shared" si="45"/>
        <v>0</v>
      </c>
      <c r="AM87" s="31">
        <v>18.72</v>
      </c>
      <c r="AN87" s="24">
        <f>IF(A86="","",IF(A86&lt;$A$3,2.08,(NETWORKDAYS(A86,$A$2)/21.66667)*2.08))</f>
        <v>2.08</v>
      </c>
      <c r="AO87" s="24">
        <f>IF(AN87="","",+AN87)</f>
        <v>2.08</v>
      </c>
      <c r="AP87" s="31"/>
      <c r="AQ87" s="24">
        <f>+AM87-AI87</f>
        <v>18.72</v>
      </c>
      <c r="AR87" s="21">
        <f>+AP87-AJ87</f>
        <v>0</v>
      </c>
    </row>
    <row r="88" spans="1:44" s="42" customFormat="1" ht="6.75" customHeight="1" x14ac:dyDescent="0.25">
      <c r="A88" s="62"/>
      <c r="B88" s="69"/>
      <c r="C88" s="78"/>
      <c r="D88" s="62"/>
      <c r="E88" s="62"/>
      <c r="F88" s="62"/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2"/>
      <c r="X88" s="62"/>
      <c r="Y88" s="62"/>
      <c r="Z88" s="62"/>
      <c r="AA88" s="62"/>
      <c r="AB88" s="62"/>
      <c r="AC88" s="62"/>
      <c r="AD88" s="62"/>
      <c r="AE88" s="62"/>
      <c r="AF88" s="62"/>
      <c r="AG88" s="62"/>
      <c r="AH88" s="56"/>
      <c r="AI88" s="56"/>
      <c r="AJ88" s="56"/>
      <c r="AK88" s="56"/>
      <c r="AL88" s="56"/>
      <c r="AM88" s="62"/>
      <c r="AN88" s="56"/>
      <c r="AO88" s="56"/>
      <c r="AP88" s="62"/>
      <c r="AQ88" s="73"/>
      <c r="AR88" s="29"/>
    </row>
    <row r="89" spans="1:44" s="42" customFormat="1" ht="12.95" customHeight="1" x14ac:dyDescent="0.25">
      <c r="A89" s="66" t="s">
        <v>42</v>
      </c>
      <c r="B89" s="69" t="s">
        <v>13</v>
      </c>
      <c r="C89" s="74"/>
      <c r="D89" s="33"/>
      <c r="E89" s="33"/>
      <c r="F89" s="33"/>
      <c r="G89" s="33"/>
      <c r="H89" s="33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  <c r="AF89" s="33"/>
      <c r="AG89" s="33"/>
      <c r="AH89" s="20">
        <f>COUNTA(Juin!$C89:$AF89)</f>
        <v>0</v>
      </c>
      <c r="AI89" s="21">
        <f>(COUNTIFS(Juin!$C89:$AF89,("cp")))/2</f>
        <v>0</v>
      </c>
      <c r="AJ89" s="21">
        <f>COUNTIFS(Juin!$C89:$AG89,"RTT")/2</f>
        <v>0</v>
      </c>
      <c r="AK89" s="21">
        <f>COUNTIFS(Juin!$C89:$AG89,"m")/2</f>
        <v>0</v>
      </c>
      <c r="AL89" s="21">
        <f>COUNTIFS(Juin!$C89:$AG89,"a")/2</f>
        <v>0</v>
      </c>
      <c r="AM89" s="57"/>
      <c r="AN89" s="22"/>
      <c r="AO89" s="22"/>
      <c r="AP89" s="57"/>
      <c r="AQ89" s="71"/>
      <c r="AR89" s="22"/>
    </row>
    <row r="90" spans="1:44" s="42" customFormat="1" ht="12.95" customHeight="1" x14ac:dyDescent="0.25">
      <c r="A90" s="67">
        <v>42736</v>
      </c>
      <c r="B90" s="69" t="s">
        <v>19</v>
      </c>
      <c r="C90" s="74"/>
      <c r="D90" s="33"/>
      <c r="E90" s="33"/>
      <c r="F90" s="33"/>
      <c r="G90" s="33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3"/>
      <c r="AA90" s="33"/>
      <c r="AB90" s="33"/>
      <c r="AC90" s="33"/>
      <c r="AD90" s="33"/>
      <c r="AE90" s="33"/>
      <c r="AF90" s="33"/>
      <c r="AG90" s="33"/>
      <c r="AH90" s="20">
        <f>COUNTA(Juin!$C90:$AF90)</f>
        <v>0</v>
      </c>
      <c r="AI90" s="21">
        <f>(COUNTIFS(Juin!$C90:$AF90,("cp")))/2</f>
        <v>0</v>
      </c>
      <c r="AJ90" s="21">
        <f>COUNTIFS(Juin!$C90:$AG90,"RTT")/2</f>
        <v>0</v>
      </c>
      <c r="AK90" s="21">
        <f>COUNTIFS(Juin!$C90:$AG90,"m")/2</f>
        <v>0</v>
      </c>
      <c r="AL90" s="21">
        <f>COUNTIFS(Juin!$C90:$AG90,"a")/2</f>
        <v>0</v>
      </c>
      <c r="AM90" s="57"/>
      <c r="AN90" s="22"/>
      <c r="AO90" s="22"/>
      <c r="AP90" s="57"/>
      <c r="AQ90" s="71"/>
      <c r="AR90" s="22"/>
    </row>
    <row r="91" spans="1:44" s="42" customFormat="1" ht="12.95" customHeight="1" x14ac:dyDescent="0.25">
      <c r="A91" s="66"/>
      <c r="B91" s="69"/>
      <c r="C91" s="75" t="str">
        <f t="shared" ref="C91:AG91" si="46">IF(C89&gt;0,C89,IF(C90&gt;0,C90,""))</f>
        <v/>
      </c>
      <c r="D91" s="23" t="str">
        <f t="shared" si="46"/>
        <v/>
      </c>
      <c r="E91" s="23" t="str">
        <f t="shared" si="46"/>
        <v/>
      </c>
      <c r="F91" s="23" t="str">
        <f t="shared" si="46"/>
        <v/>
      </c>
      <c r="G91" s="23" t="str">
        <f t="shared" si="46"/>
        <v/>
      </c>
      <c r="H91" s="23" t="str">
        <f t="shared" si="46"/>
        <v/>
      </c>
      <c r="I91" s="23" t="str">
        <f t="shared" si="46"/>
        <v/>
      </c>
      <c r="J91" s="23" t="str">
        <f t="shared" si="46"/>
        <v/>
      </c>
      <c r="K91" s="23" t="str">
        <f t="shared" si="46"/>
        <v/>
      </c>
      <c r="L91" s="23" t="str">
        <f t="shared" si="46"/>
        <v/>
      </c>
      <c r="M91" s="23" t="str">
        <f t="shared" si="46"/>
        <v/>
      </c>
      <c r="N91" s="23" t="str">
        <f t="shared" si="46"/>
        <v/>
      </c>
      <c r="O91" s="23" t="str">
        <f t="shared" si="46"/>
        <v/>
      </c>
      <c r="P91" s="23" t="str">
        <f t="shared" si="46"/>
        <v/>
      </c>
      <c r="Q91" s="23" t="str">
        <f t="shared" si="46"/>
        <v/>
      </c>
      <c r="R91" s="23" t="str">
        <f t="shared" si="46"/>
        <v/>
      </c>
      <c r="S91" s="23" t="str">
        <f t="shared" si="46"/>
        <v/>
      </c>
      <c r="T91" s="23" t="str">
        <f t="shared" si="46"/>
        <v/>
      </c>
      <c r="U91" s="23" t="str">
        <f t="shared" si="46"/>
        <v/>
      </c>
      <c r="V91" s="23" t="str">
        <f t="shared" si="46"/>
        <v/>
      </c>
      <c r="W91" s="23" t="str">
        <f t="shared" si="46"/>
        <v/>
      </c>
      <c r="X91" s="23" t="str">
        <f t="shared" si="46"/>
        <v/>
      </c>
      <c r="Y91" s="23" t="str">
        <f t="shared" si="46"/>
        <v/>
      </c>
      <c r="Z91" s="23" t="str">
        <f t="shared" si="46"/>
        <v/>
      </c>
      <c r="AA91" s="23" t="str">
        <f t="shared" si="46"/>
        <v/>
      </c>
      <c r="AB91" s="23" t="str">
        <f t="shared" si="46"/>
        <v/>
      </c>
      <c r="AC91" s="23" t="str">
        <f t="shared" si="46"/>
        <v/>
      </c>
      <c r="AD91" s="23" t="str">
        <f t="shared" si="46"/>
        <v/>
      </c>
      <c r="AE91" s="23" t="str">
        <f t="shared" si="46"/>
        <v/>
      </c>
      <c r="AF91" s="23" t="str">
        <f t="shared" si="46"/>
        <v/>
      </c>
      <c r="AG91" s="23" t="str">
        <f t="shared" si="46"/>
        <v/>
      </c>
      <c r="AH91" s="20">
        <f>SUM(AH89:AH90)</f>
        <v>0</v>
      </c>
      <c r="AI91" s="21">
        <f>SUM(AI89:AI90)</f>
        <v>0</v>
      </c>
      <c r="AJ91" s="21">
        <f>SUM(AJ89:AJ90)</f>
        <v>0</v>
      </c>
      <c r="AK91" s="21">
        <f t="shared" ref="AK91:AL91" si="47">SUM(AK89:AK90)</f>
        <v>0</v>
      </c>
      <c r="AL91" s="21">
        <f t="shared" si="47"/>
        <v>0</v>
      </c>
      <c r="AM91" s="31">
        <v>5.41</v>
      </c>
      <c r="AN91" s="24">
        <f>IF(A90="","",IF(A90&lt;$A$3,2.08,(NETWORKDAYS(A90,$A$2)/21.66667)*2.08))</f>
        <v>2.08</v>
      </c>
      <c r="AO91" s="24">
        <f>IF(AN91="",0,+AN91)</f>
        <v>2.08</v>
      </c>
      <c r="AP91" s="31"/>
      <c r="AQ91" s="24">
        <f>+AM91-AI91</f>
        <v>5.41</v>
      </c>
      <c r="AR91" s="21">
        <f>+AP91-AJ91</f>
        <v>0</v>
      </c>
    </row>
    <row r="92" spans="1:44" s="42" customFormat="1" ht="6.75" customHeight="1" x14ac:dyDescent="0.25">
      <c r="A92" s="62"/>
      <c r="B92" s="69"/>
      <c r="C92" s="78"/>
      <c r="D92" s="62"/>
      <c r="E92" s="62"/>
      <c r="F92" s="62"/>
      <c r="G92" s="62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62"/>
      <c r="V92" s="62"/>
      <c r="W92" s="62"/>
      <c r="X92" s="62"/>
      <c r="Y92" s="62"/>
      <c r="Z92" s="62"/>
      <c r="AA92" s="62"/>
      <c r="AB92" s="62"/>
      <c r="AC92" s="62"/>
      <c r="AD92" s="62"/>
      <c r="AE92" s="62"/>
      <c r="AF92" s="62"/>
      <c r="AG92" s="62"/>
      <c r="AH92" s="56"/>
      <c r="AI92" s="56"/>
      <c r="AJ92" s="56"/>
      <c r="AK92" s="56"/>
      <c r="AL92" s="56"/>
      <c r="AM92" s="62"/>
      <c r="AN92" s="56"/>
      <c r="AO92" s="56"/>
      <c r="AP92" s="62"/>
      <c r="AQ92" s="73"/>
      <c r="AR92" s="29"/>
    </row>
    <row r="93" spans="1:44" s="42" customFormat="1" ht="12.95" customHeight="1" x14ac:dyDescent="0.25">
      <c r="A93" s="66" t="s">
        <v>43</v>
      </c>
      <c r="B93" s="69" t="s">
        <v>13</v>
      </c>
      <c r="C93" s="74"/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  <c r="AA93" s="33"/>
      <c r="AB93" s="33"/>
      <c r="AC93" s="33"/>
      <c r="AD93" s="33"/>
      <c r="AE93" s="33"/>
      <c r="AF93" s="33"/>
      <c r="AG93" s="33"/>
      <c r="AH93" s="20">
        <f>COUNTA(Juin!$C93:$AF93)</f>
        <v>0</v>
      </c>
      <c r="AI93" s="21">
        <f>(COUNTIFS(Juin!$C93:$AF93,("cp")))/2</f>
        <v>0</v>
      </c>
      <c r="AJ93" s="21">
        <f>COUNTIFS(Juin!$C93:$AG93,"RTT")/2</f>
        <v>0</v>
      </c>
      <c r="AK93" s="21">
        <f>COUNTIFS(Juin!$C93:$AG93,"m")/2</f>
        <v>0</v>
      </c>
      <c r="AL93" s="21">
        <f>COUNTIFS(Juin!$C93:$AG93,"a")/2</f>
        <v>0</v>
      </c>
      <c r="AM93" s="57"/>
      <c r="AN93" s="22"/>
      <c r="AO93" s="22"/>
      <c r="AP93" s="57"/>
      <c r="AQ93" s="71"/>
      <c r="AR93" s="22"/>
    </row>
    <row r="94" spans="1:44" s="42" customFormat="1" ht="12.95" customHeight="1" x14ac:dyDescent="0.25">
      <c r="A94" s="67">
        <v>42891</v>
      </c>
      <c r="B94" s="69" t="s">
        <v>19</v>
      </c>
      <c r="C94" s="74"/>
      <c r="D94" s="33"/>
      <c r="E94" s="33"/>
      <c r="F94" s="33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3"/>
      <c r="AF94" s="33"/>
      <c r="AG94" s="33"/>
      <c r="AH94" s="20">
        <f>COUNTA(Juin!$C94:$AF94)</f>
        <v>0</v>
      </c>
      <c r="AI94" s="21">
        <f>(COUNTIFS(Juin!$C94:$AF94,("cp")))/2</f>
        <v>0</v>
      </c>
      <c r="AJ94" s="21">
        <f>COUNTIFS(Juin!$C94:$AG94,"RTT")/2</f>
        <v>0</v>
      </c>
      <c r="AK94" s="21">
        <f>COUNTIFS(Juin!$C94:$AG94,"m")/2</f>
        <v>0</v>
      </c>
      <c r="AL94" s="21">
        <f>COUNTIFS(Juin!$C94:$AG94,"a")/2</f>
        <v>0</v>
      </c>
      <c r="AM94" s="57"/>
      <c r="AN94" s="22"/>
      <c r="AO94" s="22"/>
      <c r="AP94" s="57"/>
      <c r="AQ94" s="71"/>
      <c r="AR94" s="22"/>
    </row>
    <row r="95" spans="1:44" s="42" customFormat="1" ht="12.95" customHeight="1" x14ac:dyDescent="0.25">
      <c r="A95" s="66"/>
      <c r="B95" s="69"/>
      <c r="C95" s="75" t="str">
        <f t="shared" ref="C95:AG95" si="48">IF(C93&gt;0,C93,IF(C94&gt;0,C94,""))</f>
        <v/>
      </c>
      <c r="D95" s="23" t="str">
        <f t="shared" si="48"/>
        <v/>
      </c>
      <c r="E95" s="23" t="str">
        <f t="shared" si="48"/>
        <v/>
      </c>
      <c r="F95" s="23" t="str">
        <f t="shared" si="48"/>
        <v/>
      </c>
      <c r="G95" s="23" t="str">
        <f t="shared" si="48"/>
        <v/>
      </c>
      <c r="H95" s="23" t="str">
        <f t="shared" si="48"/>
        <v/>
      </c>
      <c r="I95" s="23" t="str">
        <f t="shared" si="48"/>
        <v/>
      </c>
      <c r="J95" s="23" t="str">
        <f t="shared" si="48"/>
        <v/>
      </c>
      <c r="K95" s="23" t="str">
        <f t="shared" si="48"/>
        <v/>
      </c>
      <c r="L95" s="23" t="str">
        <f t="shared" si="48"/>
        <v/>
      </c>
      <c r="M95" s="23" t="str">
        <f t="shared" si="48"/>
        <v/>
      </c>
      <c r="N95" s="23" t="str">
        <f t="shared" si="48"/>
        <v/>
      </c>
      <c r="O95" s="23" t="str">
        <f t="shared" si="48"/>
        <v/>
      </c>
      <c r="P95" s="23" t="str">
        <f t="shared" si="48"/>
        <v/>
      </c>
      <c r="Q95" s="23" t="str">
        <f t="shared" si="48"/>
        <v/>
      </c>
      <c r="R95" s="23" t="str">
        <f t="shared" si="48"/>
        <v/>
      </c>
      <c r="S95" s="23" t="str">
        <f t="shared" si="48"/>
        <v/>
      </c>
      <c r="T95" s="23" t="str">
        <f t="shared" si="48"/>
        <v/>
      </c>
      <c r="U95" s="23" t="str">
        <f t="shared" si="48"/>
        <v/>
      </c>
      <c r="V95" s="23" t="str">
        <f t="shared" si="48"/>
        <v/>
      </c>
      <c r="W95" s="23" t="str">
        <f t="shared" si="48"/>
        <v/>
      </c>
      <c r="X95" s="23" t="str">
        <f t="shared" si="48"/>
        <v/>
      </c>
      <c r="Y95" s="23" t="str">
        <f t="shared" si="48"/>
        <v/>
      </c>
      <c r="Z95" s="23" t="str">
        <f t="shared" si="48"/>
        <v/>
      </c>
      <c r="AA95" s="23" t="str">
        <f t="shared" si="48"/>
        <v/>
      </c>
      <c r="AB95" s="23" t="str">
        <f t="shared" si="48"/>
        <v/>
      </c>
      <c r="AC95" s="23" t="str">
        <f t="shared" si="48"/>
        <v/>
      </c>
      <c r="AD95" s="23" t="str">
        <f t="shared" si="48"/>
        <v/>
      </c>
      <c r="AE95" s="23" t="str">
        <f t="shared" si="48"/>
        <v/>
      </c>
      <c r="AF95" s="23" t="str">
        <f t="shared" si="48"/>
        <v/>
      </c>
      <c r="AG95" s="23" t="str">
        <f t="shared" si="48"/>
        <v/>
      </c>
      <c r="AH95" s="20">
        <f>SUM(AH93:AH94)</f>
        <v>0</v>
      </c>
      <c r="AI95" s="21">
        <f>SUM(AI93:AI94)</f>
        <v>0</v>
      </c>
      <c r="AJ95" s="21">
        <f>SUM(AJ93:AJ94)</f>
        <v>0</v>
      </c>
      <c r="AK95" s="21">
        <f t="shared" ref="AK95:AL95" si="49">SUM(AK93:AK94)</f>
        <v>0</v>
      </c>
      <c r="AL95" s="21">
        <f t="shared" si="49"/>
        <v>0</v>
      </c>
      <c r="AM95" s="31"/>
      <c r="AN95" s="24">
        <f>IF(A94="","",IF(A94&lt;$A$3,2.08,(NETWORKDAYS(A94,$A$2)/21.66667)*2.08))</f>
        <v>-0.28799995569231451</v>
      </c>
      <c r="AO95" s="24">
        <f>IF(AN95="",0,+AN95)</f>
        <v>-0.28799995569231451</v>
      </c>
      <c r="AP95" s="31"/>
      <c r="AQ95" s="24">
        <f>+AM95-AI95</f>
        <v>0</v>
      </c>
      <c r="AR95" s="21">
        <f>+AP95-AJ95</f>
        <v>0</v>
      </c>
    </row>
    <row r="96" spans="1:44" s="42" customFormat="1" ht="6.75" customHeight="1" x14ac:dyDescent="0.25">
      <c r="A96" s="62"/>
      <c r="B96" s="62"/>
      <c r="C96" s="78"/>
      <c r="D96" s="62"/>
      <c r="E96" s="62"/>
      <c r="F96" s="62"/>
      <c r="G96" s="62"/>
      <c r="H96" s="62"/>
      <c r="I96" s="62"/>
      <c r="J96" s="62"/>
      <c r="K96" s="62"/>
      <c r="L96" s="62"/>
      <c r="M96" s="62"/>
      <c r="N96" s="62"/>
      <c r="O96" s="62"/>
      <c r="P96" s="62"/>
      <c r="Q96" s="62"/>
      <c r="R96" s="62"/>
      <c r="S96" s="62"/>
      <c r="T96" s="62"/>
      <c r="U96" s="62"/>
      <c r="V96" s="62"/>
      <c r="W96" s="62"/>
      <c r="X96" s="62"/>
      <c r="Y96" s="62"/>
      <c r="Z96" s="62"/>
      <c r="AA96" s="62"/>
      <c r="AB96" s="62"/>
      <c r="AC96" s="62"/>
      <c r="AD96" s="62"/>
      <c r="AE96" s="62"/>
      <c r="AF96" s="62"/>
      <c r="AG96" s="62"/>
      <c r="AH96" s="62"/>
      <c r="AI96" s="62"/>
      <c r="AJ96" s="62"/>
      <c r="AK96" s="62"/>
      <c r="AL96" s="62"/>
      <c r="AM96" s="62"/>
      <c r="AN96" s="62"/>
      <c r="AO96" s="62"/>
      <c r="AP96" s="62"/>
      <c r="AQ96" s="61"/>
      <c r="AR96" s="61"/>
    </row>
    <row r="97" spans="1:41" ht="13.5" x14ac:dyDescent="0.25">
      <c r="A97" s="43"/>
      <c r="B97" s="43"/>
      <c r="C97" s="79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  <c r="AF97" s="43"/>
      <c r="AG97" s="43"/>
      <c r="AH97" s="43"/>
      <c r="AI97" s="43"/>
    </row>
    <row r="98" spans="1:41" s="44" customFormat="1" x14ac:dyDescent="0.25">
      <c r="A98" s="87"/>
      <c r="B98" s="87"/>
      <c r="C98" s="88"/>
      <c r="D98" s="87"/>
      <c r="E98" s="87"/>
      <c r="F98" s="87"/>
      <c r="G98" s="87"/>
      <c r="H98" s="87"/>
      <c r="I98" s="87"/>
      <c r="J98" s="87"/>
      <c r="K98" s="87"/>
      <c r="L98" s="87"/>
      <c r="M98" s="87"/>
      <c r="N98" s="87"/>
      <c r="O98" s="87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  <c r="AA98" s="87"/>
      <c r="AB98" s="87"/>
      <c r="AC98" s="87"/>
      <c r="AD98" s="87"/>
      <c r="AE98" s="87"/>
      <c r="AF98" s="87"/>
      <c r="AG98" s="87"/>
      <c r="AH98" s="87"/>
      <c r="AM98" s="34"/>
      <c r="AN98" s="34"/>
      <c r="AO98" s="34"/>
    </row>
    <row r="99" spans="1:41" s="44" customFormat="1" x14ac:dyDescent="0.25">
      <c r="A99" s="45"/>
      <c r="B99" s="45"/>
      <c r="C99" s="80" t="s">
        <v>6</v>
      </c>
      <c r="D99" s="46"/>
      <c r="E99" s="46"/>
      <c r="F99" s="46"/>
      <c r="G99" s="47"/>
      <c r="H99" s="37" t="s">
        <v>17</v>
      </c>
      <c r="I99" s="48" t="s">
        <v>3</v>
      </c>
      <c r="J99" s="49"/>
      <c r="K99" s="49"/>
      <c r="L99" s="38" t="s">
        <v>7</v>
      </c>
      <c r="M99" s="48" t="s">
        <v>7</v>
      </c>
      <c r="N99" s="49"/>
      <c r="O99" s="49"/>
      <c r="P99" s="39" t="s">
        <v>2</v>
      </c>
      <c r="Q99" s="48" t="s">
        <v>4</v>
      </c>
      <c r="R99" s="49"/>
      <c r="S99" s="49"/>
      <c r="T99" s="40" t="s">
        <v>8</v>
      </c>
      <c r="U99" s="50" t="s">
        <v>18</v>
      </c>
      <c r="V99" s="51"/>
      <c r="W99" s="49"/>
      <c r="Y99" s="53"/>
      <c r="Z99" s="50" t="s">
        <v>5</v>
      </c>
      <c r="AA99" s="49"/>
      <c r="AB99" s="51"/>
      <c r="AC99" s="52"/>
      <c r="AD99" s="52"/>
      <c r="AE99" s="52"/>
      <c r="AF99" s="52"/>
      <c r="AG99" s="52"/>
      <c r="AH99" s="54"/>
      <c r="AM99" s="34"/>
      <c r="AN99" s="34"/>
      <c r="AO99" s="34"/>
    </row>
    <row r="100" spans="1:41" s="44" customFormat="1" x14ac:dyDescent="0.25">
      <c r="C100" s="81"/>
    </row>
    <row r="101" spans="1:41" s="44" customFormat="1" x14ac:dyDescent="0.25"/>
    <row r="102" spans="1:41" s="44" customFormat="1" x14ac:dyDescent="0.25"/>
    <row r="103" spans="1:41" s="44" customFormat="1" ht="15" customHeight="1" x14ac:dyDescent="0.25"/>
    <row r="104" spans="1:41" s="44" customFormat="1" ht="15" customHeight="1" x14ac:dyDescent="0.25"/>
    <row r="105" spans="1:41" s="44" customFormat="1" ht="15" customHeight="1" x14ac:dyDescent="0.25"/>
    <row r="106" spans="1:41" s="44" customFormat="1" ht="15" customHeight="1" x14ac:dyDescent="0.25"/>
    <row r="107" spans="1:41" s="44" customFormat="1" ht="15" customHeight="1" x14ac:dyDescent="0.25"/>
    <row r="108" spans="1:41" s="44" customFormat="1" ht="15" customHeight="1" x14ac:dyDescent="0.25"/>
    <row r="109" spans="1:41" s="44" customFormat="1" ht="15" customHeight="1" x14ac:dyDescent="0.25"/>
    <row r="110" spans="1:41" s="44" customFormat="1" ht="15" customHeight="1" x14ac:dyDescent="0.25"/>
    <row r="111" spans="1:41" s="44" customFormat="1" ht="15" customHeight="1" x14ac:dyDescent="0.25"/>
    <row r="112" spans="1:41" s="44" customFormat="1" ht="15" customHeight="1" x14ac:dyDescent="0.25"/>
    <row r="113" s="44" customFormat="1" ht="15" customHeight="1" x14ac:dyDescent="0.25"/>
    <row r="114" s="44" customFormat="1" ht="15" customHeight="1" x14ac:dyDescent="0.25"/>
    <row r="115" s="44" customFormat="1" ht="15" customHeight="1" x14ac:dyDescent="0.25"/>
    <row r="116" s="44" customFormat="1" ht="15" customHeight="1" x14ac:dyDescent="0.25"/>
    <row r="117" s="44" customFormat="1" ht="15" customHeight="1" x14ac:dyDescent="0.25"/>
    <row r="118" s="44" customFormat="1" ht="15" customHeight="1" x14ac:dyDescent="0.25"/>
    <row r="119" s="44" customFormat="1" ht="15" customHeight="1" x14ac:dyDescent="0.25"/>
    <row r="120" s="44" customFormat="1" ht="15" customHeight="1" x14ac:dyDescent="0.25"/>
    <row r="121" s="44" customFormat="1" ht="15" customHeight="1" x14ac:dyDescent="0.25"/>
    <row r="122" s="44" customFormat="1" ht="15" customHeight="1" x14ac:dyDescent="0.25"/>
    <row r="123" s="44" customFormat="1" ht="15" customHeight="1" x14ac:dyDescent="0.25"/>
    <row r="124" s="44" customFormat="1" ht="15" customHeight="1" x14ac:dyDescent="0.25"/>
    <row r="125" s="44" customFormat="1" ht="15" customHeight="1" x14ac:dyDescent="0.25"/>
    <row r="126" s="44" customFormat="1" ht="15" customHeight="1" x14ac:dyDescent="0.25"/>
    <row r="127" s="44" customFormat="1" ht="15" customHeight="1" x14ac:dyDescent="0.25"/>
    <row r="128" s="44" customFormat="1" ht="15" customHeight="1" x14ac:dyDescent="0.25"/>
    <row r="129" s="44" customFormat="1" ht="15" customHeight="1" x14ac:dyDescent="0.25"/>
    <row r="130" s="44" customFormat="1" ht="15" customHeight="1" x14ac:dyDescent="0.25"/>
    <row r="131" s="44" customFormat="1" ht="15" customHeight="1" x14ac:dyDescent="0.25"/>
    <row r="132" s="44" customFormat="1" ht="15" customHeight="1" x14ac:dyDescent="0.25"/>
    <row r="133" s="44" customFormat="1" ht="15" customHeight="1" x14ac:dyDescent="0.25"/>
    <row r="134" s="44" customFormat="1" ht="15" customHeight="1" x14ac:dyDescent="0.25"/>
    <row r="135" s="44" customFormat="1" ht="15" customHeight="1" x14ac:dyDescent="0.25"/>
    <row r="136" s="44" customFormat="1" ht="15" customHeight="1" x14ac:dyDescent="0.25"/>
    <row r="137" s="44" customFormat="1" ht="15" customHeight="1" x14ac:dyDescent="0.25"/>
    <row r="138" s="44" customFormat="1" ht="15" customHeight="1" x14ac:dyDescent="0.25"/>
    <row r="139" s="44" customFormat="1" ht="15" customHeight="1" x14ac:dyDescent="0.25"/>
    <row r="140" s="44" customFormat="1" ht="15" customHeight="1" x14ac:dyDescent="0.25"/>
    <row r="141" s="44" customFormat="1" ht="15" customHeight="1" x14ac:dyDescent="0.25"/>
    <row r="142" s="44" customFormat="1" ht="15" customHeight="1" x14ac:dyDescent="0.25"/>
    <row r="143" s="44" customFormat="1" ht="15" customHeight="1" x14ac:dyDescent="0.25"/>
    <row r="144" s="44" customFormat="1" ht="15" customHeight="1" x14ac:dyDescent="0.25"/>
    <row r="145" s="44" customFormat="1" ht="15" customHeight="1" x14ac:dyDescent="0.25"/>
    <row r="146" s="44" customFormat="1" ht="15" customHeight="1" x14ac:dyDescent="0.25"/>
    <row r="147" s="44" customFormat="1" ht="15" customHeight="1" x14ac:dyDescent="0.25"/>
    <row r="148" s="44" customFormat="1" ht="15" customHeight="1" x14ac:dyDescent="0.25"/>
    <row r="149" s="44" customFormat="1" ht="15" customHeight="1" x14ac:dyDescent="0.25"/>
    <row r="150" s="44" customFormat="1" ht="15" customHeight="1" x14ac:dyDescent="0.25"/>
    <row r="151" s="44" customFormat="1" ht="15" customHeight="1" x14ac:dyDescent="0.25"/>
    <row r="152" s="44" customFormat="1" ht="15" customHeight="1" x14ac:dyDescent="0.25"/>
    <row r="153" s="44" customFormat="1" ht="15" customHeight="1" x14ac:dyDescent="0.25"/>
    <row r="154" s="44" customFormat="1" ht="15" customHeight="1" x14ac:dyDescent="0.25"/>
    <row r="155" s="44" customFormat="1" ht="15" customHeight="1" x14ac:dyDescent="0.25"/>
    <row r="156" s="44" customFormat="1" ht="15" customHeight="1" x14ac:dyDescent="0.25"/>
    <row r="157" s="44" customFormat="1" ht="15" customHeight="1" x14ac:dyDescent="0.25"/>
    <row r="158" s="44" customFormat="1" ht="15" customHeight="1" x14ac:dyDescent="0.25"/>
    <row r="159" s="44" customFormat="1" ht="15" customHeight="1" x14ac:dyDescent="0.25"/>
    <row r="160" s="44" customFormat="1" ht="15" customHeight="1" x14ac:dyDescent="0.25"/>
    <row r="161" s="44" customFormat="1" ht="15" customHeight="1" x14ac:dyDescent="0.25"/>
    <row r="162" s="44" customFormat="1" ht="15" customHeight="1" x14ac:dyDescent="0.25"/>
    <row r="163" s="44" customFormat="1" ht="15" customHeight="1" x14ac:dyDescent="0.25"/>
    <row r="164" s="44" customFormat="1" ht="15" customHeight="1" x14ac:dyDescent="0.25"/>
    <row r="165" s="44" customFormat="1" ht="15" customHeight="1" x14ac:dyDescent="0.25"/>
    <row r="166" s="44" customFormat="1" ht="15" customHeight="1" x14ac:dyDescent="0.25"/>
    <row r="167" s="44" customFormat="1" ht="15" customHeight="1" x14ac:dyDescent="0.25"/>
    <row r="168" s="44" customFormat="1" ht="15" customHeight="1" x14ac:dyDescent="0.25"/>
    <row r="169" s="44" customFormat="1" ht="15" customHeight="1" x14ac:dyDescent="0.25"/>
    <row r="170" s="44" customFormat="1" ht="15" customHeight="1" x14ac:dyDescent="0.25"/>
    <row r="171" s="44" customFormat="1" ht="15" customHeight="1" x14ac:dyDescent="0.25"/>
    <row r="172" s="44" customFormat="1" ht="15" customHeight="1" x14ac:dyDescent="0.25"/>
    <row r="173" s="44" customFormat="1" ht="15" customHeight="1" x14ac:dyDescent="0.25"/>
    <row r="174" s="44" customFormat="1" ht="15" customHeight="1" x14ac:dyDescent="0.25"/>
    <row r="175" s="44" customFormat="1" ht="15" customHeight="1" x14ac:dyDescent="0.25"/>
    <row r="176" s="44" customFormat="1" ht="15" customHeight="1" x14ac:dyDescent="0.25"/>
    <row r="177" s="44" customFormat="1" ht="15" customHeight="1" x14ac:dyDescent="0.25"/>
    <row r="178" s="44" customFormat="1" ht="15" customHeight="1" x14ac:dyDescent="0.25"/>
    <row r="179" s="44" customFormat="1" ht="15" customHeight="1" x14ac:dyDescent="0.25"/>
    <row r="180" s="44" customFormat="1" ht="15" customHeight="1" x14ac:dyDescent="0.25"/>
    <row r="181" s="44" customFormat="1" ht="15" customHeight="1" x14ac:dyDescent="0.25"/>
    <row r="182" s="44" customFormat="1" ht="15" customHeight="1" x14ac:dyDescent="0.25"/>
    <row r="183" s="44" customFormat="1" ht="15" customHeight="1" x14ac:dyDescent="0.25"/>
    <row r="184" s="44" customFormat="1" ht="15" customHeight="1" x14ac:dyDescent="0.25"/>
    <row r="185" s="44" customFormat="1" ht="15" customHeight="1" x14ac:dyDescent="0.25"/>
    <row r="186" s="44" customFormat="1" ht="15" customHeight="1" x14ac:dyDescent="0.25"/>
    <row r="187" s="44" customFormat="1" ht="15" customHeight="1" x14ac:dyDescent="0.25"/>
    <row r="188" s="44" customFormat="1" ht="15" customHeight="1" x14ac:dyDescent="0.25"/>
    <row r="189" s="44" customFormat="1" ht="15" customHeight="1" x14ac:dyDescent="0.25"/>
    <row r="190" s="44" customFormat="1" ht="15" customHeight="1" x14ac:dyDescent="0.25"/>
    <row r="191" s="44" customFormat="1" ht="15" customHeight="1" x14ac:dyDescent="0.25"/>
    <row r="192" s="44" customFormat="1" ht="15" customHeight="1" x14ac:dyDescent="0.25"/>
    <row r="193" s="44" customFormat="1" ht="15" customHeight="1" x14ac:dyDescent="0.25"/>
    <row r="194" s="44" customFormat="1" ht="15" customHeight="1" x14ac:dyDescent="0.25"/>
    <row r="195" s="44" customFormat="1" ht="15" customHeight="1" x14ac:dyDescent="0.25"/>
    <row r="196" s="44" customFormat="1" ht="15" customHeight="1" x14ac:dyDescent="0.25"/>
    <row r="197" s="44" customFormat="1" ht="15" customHeight="1" x14ac:dyDescent="0.25"/>
    <row r="198" s="44" customFormat="1" ht="15" customHeight="1" x14ac:dyDescent="0.25"/>
    <row r="199" s="44" customFormat="1" ht="15" customHeight="1" x14ac:dyDescent="0.25"/>
    <row r="200" s="44" customFormat="1" ht="15" customHeight="1" x14ac:dyDescent="0.25"/>
    <row r="201" s="44" customFormat="1" ht="15" customHeight="1" x14ac:dyDescent="0.25"/>
    <row r="202" s="44" customFormat="1" ht="15" customHeight="1" x14ac:dyDescent="0.25"/>
    <row r="203" s="44" customFormat="1" ht="15" customHeight="1" x14ac:dyDescent="0.25"/>
    <row r="204" s="44" customFormat="1" ht="15" customHeight="1" x14ac:dyDescent="0.25"/>
    <row r="205" s="44" customFormat="1" ht="15" customHeight="1" x14ac:dyDescent="0.25"/>
    <row r="206" s="44" customFormat="1" ht="15" customHeight="1" x14ac:dyDescent="0.25"/>
    <row r="207" s="44" customFormat="1" ht="15" customHeight="1" x14ac:dyDescent="0.25"/>
    <row r="208" s="44" customFormat="1" ht="15" customHeight="1" x14ac:dyDescent="0.25"/>
    <row r="209" s="44" customFormat="1" ht="15" customHeight="1" x14ac:dyDescent="0.25"/>
    <row r="210" s="44" customFormat="1" ht="15" customHeight="1" x14ac:dyDescent="0.25"/>
    <row r="211" s="44" customFormat="1" ht="15" customHeight="1" x14ac:dyDescent="0.25"/>
    <row r="212" s="44" customFormat="1" ht="15" customHeight="1" x14ac:dyDescent="0.25"/>
    <row r="213" s="44" customFormat="1" ht="15" customHeight="1" x14ac:dyDescent="0.25"/>
    <row r="214" s="44" customFormat="1" ht="15" customHeight="1" x14ac:dyDescent="0.25"/>
    <row r="215" s="44" customFormat="1" ht="15" customHeight="1" x14ac:dyDescent="0.25"/>
    <row r="216" s="44" customFormat="1" ht="15" customHeight="1" x14ac:dyDescent="0.25"/>
    <row r="217" s="44" customFormat="1" ht="15" customHeight="1" x14ac:dyDescent="0.25"/>
    <row r="218" s="44" customFormat="1" ht="15" customHeight="1" x14ac:dyDescent="0.25"/>
    <row r="219" s="44" customFormat="1" ht="15" customHeight="1" x14ac:dyDescent="0.25"/>
    <row r="220" s="44" customFormat="1" ht="15" customHeight="1" x14ac:dyDescent="0.25"/>
    <row r="221" s="44" customFormat="1" ht="15" customHeight="1" x14ac:dyDescent="0.25"/>
    <row r="222" s="44" customFormat="1" ht="15" customHeight="1" x14ac:dyDescent="0.25"/>
    <row r="223" s="44" customFormat="1" ht="15" customHeight="1" x14ac:dyDescent="0.25"/>
    <row r="224" s="44" customFormat="1" ht="15" customHeight="1" x14ac:dyDescent="0.25"/>
    <row r="225" s="44" customFormat="1" ht="15" customHeight="1" x14ac:dyDescent="0.25"/>
    <row r="226" s="44" customFormat="1" ht="15" customHeight="1" x14ac:dyDescent="0.25"/>
    <row r="227" s="44" customFormat="1" ht="15" customHeight="1" x14ac:dyDescent="0.25"/>
    <row r="228" s="44" customFormat="1" ht="15" customHeight="1" x14ac:dyDescent="0.25"/>
    <row r="229" s="44" customFormat="1" ht="15" customHeight="1" x14ac:dyDescent="0.25"/>
    <row r="230" s="44" customFormat="1" ht="15" customHeight="1" x14ac:dyDescent="0.25"/>
    <row r="231" s="44" customFormat="1" ht="15" customHeight="1" x14ac:dyDescent="0.25"/>
    <row r="232" s="44" customFormat="1" ht="15" customHeight="1" x14ac:dyDescent="0.25"/>
    <row r="233" s="44" customFormat="1" ht="15" customHeight="1" x14ac:dyDescent="0.25"/>
    <row r="234" s="44" customFormat="1" ht="15" customHeight="1" x14ac:dyDescent="0.25"/>
    <row r="235" s="44" customFormat="1" ht="15" customHeight="1" x14ac:dyDescent="0.25"/>
    <row r="236" s="44" customFormat="1" ht="15" customHeight="1" x14ac:dyDescent="0.25"/>
    <row r="237" s="44" customFormat="1" ht="15" customHeight="1" x14ac:dyDescent="0.25"/>
    <row r="238" s="44" customFormat="1" ht="15" customHeight="1" x14ac:dyDescent="0.25"/>
    <row r="239" s="44" customFormat="1" ht="15" customHeight="1" x14ac:dyDescent="0.25"/>
    <row r="240" s="44" customFormat="1" ht="15" customHeight="1" x14ac:dyDescent="0.25"/>
    <row r="241" s="44" customFormat="1" ht="15" customHeight="1" x14ac:dyDescent="0.25"/>
    <row r="242" s="44" customFormat="1" ht="15" customHeight="1" x14ac:dyDescent="0.25"/>
    <row r="243" s="44" customFormat="1" ht="15" customHeight="1" x14ac:dyDescent="0.25"/>
    <row r="244" s="44" customFormat="1" ht="15" customHeight="1" x14ac:dyDescent="0.25"/>
    <row r="245" s="44" customFormat="1" ht="15" customHeight="1" x14ac:dyDescent="0.25"/>
    <row r="246" s="44" customFormat="1" ht="15" customHeight="1" x14ac:dyDescent="0.25"/>
    <row r="247" s="44" customFormat="1" ht="15" customHeight="1" x14ac:dyDescent="0.25"/>
    <row r="248" s="44" customFormat="1" ht="15" customHeight="1" x14ac:dyDescent="0.25"/>
    <row r="249" s="44" customFormat="1" ht="15" customHeight="1" x14ac:dyDescent="0.25"/>
    <row r="250" s="44" customFormat="1" ht="15" customHeight="1" x14ac:dyDescent="0.25"/>
    <row r="251" s="44" customFormat="1" ht="15" customHeight="1" x14ac:dyDescent="0.25"/>
    <row r="252" s="44" customFormat="1" ht="15" customHeight="1" x14ac:dyDescent="0.25"/>
    <row r="253" s="44" customFormat="1" ht="15" customHeight="1" x14ac:dyDescent="0.25"/>
    <row r="254" s="44" customFormat="1" ht="15" customHeight="1" x14ac:dyDescent="0.25"/>
    <row r="255" s="44" customFormat="1" ht="15" customHeight="1" x14ac:dyDescent="0.25"/>
    <row r="256" s="44" customFormat="1" ht="15" customHeight="1" x14ac:dyDescent="0.25"/>
    <row r="257" s="44" customFormat="1" ht="15" customHeight="1" x14ac:dyDescent="0.25"/>
    <row r="258" s="44" customFormat="1" ht="15" customHeight="1" x14ac:dyDescent="0.25"/>
    <row r="259" s="44" customFormat="1" ht="15" customHeight="1" x14ac:dyDescent="0.25"/>
    <row r="260" s="44" customFormat="1" ht="15" customHeight="1" x14ac:dyDescent="0.25"/>
    <row r="261" s="44" customFormat="1" ht="15" customHeight="1" x14ac:dyDescent="0.25"/>
    <row r="262" s="44" customFormat="1" ht="15" customHeight="1" x14ac:dyDescent="0.25"/>
    <row r="263" s="44" customFormat="1" ht="15" customHeight="1" x14ac:dyDescent="0.25"/>
    <row r="264" s="44" customFormat="1" ht="15" customHeight="1" x14ac:dyDescent="0.25"/>
    <row r="265" s="44" customFormat="1" ht="15" customHeight="1" x14ac:dyDescent="0.25"/>
    <row r="266" s="44" customFormat="1" ht="15" customHeight="1" x14ac:dyDescent="0.25"/>
    <row r="267" s="44" customFormat="1" ht="15" customHeight="1" x14ac:dyDescent="0.25"/>
    <row r="268" s="44" customFormat="1" ht="15" customHeight="1" x14ac:dyDescent="0.25"/>
    <row r="269" s="44" customFormat="1" ht="15" customHeight="1" x14ac:dyDescent="0.25"/>
    <row r="270" s="44" customFormat="1" ht="15" customHeight="1" x14ac:dyDescent="0.25"/>
    <row r="271" s="44" customFormat="1" ht="15" customHeight="1" x14ac:dyDescent="0.25"/>
    <row r="272" s="44" customFormat="1" ht="15" customHeight="1" x14ac:dyDescent="0.25"/>
    <row r="273" s="44" customFormat="1" ht="15" customHeight="1" x14ac:dyDescent="0.25"/>
    <row r="274" s="44" customFormat="1" ht="15" customHeight="1" x14ac:dyDescent="0.25"/>
    <row r="275" s="44" customFormat="1" ht="15" customHeight="1" x14ac:dyDescent="0.25"/>
    <row r="276" s="44" customFormat="1" ht="15" customHeight="1" x14ac:dyDescent="0.25"/>
    <row r="277" s="44" customFormat="1" ht="15" customHeight="1" x14ac:dyDescent="0.25"/>
    <row r="278" s="44" customFormat="1" ht="15" customHeight="1" x14ac:dyDescent="0.25"/>
    <row r="279" s="44" customFormat="1" ht="15" customHeight="1" x14ac:dyDescent="0.25"/>
    <row r="280" s="44" customFormat="1" ht="15" customHeight="1" x14ac:dyDescent="0.25"/>
    <row r="281" s="44" customFormat="1" ht="15" customHeight="1" x14ac:dyDescent="0.25"/>
    <row r="282" s="44" customFormat="1" ht="15" customHeight="1" x14ac:dyDescent="0.25"/>
    <row r="283" s="44" customFormat="1" ht="15" customHeight="1" x14ac:dyDescent="0.25"/>
    <row r="284" s="44" customFormat="1" ht="15" customHeight="1" x14ac:dyDescent="0.25"/>
    <row r="285" s="44" customFormat="1" ht="15" customHeight="1" x14ac:dyDescent="0.25"/>
    <row r="286" s="44" customFormat="1" ht="15" customHeight="1" x14ac:dyDescent="0.25"/>
    <row r="287" s="44" customFormat="1" ht="15" customHeight="1" x14ac:dyDescent="0.25"/>
    <row r="288" s="44" customFormat="1" ht="15" customHeight="1" x14ac:dyDescent="0.25"/>
    <row r="289" s="44" customFormat="1" ht="15" customHeight="1" x14ac:dyDescent="0.25"/>
    <row r="290" s="44" customFormat="1" ht="15" customHeight="1" x14ac:dyDescent="0.25"/>
    <row r="291" s="44" customFormat="1" ht="15" customHeight="1" x14ac:dyDescent="0.25"/>
    <row r="292" s="44" customFormat="1" ht="15" customHeight="1" x14ac:dyDescent="0.25"/>
    <row r="293" s="44" customFormat="1" ht="15" customHeight="1" x14ac:dyDescent="0.25"/>
    <row r="294" s="44" customFormat="1" ht="15" customHeight="1" x14ac:dyDescent="0.25"/>
    <row r="295" s="44" customFormat="1" ht="15" customHeight="1" x14ac:dyDescent="0.25"/>
    <row r="296" s="44" customFormat="1" ht="15" customHeight="1" x14ac:dyDescent="0.25"/>
    <row r="297" s="44" customFormat="1" ht="15" customHeight="1" x14ac:dyDescent="0.25"/>
    <row r="298" s="44" customFormat="1" ht="15" customHeight="1" x14ac:dyDescent="0.25"/>
    <row r="299" s="44" customFormat="1" ht="15" customHeight="1" x14ac:dyDescent="0.25"/>
    <row r="300" s="44" customFormat="1" ht="15" customHeight="1" x14ac:dyDescent="0.25"/>
    <row r="301" s="44" customFormat="1" ht="15" customHeight="1" x14ac:dyDescent="0.25"/>
    <row r="302" s="44" customFormat="1" ht="15" customHeight="1" x14ac:dyDescent="0.25"/>
    <row r="303" s="44" customFormat="1" ht="15" customHeight="1" x14ac:dyDescent="0.25"/>
    <row r="304" s="44" customFormat="1" ht="15" customHeight="1" x14ac:dyDescent="0.25"/>
    <row r="305" s="44" customFormat="1" ht="15" customHeight="1" x14ac:dyDescent="0.25"/>
    <row r="306" s="44" customFormat="1" ht="15" customHeight="1" x14ac:dyDescent="0.25"/>
    <row r="307" s="44" customFormat="1" ht="15" customHeight="1" x14ac:dyDescent="0.25"/>
    <row r="308" s="44" customFormat="1" ht="15" customHeight="1" x14ac:dyDescent="0.25"/>
    <row r="309" s="44" customFormat="1" ht="15" customHeight="1" x14ac:dyDescent="0.25"/>
    <row r="310" s="44" customFormat="1" ht="15" customHeight="1" x14ac:dyDescent="0.25"/>
    <row r="311" s="44" customFormat="1" ht="15" customHeight="1" x14ac:dyDescent="0.25"/>
    <row r="312" s="44" customFormat="1" ht="15" customHeight="1" x14ac:dyDescent="0.25"/>
    <row r="313" s="44" customFormat="1" ht="15" customHeight="1" x14ac:dyDescent="0.25"/>
    <row r="314" s="44" customFormat="1" ht="15" customHeight="1" x14ac:dyDescent="0.25"/>
    <row r="315" s="44" customFormat="1" ht="15" customHeight="1" x14ac:dyDescent="0.25"/>
    <row r="316" s="44" customFormat="1" ht="15" customHeight="1" x14ac:dyDescent="0.25"/>
    <row r="317" s="44" customFormat="1" ht="15" customHeight="1" x14ac:dyDescent="0.25"/>
    <row r="318" s="44" customFormat="1" ht="15" customHeight="1" x14ac:dyDescent="0.25"/>
    <row r="319" s="44" customFormat="1" ht="15" customHeight="1" x14ac:dyDescent="0.25"/>
    <row r="320" s="44" customFormat="1" ht="15" customHeight="1" x14ac:dyDescent="0.25"/>
    <row r="321" s="44" customFormat="1" ht="15" customHeight="1" x14ac:dyDescent="0.25"/>
    <row r="322" s="44" customFormat="1" ht="15" customHeight="1" x14ac:dyDescent="0.25"/>
    <row r="323" s="44" customFormat="1" ht="15" customHeight="1" x14ac:dyDescent="0.25"/>
    <row r="324" s="44" customFormat="1" ht="15" customHeight="1" x14ac:dyDescent="0.25"/>
    <row r="325" s="44" customFormat="1" ht="15" customHeight="1" x14ac:dyDescent="0.25"/>
    <row r="326" s="44" customFormat="1" ht="15" customHeight="1" x14ac:dyDescent="0.25"/>
    <row r="327" s="44" customFormat="1" ht="15" customHeight="1" x14ac:dyDescent="0.25"/>
    <row r="328" s="44" customFormat="1" ht="15" customHeight="1" x14ac:dyDescent="0.25"/>
    <row r="329" s="44" customFormat="1" ht="15" customHeight="1" x14ac:dyDescent="0.25"/>
    <row r="330" s="44" customFormat="1" ht="15" customHeight="1" x14ac:dyDescent="0.25"/>
    <row r="331" s="44" customFormat="1" ht="15" customHeight="1" x14ac:dyDescent="0.25"/>
    <row r="332" s="44" customFormat="1" ht="15" customHeight="1" x14ac:dyDescent="0.25"/>
    <row r="333" s="44" customFormat="1" ht="15" customHeight="1" x14ac:dyDescent="0.25"/>
    <row r="334" s="44" customFormat="1" ht="15" customHeight="1" x14ac:dyDescent="0.25"/>
    <row r="335" s="44" customFormat="1" ht="15" customHeight="1" x14ac:dyDescent="0.25"/>
    <row r="336" s="44" customFormat="1" ht="15" customHeight="1" x14ac:dyDescent="0.25"/>
    <row r="337" s="44" customFormat="1" ht="15" customHeight="1" x14ac:dyDescent="0.25"/>
    <row r="338" s="44" customFormat="1" ht="15" customHeight="1" x14ac:dyDescent="0.25"/>
    <row r="339" s="44" customFormat="1" ht="15" customHeight="1" x14ac:dyDescent="0.25"/>
    <row r="340" s="44" customFormat="1" ht="15" customHeight="1" x14ac:dyDescent="0.25"/>
    <row r="341" s="44" customFormat="1" ht="15" customHeight="1" x14ac:dyDescent="0.25"/>
    <row r="342" s="44" customFormat="1" ht="15" customHeight="1" x14ac:dyDescent="0.25"/>
    <row r="343" s="44" customFormat="1" ht="15" customHeight="1" x14ac:dyDescent="0.25"/>
    <row r="344" s="44" customFormat="1" ht="15" customHeight="1" x14ac:dyDescent="0.25"/>
    <row r="345" s="44" customFormat="1" ht="15" customHeight="1" x14ac:dyDescent="0.25"/>
    <row r="346" s="44" customFormat="1" ht="15" customHeight="1" x14ac:dyDescent="0.25"/>
    <row r="347" s="44" customFormat="1" ht="15" customHeight="1" x14ac:dyDescent="0.25"/>
    <row r="348" s="44" customFormat="1" ht="15" customHeight="1" x14ac:dyDescent="0.25"/>
    <row r="349" s="44" customFormat="1" ht="15" customHeight="1" x14ac:dyDescent="0.25"/>
    <row r="350" s="44" customFormat="1" ht="15" customHeight="1" x14ac:dyDescent="0.25"/>
    <row r="351" s="44" customFormat="1" ht="15" customHeight="1" x14ac:dyDescent="0.25"/>
    <row r="352" s="44" customFormat="1" ht="15" customHeight="1" x14ac:dyDescent="0.25"/>
    <row r="353" s="44" customFormat="1" ht="15" customHeight="1" x14ac:dyDescent="0.25"/>
    <row r="354" s="44" customFormat="1" ht="15" customHeight="1" x14ac:dyDescent="0.25"/>
    <row r="355" s="44" customFormat="1" ht="15" customHeight="1" x14ac:dyDescent="0.25"/>
    <row r="356" s="44" customFormat="1" ht="15" customHeight="1" x14ac:dyDescent="0.25"/>
    <row r="357" s="44" customFormat="1" ht="15" customHeight="1" x14ac:dyDescent="0.25"/>
    <row r="358" s="44" customFormat="1" ht="15" customHeight="1" x14ac:dyDescent="0.25"/>
    <row r="359" s="44" customFormat="1" ht="15" customHeight="1" x14ac:dyDescent="0.25"/>
    <row r="360" s="44" customFormat="1" ht="15" customHeight="1" x14ac:dyDescent="0.25"/>
    <row r="361" s="44" customFormat="1" ht="15" customHeight="1" x14ac:dyDescent="0.25"/>
    <row r="362" s="44" customFormat="1" ht="15" customHeight="1" x14ac:dyDescent="0.25"/>
    <row r="363" s="44" customFormat="1" ht="15" customHeight="1" x14ac:dyDescent="0.25"/>
    <row r="364" s="44" customFormat="1" ht="15" customHeight="1" x14ac:dyDescent="0.25"/>
    <row r="365" s="44" customFormat="1" ht="15" customHeight="1" x14ac:dyDescent="0.25"/>
    <row r="366" s="44" customFormat="1" ht="15" customHeight="1" x14ac:dyDescent="0.25"/>
    <row r="367" s="44" customFormat="1" ht="15" customHeight="1" x14ac:dyDescent="0.25"/>
    <row r="368" s="44" customFormat="1" ht="15" customHeight="1" x14ac:dyDescent="0.25"/>
    <row r="369" s="44" customFormat="1" ht="15" customHeight="1" x14ac:dyDescent="0.25"/>
    <row r="370" s="44" customFormat="1" ht="15" customHeight="1" x14ac:dyDescent="0.25"/>
    <row r="371" s="44" customFormat="1" ht="15" customHeight="1" x14ac:dyDescent="0.25"/>
    <row r="372" s="44" customFormat="1" ht="15" customHeight="1" x14ac:dyDescent="0.25"/>
    <row r="373" s="44" customFormat="1" ht="15" customHeight="1" x14ac:dyDescent="0.25"/>
    <row r="374" s="44" customFormat="1" ht="15" customHeight="1" x14ac:dyDescent="0.25"/>
    <row r="375" s="44" customFormat="1" ht="15" customHeight="1" x14ac:dyDescent="0.25"/>
    <row r="376" s="44" customFormat="1" ht="15" customHeight="1" x14ac:dyDescent="0.25"/>
    <row r="377" s="44" customFormat="1" ht="15" customHeight="1" x14ac:dyDescent="0.25"/>
    <row r="378" s="44" customFormat="1" ht="15" customHeight="1" x14ac:dyDescent="0.25"/>
    <row r="379" s="44" customFormat="1" ht="15" customHeight="1" x14ac:dyDescent="0.25"/>
    <row r="380" s="44" customFormat="1" ht="15" customHeight="1" x14ac:dyDescent="0.25"/>
    <row r="381" s="44" customFormat="1" ht="15" customHeight="1" x14ac:dyDescent="0.25"/>
    <row r="382" s="44" customFormat="1" ht="15" customHeight="1" x14ac:dyDescent="0.25"/>
    <row r="383" s="44" customFormat="1" ht="15" customHeight="1" x14ac:dyDescent="0.25"/>
    <row r="384" s="44" customFormat="1" ht="15" customHeight="1" x14ac:dyDescent="0.25"/>
    <row r="385" s="44" customFormat="1" ht="15" customHeight="1" x14ac:dyDescent="0.25"/>
    <row r="386" s="44" customFormat="1" ht="15" customHeight="1" x14ac:dyDescent="0.25"/>
    <row r="387" s="44" customFormat="1" ht="15" customHeight="1" x14ac:dyDescent="0.25"/>
    <row r="388" s="44" customFormat="1" ht="15" customHeight="1" x14ac:dyDescent="0.25"/>
    <row r="389" s="44" customFormat="1" ht="15" customHeight="1" x14ac:dyDescent="0.25"/>
    <row r="390" s="44" customFormat="1" ht="15" customHeight="1" x14ac:dyDescent="0.25"/>
    <row r="391" s="44" customFormat="1" ht="15" customHeight="1" x14ac:dyDescent="0.25"/>
    <row r="392" s="44" customFormat="1" ht="15" customHeight="1" x14ac:dyDescent="0.25"/>
    <row r="393" s="44" customFormat="1" ht="15" customHeight="1" x14ac:dyDescent="0.25"/>
    <row r="394" s="44" customFormat="1" ht="15" customHeight="1" x14ac:dyDescent="0.25"/>
    <row r="395" s="44" customFormat="1" ht="15" customHeight="1" x14ac:dyDescent="0.25"/>
    <row r="396" s="44" customFormat="1" ht="15" customHeight="1" x14ac:dyDescent="0.25"/>
    <row r="397" s="44" customFormat="1" ht="15" customHeight="1" x14ac:dyDescent="0.25"/>
    <row r="398" s="44" customFormat="1" ht="15" customHeight="1" x14ac:dyDescent="0.25"/>
    <row r="399" s="44" customFormat="1" ht="15" customHeight="1" x14ac:dyDescent="0.25"/>
    <row r="400" s="44" customFormat="1" ht="15" customHeight="1" x14ac:dyDescent="0.25"/>
    <row r="401" s="44" customFormat="1" ht="15" customHeight="1" x14ac:dyDescent="0.25"/>
    <row r="402" s="44" customFormat="1" ht="15" customHeight="1" x14ac:dyDescent="0.25"/>
    <row r="403" s="44" customFormat="1" ht="15" customHeight="1" x14ac:dyDescent="0.25"/>
    <row r="404" s="44" customFormat="1" ht="15" customHeight="1" x14ac:dyDescent="0.25"/>
    <row r="405" s="44" customFormat="1" ht="15" customHeight="1" x14ac:dyDescent="0.25"/>
    <row r="406" s="44" customFormat="1" ht="15" customHeight="1" x14ac:dyDescent="0.25"/>
    <row r="407" s="44" customFormat="1" ht="15" customHeight="1" x14ac:dyDescent="0.25"/>
    <row r="408" s="44" customFormat="1" ht="15" customHeight="1" x14ac:dyDescent="0.25"/>
    <row r="409" s="44" customFormat="1" ht="15" customHeight="1" x14ac:dyDescent="0.25"/>
    <row r="410" s="44" customFormat="1" ht="15" customHeight="1" x14ac:dyDescent="0.25"/>
    <row r="411" s="44" customFormat="1" ht="15" customHeight="1" x14ac:dyDescent="0.25"/>
    <row r="412" s="44" customFormat="1" ht="15" customHeight="1" x14ac:dyDescent="0.25"/>
    <row r="413" s="44" customFormat="1" ht="15" customHeight="1" x14ac:dyDescent="0.25"/>
    <row r="414" s="44" customFormat="1" ht="15" customHeight="1" x14ac:dyDescent="0.25"/>
    <row r="415" s="44" customFormat="1" ht="15" customHeight="1" x14ac:dyDescent="0.25"/>
    <row r="416" s="44" customFormat="1" ht="15" customHeight="1" x14ac:dyDescent="0.25"/>
    <row r="417" s="44" customFormat="1" ht="15" customHeight="1" x14ac:dyDescent="0.25"/>
    <row r="418" s="44" customFormat="1" ht="15" customHeight="1" x14ac:dyDescent="0.25"/>
    <row r="419" s="44" customFormat="1" ht="15" customHeight="1" x14ac:dyDescent="0.25"/>
    <row r="420" s="44" customFormat="1" ht="15" customHeight="1" x14ac:dyDescent="0.25"/>
    <row r="421" s="44" customFormat="1" ht="15" customHeight="1" x14ac:dyDescent="0.25"/>
    <row r="422" s="44" customFormat="1" ht="15" customHeight="1" x14ac:dyDescent="0.25"/>
    <row r="423" s="44" customFormat="1" ht="15" customHeight="1" x14ac:dyDescent="0.25"/>
    <row r="424" s="44" customFormat="1" ht="15" customHeight="1" x14ac:dyDescent="0.25"/>
    <row r="425" s="44" customFormat="1" ht="15" customHeight="1" x14ac:dyDescent="0.25"/>
    <row r="426" s="44" customFormat="1" ht="15" customHeight="1" x14ac:dyDescent="0.25"/>
    <row r="427" s="44" customFormat="1" ht="15" customHeight="1" x14ac:dyDescent="0.25"/>
    <row r="428" s="44" customFormat="1" ht="15" customHeight="1" x14ac:dyDescent="0.25"/>
    <row r="429" s="44" customFormat="1" ht="15" customHeight="1" x14ac:dyDescent="0.25"/>
    <row r="430" s="44" customFormat="1" ht="15" customHeight="1" x14ac:dyDescent="0.25"/>
    <row r="431" s="44" customFormat="1" ht="15" customHeight="1" x14ac:dyDescent="0.25"/>
    <row r="432" s="44" customFormat="1" ht="15" customHeight="1" x14ac:dyDescent="0.25"/>
    <row r="433" s="44" customFormat="1" ht="15" customHeight="1" x14ac:dyDescent="0.25"/>
    <row r="434" s="44" customFormat="1" ht="15" customHeight="1" x14ac:dyDescent="0.25"/>
    <row r="435" s="44" customFormat="1" ht="15" customHeight="1" x14ac:dyDescent="0.25"/>
    <row r="436" s="44" customFormat="1" ht="15" customHeight="1" x14ac:dyDescent="0.25"/>
    <row r="437" s="44" customFormat="1" ht="15" customHeight="1" x14ac:dyDescent="0.25"/>
    <row r="438" s="44" customFormat="1" ht="15" customHeight="1" x14ac:dyDescent="0.25"/>
    <row r="439" s="44" customFormat="1" ht="15" customHeight="1" x14ac:dyDescent="0.25"/>
    <row r="440" s="44" customFormat="1" ht="15" customHeight="1" x14ac:dyDescent="0.25"/>
    <row r="441" s="44" customFormat="1" ht="15" customHeight="1" x14ac:dyDescent="0.25"/>
    <row r="442" s="44" customFormat="1" ht="15" customHeight="1" x14ac:dyDescent="0.25"/>
    <row r="443" s="44" customFormat="1" ht="15" customHeight="1" x14ac:dyDescent="0.25"/>
    <row r="444" s="44" customFormat="1" ht="15" customHeight="1" x14ac:dyDescent="0.25"/>
    <row r="445" s="44" customFormat="1" ht="15" customHeight="1" x14ac:dyDescent="0.25"/>
    <row r="446" s="44" customFormat="1" ht="15" customHeight="1" x14ac:dyDescent="0.25"/>
    <row r="447" s="44" customFormat="1" ht="15" customHeight="1" x14ac:dyDescent="0.25"/>
    <row r="448" s="44" customFormat="1" ht="15" customHeight="1" x14ac:dyDescent="0.25"/>
    <row r="449" s="44" customFormat="1" ht="15" customHeight="1" x14ac:dyDescent="0.25"/>
    <row r="450" s="44" customFormat="1" ht="15" customHeight="1" x14ac:dyDescent="0.25"/>
    <row r="451" s="44" customFormat="1" ht="15" customHeight="1" x14ac:dyDescent="0.25"/>
    <row r="452" s="44" customFormat="1" ht="15" customHeight="1" x14ac:dyDescent="0.25"/>
    <row r="453" s="44" customFormat="1" ht="15" customHeight="1" x14ac:dyDescent="0.25"/>
    <row r="454" s="44" customFormat="1" ht="15" customHeight="1" x14ac:dyDescent="0.25"/>
    <row r="455" s="44" customFormat="1" ht="15" customHeight="1" x14ac:dyDescent="0.25"/>
    <row r="456" s="44" customFormat="1" ht="15" customHeight="1" x14ac:dyDescent="0.25"/>
    <row r="457" s="44" customFormat="1" ht="15" customHeight="1" x14ac:dyDescent="0.25"/>
    <row r="458" s="44" customFormat="1" ht="15" customHeight="1" x14ac:dyDescent="0.25"/>
    <row r="459" s="44" customFormat="1" ht="15" customHeight="1" x14ac:dyDescent="0.25"/>
    <row r="460" s="44" customFormat="1" ht="15" customHeight="1" x14ac:dyDescent="0.25"/>
    <row r="461" s="44" customFormat="1" ht="15" customHeight="1" x14ac:dyDescent="0.25"/>
    <row r="462" s="44" customFormat="1" ht="15" customHeight="1" x14ac:dyDescent="0.25"/>
    <row r="463" s="44" customFormat="1" ht="15" customHeight="1" x14ac:dyDescent="0.25"/>
    <row r="464" s="44" customFormat="1" ht="15" customHeight="1" x14ac:dyDescent="0.25"/>
    <row r="465" s="44" customFormat="1" ht="15" customHeight="1" x14ac:dyDescent="0.25"/>
    <row r="466" s="44" customFormat="1" ht="15" customHeight="1" x14ac:dyDescent="0.25"/>
    <row r="467" s="44" customFormat="1" ht="15" customHeight="1" x14ac:dyDescent="0.25"/>
    <row r="468" s="44" customFormat="1" ht="15" customHeight="1" x14ac:dyDescent="0.25"/>
    <row r="469" s="44" customFormat="1" ht="15" customHeight="1" x14ac:dyDescent="0.25"/>
    <row r="470" s="44" customFormat="1" ht="15" customHeight="1" x14ac:dyDescent="0.25"/>
    <row r="471" s="44" customFormat="1" ht="15" customHeight="1" x14ac:dyDescent="0.25"/>
    <row r="472" s="44" customFormat="1" ht="15" customHeight="1" x14ac:dyDescent="0.25"/>
    <row r="473" s="44" customFormat="1" ht="15" customHeight="1" x14ac:dyDescent="0.25"/>
    <row r="474" s="44" customFormat="1" ht="15" customHeight="1" x14ac:dyDescent="0.25"/>
    <row r="475" s="44" customFormat="1" ht="15" customHeight="1" x14ac:dyDescent="0.25"/>
    <row r="476" s="44" customFormat="1" ht="15" customHeight="1" x14ac:dyDescent="0.25"/>
    <row r="477" s="44" customFormat="1" ht="15" customHeight="1" x14ac:dyDescent="0.25"/>
    <row r="478" s="44" customFormat="1" ht="15" customHeight="1" x14ac:dyDescent="0.25"/>
    <row r="479" s="44" customFormat="1" ht="15" customHeight="1" x14ac:dyDescent="0.25"/>
    <row r="480" s="44" customFormat="1" ht="15" customHeight="1" x14ac:dyDescent="0.25"/>
    <row r="481" s="44" customFormat="1" ht="15" customHeight="1" x14ac:dyDescent="0.25"/>
    <row r="482" s="44" customFormat="1" ht="15" customHeight="1" x14ac:dyDescent="0.25"/>
    <row r="483" s="44" customFormat="1" ht="15" customHeight="1" x14ac:dyDescent="0.25"/>
    <row r="484" s="44" customFormat="1" ht="15" customHeight="1" x14ac:dyDescent="0.25"/>
    <row r="485" s="44" customFormat="1" ht="15" customHeight="1" x14ac:dyDescent="0.25"/>
    <row r="486" s="44" customFormat="1" ht="15" customHeight="1" x14ac:dyDescent="0.25"/>
    <row r="487" s="44" customFormat="1" ht="15" customHeight="1" x14ac:dyDescent="0.25"/>
    <row r="488" s="44" customFormat="1" ht="15" customHeight="1" x14ac:dyDescent="0.25"/>
    <row r="489" s="44" customFormat="1" ht="15" customHeight="1" x14ac:dyDescent="0.25"/>
    <row r="490" s="44" customFormat="1" ht="15" customHeight="1" x14ac:dyDescent="0.25"/>
    <row r="491" s="44" customFormat="1" ht="15" customHeight="1" x14ac:dyDescent="0.25"/>
    <row r="492" s="44" customFormat="1" ht="15" customHeight="1" x14ac:dyDescent="0.25"/>
    <row r="493" s="44" customFormat="1" ht="15" customHeight="1" x14ac:dyDescent="0.25"/>
    <row r="494" s="44" customFormat="1" ht="15" customHeight="1" x14ac:dyDescent="0.25"/>
    <row r="495" s="44" customFormat="1" ht="15" customHeight="1" x14ac:dyDescent="0.25"/>
    <row r="496" s="44" customFormat="1" ht="15" customHeight="1" x14ac:dyDescent="0.25"/>
    <row r="497" s="44" customFormat="1" ht="15" customHeight="1" x14ac:dyDescent="0.25"/>
    <row r="498" s="44" customFormat="1" ht="15" customHeight="1" x14ac:dyDescent="0.25"/>
    <row r="499" s="44" customFormat="1" ht="15" customHeight="1" x14ac:dyDescent="0.25"/>
    <row r="500" s="44" customFormat="1" ht="15" customHeight="1" x14ac:dyDescent="0.25"/>
    <row r="501" s="44" customFormat="1" ht="15" customHeight="1" x14ac:dyDescent="0.25"/>
    <row r="502" s="44" customFormat="1" ht="15" customHeight="1" x14ac:dyDescent="0.25"/>
    <row r="503" s="44" customFormat="1" ht="15" customHeight="1" x14ac:dyDescent="0.25"/>
    <row r="504" s="44" customFormat="1" ht="15" customHeight="1" x14ac:dyDescent="0.25"/>
    <row r="505" s="44" customFormat="1" ht="15" customHeight="1" x14ac:dyDescent="0.25"/>
    <row r="506" s="44" customFormat="1" ht="15" customHeight="1" x14ac:dyDescent="0.25"/>
    <row r="507" s="44" customFormat="1" ht="15" customHeight="1" x14ac:dyDescent="0.25"/>
    <row r="508" s="44" customFormat="1" ht="15" customHeight="1" x14ac:dyDescent="0.25"/>
    <row r="509" s="44" customFormat="1" ht="15" customHeight="1" x14ac:dyDescent="0.25"/>
    <row r="510" s="44" customFormat="1" ht="15" customHeight="1" x14ac:dyDescent="0.25"/>
    <row r="511" s="44" customFormat="1" ht="15" customHeight="1" x14ac:dyDescent="0.25"/>
    <row r="512" s="44" customFormat="1" ht="15" customHeight="1" x14ac:dyDescent="0.25"/>
    <row r="513" s="44" customFormat="1" ht="15" customHeight="1" x14ac:dyDescent="0.25"/>
    <row r="514" s="44" customFormat="1" ht="15" customHeight="1" x14ac:dyDescent="0.25"/>
    <row r="515" s="44" customFormat="1" ht="15" customHeight="1" x14ac:dyDescent="0.25"/>
    <row r="516" s="44" customFormat="1" ht="15" customHeight="1" x14ac:dyDescent="0.25"/>
    <row r="517" s="44" customFormat="1" ht="15" customHeight="1" x14ac:dyDescent="0.25"/>
    <row r="518" s="44" customFormat="1" ht="15" customHeight="1" x14ac:dyDescent="0.25"/>
    <row r="519" s="44" customFormat="1" ht="15" customHeight="1" x14ac:dyDescent="0.25"/>
    <row r="520" s="44" customFormat="1" ht="15" customHeight="1" x14ac:dyDescent="0.25"/>
    <row r="521" s="44" customFormat="1" ht="15" customHeight="1" x14ac:dyDescent="0.25"/>
    <row r="522" s="44" customFormat="1" ht="15" customHeight="1" x14ac:dyDescent="0.25"/>
    <row r="523" s="44" customFormat="1" ht="15" customHeight="1" x14ac:dyDescent="0.25"/>
    <row r="524" s="44" customFormat="1" ht="15" customHeight="1" x14ac:dyDescent="0.25"/>
    <row r="525" s="44" customFormat="1" ht="15" customHeight="1" x14ac:dyDescent="0.25"/>
    <row r="526" s="44" customFormat="1" ht="15" customHeight="1" x14ac:dyDescent="0.25"/>
    <row r="527" s="44" customFormat="1" ht="15" customHeight="1" x14ac:dyDescent="0.25"/>
    <row r="528" s="44" customFormat="1" ht="15" customHeight="1" x14ac:dyDescent="0.25"/>
    <row r="529" s="44" customFormat="1" ht="15" customHeight="1" x14ac:dyDescent="0.25"/>
    <row r="530" s="44" customFormat="1" ht="15" customHeight="1" x14ac:dyDescent="0.25"/>
    <row r="531" s="44" customFormat="1" ht="15" customHeight="1" x14ac:dyDescent="0.25"/>
    <row r="532" s="44" customFormat="1" ht="15" customHeight="1" x14ac:dyDescent="0.25"/>
    <row r="533" s="44" customFormat="1" ht="15" customHeight="1" x14ac:dyDescent="0.25"/>
    <row r="534" s="44" customFormat="1" ht="15" customHeight="1" x14ac:dyDescent="0.25"/>
    <row r="535" s="44" customFormat="1" ht="15" customHeight="1" x14ac:dyDescent="0.25"/>
    <row r="536" s="44" customFormat="1" ht="15" customHeight="1" x14ac:dyDescent="0.25"/>
    <row r="537" s="44" customFormat="1" ht="15" customHeight="1" x14ac:dyDescent="0.25"/>
    <row r="538" s="44" customFormat="1" ht="15" customHeight="1" x14ac:dyDescent="0.25"/>
    <row r="539" s="44" customFormat="1" ht="15" customHeight="1" x14ac:dyDescent="0.25"/>
    <row r="540" s="44" customFormat="1" ht="15" customHeight="1" x14ac:dyDescent="0.25"/>
    <row r="541" s="44" customFormat="1" ht="15" customHeight="1" x14ac:dyDescent="0.25"/>
    <row r="542" s="44" customFormat="1" ht="15" customHeight="1" x14ac:dyDescent="0.25"/>
    <row r="543" s="44" customFormat="1" ht="15" customHeight="1" x14ac:dyDescent="0.25"/>
    <row r="544" s="44" customFormat="1" ht="15" customHeight="1" x14ac:dyDescent="0.25"/>
    <row r="545" s="44" customFormat="1" ht="15" customHeight="1" x14ac:dyDescent="0.25"/>
    <row r="546" s="44" customFormat="1" ht="15" customHeight="1" x14ac:dyDescent="0.25"/>
    <row r="547" s="44" customFormat="1" ht="15" customHeight="1" x14ac:dyDescent="0.25"/>
    <row r="548" s="44" customFormat="1" ht="15" customHeight="1" x14ac:dyDescent="0.25"/>
    <row r="549" s="44" customFormat="1" ht="15" customHeight="1" x14ac:dyDescent="0.25"/>
    <row r="550" s="44" customFormat="1" ht="15" customHeight="1" x14ac:dyDescent="0.25"/>
    <row r="551" s="44" customFormat="1" ht="15" customHeight="1" x14ac:dyDescent="0.25"/>
    <row r="552" s="44" customFormat="1" ht="15" customHeight="1" x14ac:dyDescent="0.25"/>
    <row r="553" s="44" customFormat="1" ht="15" customHeight="1" x14ac:dyDescent="0.25"/>
    <row r="554" s="44" customFormat="1" ht="15" customHeight="1" x14ac:dyDescent="0.25"/>
    <row r="555" s="44" customFormat="1" ht="15" customHeight="1" x14ac:dyDescent="0.25"/>
    <row r="556" s="44" customFormat="1" ht="15" customHeight="1" x14ac:dyDescent="0.25"/>
    <row r="557" s="44" customFormat="1" ht="15" customHeight="1" x14ac:dyDescent="0.25"/>
    <row r="558" s="44" customFormat="1" ht="15" customHeight="1" x14ac:dyDescent="0.25"/>
    <row r="559" s="44" customFormat="1" ht="15" customHeight="1" x14ac:dyDescent="0.25"/>
    <row r="560" s="44" customFormat="1" ht="15" customHeight="1" x14ac:dyDescent="0.25"/>
    <row r="561" s="44" customFormat="1" ht="15" customHeight="1" x14ac:dyDescent="0.25"/>
    <row r="562" s="44" customFormat="1" ht="15" customHeight="1" x14ac:dyDescent="0.25"/>
    <row r="563" s="44" customFormat="1" ht="15" customHeight="1" x14ac:dyDescent="0.25"/>
    <row r="564" s="44" customFormat="1" ht="15" customHeight="1" x14ac:dyDescent="0.25"/>
    <row r="565" s="44" customFormat="1" ht="15" customHeight="1" x14ac:dyDescent="0.25"/>
    <row r="566" s="44" customFormat="1" ht="15" customHeight="1" x14ac:dyDescent="0.25"/>
    <row r="567" s="44" customFormat="1" ht="15" customHeight="1" x14ac:dyDescent="0.25"/>
    <row r="568" s="44" customFormat="1" ht="15" customHeight="1" x14ac:dyDescent="0.25"/>
    <row r="569" s="44" customFormat="1" ht="15" customHeight="1" x14ac:dyDescent="0.25"/>
    <row r="570" s="44" customFormat="1" ht="15" customHeight="1" x14ac:dyDescent="0.25"/>
    <row r="571" s="44" customFormat="1" ht="15" customHeight="1" x14ac:dyDescent="0.25"/>
    <row r="572" s="44" customFormat="1" ht="15" customHeight="1" x14ac:dyDescent="0.25"/>
    <row r="573" s="44" customFormat="1" ht="15" customHeight="1" x14ac:dyDescent="0.25"/>
    <row r="574" s="44" customFormat="1" ht="15" customHeight="1" x14ac:dyDescent="0.25"/>
    <row r="575" s="44" customFormat="1" ht="15" customHeight="1" x14ac:dyDescent="0.25"/>
    <row r="576" s="44" customFormat="1" ht="15" customHeight="1" x14ac:dyDescent="0.25"/>
    <row r="577" s="44" customFormat="1" ht="15" customHeight="1" x14ac:dyDescent="0.25"/>
    <row r="578" s="44" customFormat="1" ht="15" customHeight="1" x14ac:dyDescent="0.25"/>
    <row r="579" s="44" customFormat="1" ht="15" customHeight="1" x14ac:dyDescent="0.25"/>
    <row r="580" s="44" customFormat="1" ht="15" customHeight="1" x14ac:dyDescent="0.25"/>
    <row r="581" s="44" customFormat="1" ht="15" customHeight="1" x14ac:dyDescent="0.25"/>
    <row r="582" s="44" customFormat="1" ht="15" customHeight="1" x14ac:dyDescent="0.25"/>
    <row r="583" s="44" customFormat="1" ht="15" customHeight="1" x14ac:dyDescent="0.25"/>
    <row r="584" s="44" customFormat="1" ht="15" customHeight="1" x14ac:dyDescent="0.25"/>
    <row r="585" s="44" customFormat="1" ht="15" customHeight="1" x14ac:dyDescent="0.25"/>
    <row r="586" s="44" customFormat="1" ht="15" customHeight="1" x14ac:dyDescent="0.25"/>
    <row r="587" s="44" customFormat="1" ht="15" customHeight="1" x14ac:dyDescent="0.25"/>
    <row r="588" s="44" customFormat="1" ht="15" customHeight="1" x14ac:dyDescent="0.25"/>
    <row r="589" s="44" customFormat="1" ht="15" customHeight="1" x14ac:dyDescent="0.25"/>
    <row r="590" s="44" customFormat="1" ht="15" customHeight="1" x14ac:dyDescent="0.25"/>
    <row r="591" s="44" customFormat="1" ht="15" customHeight="1" x14ac:dyDescent="0.25"/>
    <row r="592" s="44" customFormat="1" ht="15" customHeight="1" x14ac:dyDescent="0.25"/>
    <row r="593" s="44" customFormat="1" ht="15" customHeight="1" x14ac:dyDescent="0.25"/>
    <row r="594" s="44" customFormat="1" ht="15" customHeight="1" x14ac:dyDescent="0.25"/>
    <row r="595" s="44" customFormat="1" ht="15" customHeight="1" x14ac:dyDescent="0.25"/>
    <row r="596" s="44" customFormat="1" ht="15" customHeight="1" x14ac:dyDescent="0.25"/>
    <row r="597" s="44" customFormat="1" ht="15" customHeight="1" x14ac:dyDescent="0.25"/>
    <row r="598" s="44" customFormat="1" ht="15" customHeight="1" x14ac:dyDescent="0.25"/>
    <row r="599" s="44" customFormat="1" ht="15" customHeight="1" x14ac:dyDescent="0.25"/>
    <row r="600" s="44" customFormat="1" ht="15" customHeight="1" x14ac:dyDescent="0.25"/>
    <row r="601" s="44" customFormat="1" ht="15" customHeight="1" x14ac:dyDescent="0.25"/>
    <row r="602" s="44" customFormat="1" ht="15" customHeight="1" x14ac:dyDescent="0.25"/>
    <row r="603" s="44" customFormat="1" ht="15" customHeight="1" x14ac:dyDescent="0.25"/>
    <row r="604" s="44" customFormat="1" ht="15" customHeight="1" x14ac:dyDescent="0.25"/>
    <row r="605" s="44" customFormat="1" ht="15" customHeight="1" x14ac:dyDescent="0.25"/>
    <row r="606" s="44" customFormat="1" ht="15" customHeight="1" x14ac:dyDescent="0.25"/>
    <row r="607" s="44" customFormat="1" ht="15" customHeight="1" x14ac:dyDescent="0.25"/>
    <row r="608" s="44" customFormat="1" ht="15" customHeight="1" x14ac:dyDescent="0.25"/>
    <row r="609" s="44" customFormat="1" ht="15" customHeight="1" x14ac:dyDescent="0.25"/>
    <row r="610" s="44" customFormat="1" ht="15" customHeight="1" x14ac:dyDescent="0.25"/>
    <row r="611" s="44" customFormat="1" ht="15" customHeight="1" x14ac:dyDescent="0.25"/>
    <row r="612" s="44" customFormat="1" ht="15" customHeight="1" x14ac:dyDescent="0.25"/>
    <row r="613" s="44" customFormat="1" ht="15" customHeight="1" x14ac:dyDescent="0.25"/>
    <row r="614" s="44" customFormat="1" ht="15" customHeight="1" x14ac:dyDescent="0.25"/>
    <row r="615" s="44" customFormat="1" ht="15" customHeight="1" x14ac:dyDescent="0.25"/>
    <row r="616" s="44" customFormat="1" ht="15" customHeight="1" x14ac:dyDescent="0.25"/>
    <row r="617" s="44" customFormat="1" ht="15" customHeight="1" x14ac:dyDescent="0.25"/>
    <row r="618" s="44" customFormat="1" ht="15" customHeight="1" x14ac:dyDescent="0.25"/>
    <row r="619" s="44" customFormat="1" ht="15" customHeight="1" x14ac:dyDescent="0.25"/>
    <row r="620" s="44" customFormat="1" ht="15" customHeight="1" x14ac:dyDescent="0.25"/>
    <row r="621" s="44" customFormat="1" ht="15" customHeight="1" x14ac:dyDescent="0.25"/>
    <row r="622" s="44" customFormat="1" ht="15" customHeight="1" x14ac:dyDescent="0.25"/>
    <row r="623" s="44" customFormat="1" ht="15" customHeight="1" x14ac:dyDescent="0.25"/>
    <row r="624" s="44" customFormat="1" ht="15" customHeight="1" x14ac:dyDescent="0.25"/>
    <row r="625" s="44" customFormat="1" ht="15" customHeight="1" x14ac:dyDescent="0.25"/>
    <row r="626" s="44" customFormat="1" ht="15" customHeight="1" x14ac:dyDescent="0.25"/>
    <row r="627" s="44" customFormat="1" ht="15" customHeight="1" x14ac:dyDescent="0.25"/>
    <row r="628" s="44" customFormat="1" ht="15" customHeight="1" x14ac:dyDescent="0.25"/>
    <row r="629" s="44" customFormat="1" ht="15" customHeight="1" x14ac:dyDescent="0.25"/>
    <row r="630" s="44" customFormat="1" ht="15" customHeight="1" x14ac:dyDescent="0.25"/>
    <row r="631" s="44" customFormat="1" ht="15" customHeight="1" x14ac:dyDescent="0.25"/>
    <row r="632" s="44" customFormat="1" ht="15" customHeight="1" x14ac:dyDescent="0.25"/>
    <row r="633" s="44" customFormat="1" ht="15" customHeight="1" x14ac:dyDescent="0.25"/>
    <row r="634" s="44" customFormat="1" ht="15" customHeight="1" x14ac:dyDescent="0.25"/>
    <row r="635" s="44" customFormat="1" ht="15" customHeight="1" x14ac:dyDescent="0.25"/>
    <row r="636" s="44" customFormat="1" ht="15" customHeight="1" x14ac:dyDescent="0.25"/>
    <row r="637" s="44" customFormat="1" ht="15" customHeight="1" x14ac:dyDescent="0.25"/>
    <row r="638" s="44" customFormat="1" ht="15" customHeight="1" x14ac:dyDescent="0.25"/>
    <row r="639" s="44" customFormat="1" ht="15" customHeight="1" x14ac:dyDescent="0.25"/>
    <row r="640" s="44" customFormat="1" ht="15" customHeight="1" x14ac:dyDescent="0.25"/>
    <row r="641" s="44" customFormat="1" ht="15" customHeight="1" x14ac:dyDescent="0.25"/>
    <row r="642" s="44" customFormat="1" ht="15" customHeight="1" x14ac:dyDescent="0.25"/>
    <row r="643" s="44" customFormat="1" ht="15" customHeight="1" x14ac:dyDescent="0.25"/>
    <row r="644" s="44" customFormat="1" ht="15" customHeight="1" x14ac:dyDescent="0.25"/>
    <row r="645" s="44" customFormat="1" ht="15" customHeight="1" x14ac:dyDescent="0.25"/>
    <row r="646" s="44" customFormat="1" ht="15" customHeight="1" x14ac:dyDescent="0.25"/>
    <row r="647" s="44" customFormat="1" ht="15" customHeight="1" x14ac:dyDescent="0.25"/>
    <row r="648" s="44" customFormat="1" ht="15" customHeight="1" x14ac:dyDescent="0.25"/>
    <row r="649" s="44" customFormat="1" ht="15" customHeight="1" x14ac:dyDescent="0.25"/>
    <row r="650" s="44" customFormat="1" ht="15" customHeight="1" x14ac:dyDescent="0.25"/>
    <row r="651" s="44" customFormat="1" ht="15" customHeight="1" x14ac:dyDescent="0.25"/>
    <row r="652" s="44" customFormat="1" ht="15" customHeight="1" x14ac:dyDescent="0.25"/>
    <row r="653" s="44" customFormat="1" ht="15" customHeight="1" x14ac:dyDescent="0.25"/>
    <row r="654" s="44" customFormat="1" ht="15" customHeight="1" x14ac:dyDescent="0.25"/>
    <row r="655" s="44" customFormat="1" ht="15" customHeight="1" x14ac:dyDescent="0.25"/>
    <row r="656" s="44" customFormat="1" ht="15" customHeight="1" x14ac:dyDescent="0.25"/>
    <row r="657" s="44" customFormat="1" ht="15" customHeight="1" x14ac:dyDescent="0.25"/>
    <row r="658" s="44" customFormat="1" ht="15" customHeight="1" x14ac:dyDescent="0.25"/>
    <row r="659" s="44" customFormat="1" ht="15" customHeight="1" x14ac:dyDescent="0.25"/>
    <row r="660" s="44" customFormat="1" ht="15" customHeight="1" x14ac:dyDescent="0.25"/>
    <row r="661" s="44" customFormat="1" ht="15" customHeight="1" x14ac:dyDescent="0.25"/>
    <row r="662" s="44" customFormat="1" ht="15" customHeight="1" x14ac:dyDescent="0.25"/>
    <row r="663" s="44" customFormat="1" ht="15" customHeight="1" x14ac:dyDescent="0.25"/>
    <row r="664" s="44" customFormat="1" ht="15" customHeight="1" x14ac:dyDescent="0.25"/>
    <row r="665" s="44" customFormat="1" ht="15" customHeight="1" x14ac:dyDescent="0.25"/>
    <row r="666" s="44" customFormat="1" ht="15" customHeight="1" x14ac:dyDescent="0.25"/>
    <row r="667" s="44" customFormat="1" ht="15" customHeight="1" x14ac:dyDescent="0.25"/>
    <row r="668" s="44" customFormat="1" ht="15" customHeight="1" x14ac:dyDescent="0.25"/>
    <row r="669" s="44" customFormat="1" ht="15" customHeight="1" x14ac:dyDescent="0.25"/>
    <row r="670" s="44" customFormat="1" ht="15" customHeight="1" x14ac:dyDescent="0.25"/>
    <row r="671" s="44" customFormat="1" ht="15" customHeight="1" x14ac:dyDescent="0.25"/>
    <row r="672" s="44" customFormat="1" ht="15" customHeight="1" x14ac:dyDescent="0.25"/>
    <row r="673" s="44" customFormat="1" ht="15" customHeight="1" x14ac:dyDescent="0.25"/>
    <row r="674" s="44" customFormat="1" ht="15" customHeight="1" x14ac:dyDescent="0.25"/>
    <row r="675" s="44" customFormat="1" ht="15" customHeight="1" x14ac:dyDescent="0.25"/>
    <row r="676" s="44" customFormat="1" ht="15" customHeight="1" x14ac:dyDescent="0.25"/>
    <row r="677" s="44" customFormat="1" ht="15" customHeight="1" x14ac:dyDescent="0.25"/>
    <row r="678" s="44" customFormat="1" ht="15" customHeight="1" x14ac:dyDescent="0.25"/>
    <row r="679" s="44" customFormat="1" ht="15" customHeight="1" x14ac:dyDescent="0.25"/>
    <row r="680" s="44" customFormat="1" ht="15" customHeight="1" x14ac:dyDescent="0.25"/>
    <row r="681" s="44" customFormat="1" ht="15" customHeight="1" x14ac:dyDescent="0.25"/>
    <row r="682" s="44" customFormat="1" ht="15" customHeight="1" x14ac:dyDescent="0.25"/>
    <row r="683" s="44" customFormat="1" ht="15" customHeight="1" x14ac:dyDescent="0.25"/>
    <row r="684" s="44" customFormat="1" ht="15" customHeight="1" x14ac:dyDescent="0.25"/>
    <row r="685" s="44" customFormat="1" ht="15" customHeight="1" x14ac:dyDescent="0.25"/>
    <row r="686" s="44" customFormat="1" ht="15" customHeight="1" x14ac:dyDescent="0.25"/>
    <row r="687" s="44" customFormat="1" ht="15" customHeight="1" x14ac:dyDescent="0.25"/>
    <row r="688" s="44" customFormat="1" ht="15" customHeight="1" x14ac:dyDescent="0.25"/>
    <row r="689" s="44" customFormat="1" ht="15" customHeight="1" x14ac:dyDescent="0.25"/>
    <row r="690" s="44" customFormat="1" ht="15" customHeight="1" x14ac:dyDescent="0.25"/>
    <row r="691" s="44" customFormat="1" ht="15" customHeight="1" x14ac:dyDescent="0.25"/>
    <row r="692" s="44" customFormat="1" ht="15" customHeight="1" x14ac:dyDescent="0.25"/>
    <row r="693" s="44" customFormat="1" ht="15" customHeight="1" x14ac:dyDescent="0.25"/>
    <row r="694" s="44" customFormat="1" ht="15" customHeight="1" x14ac:dyDescent="0.25"/>
    <row r="695" s="44" customFormat="1" ht="15" customHeight="1" x14ac:dyDescent="0.25"/>
    <row r="696" s="44" customFormat="1" ht="15" customHeight="1" x14ac:dyDescent="0.25"/>
    <row r="697" s="44" customFormat="1" ht="15" customHeight="1" x14ac:dyDescent="0.25"/>
    <row r="698" s="44" customFormat="1" ht="15" customHeight="1" x14ac:dyDescent="0.25"/>
    <row r="699" s="44" customFormat="1" ht="15" customHeight="1" x14ac:dyDescent="0.25"/>
    <row r="700" s="44" customFormat="1" ht="15" customHeight="1" x14ac:dyDescent="0.25"/>
    <row r="701" s="44" customFormat="1" ht="15" customHeight="1" x14ac:dyDescent="0.25"/>
    <row r="702" s="44" customFormat="1" ht="15" customHeight="1" x14ac:dyDescent="0.25"/>
    <row r="703" s="44" customFormat="1" ht="15" customHeight="1" x14ac:dyDescent="0.25"/>
    <row r="704" s="44" customFormat="1" ht="15" customHeight="1" x14ac:dyDescent="0.25"/>
    <row r="705" s="44" customFormat="1" ht="15" customHeight="1" x14ac:dyDescent="0.25"/>
    <row r="706" s="44" customFormat="1" ht="15" customHeight="1" x14ac:dyDescent="0.25"/>
    <row r="707" s="44" customFormat="1" ht="15" customHeight="1" x14ac:dyDescent="0.25"/>
    <row r="708" s="44" customFormat="1" ht="15" customHeight="1" x14ac:dyDescent="0.25"/>
    <row r="709" s="44" customFormat="1" ht="15" customHeight="1" x14ac:dyDescent="0.25"/>
    <row r="710" s="44" customFormat="1" ht="15" customHeight="1" x14ac:dyDescent="0.25"/>
    <row r="711" s="44" customFormat="1" ht="15" customHeight="1" x14ac:dyDescent="0.25"/>
    <row r="712" s="44" customFormat="1" ht="15" customHeight="1" x14ac:dyDescent="0.25"/>
    <row r="713" s="44" customFormat="1" ht="15" customHeight="1" x14ac:dyDescent="0.25"/>
    <row r="714" s="44" customFormat="1" ht="15" customHeight="1" x14ac:dyDescent="0.25"/>
    <row r="715" s="44" customFormat="1" ht="15" customHeight="1" x14ac:dyDescent="0.25"/>
    <row r="716" s="44" customFormat="1" ht="15" customHeight="1" x14ac:dyDescent="0.25"/>
    <row r="717" s="44" customFormat="1" ht="15" customHeight="1" x14ac:dyDescent="0.25"/>
    <row r="718" s="44" customFormat="1" ht="15" customHeight="1" x14ac:dyDescent="0.25"/>
    <row r="719" s="44" customFormat="1" ht="15" customHeight="1" x14ac:dyDescent="0.25"/>
    <row r="720" s="44" customFormat="1" ht="15" customHeight="1" x14ac:dyDescent="0.25"/>
    <row r="721" s="44" customFormat="1" ht="15" customHeight="1" x14ac:dyDescent="0.25"/>
    <row r="722" s="44" customFormat="1" ht="15" customHeight="1" x14ac:dyDescent="0.25"/>
    <row r="723" s="44" customFormat="1" ht="15" customHeight="1" x14ac:dyDescent="0.25"/>
    <row r="724" s="44" customFormat="1" ht="15" customHeight="1" x14ac:dyDescent="0.25"/>
    <row r="725" s="44" customFormat="1" ht="15" customHeight="1" x14ac:dyDescent="0.25"/>
    <row r="726" s="44" customFormat="1" ht="15" customHeight="1" x14ac:dyDescent="0.25"/>
    <row r="727" s="44" customFormat="1" ht="15" customHeight="1" x14ac:dyDescent="0.25"/>
    <row r="728" s="44" customFormat="1" ht="15" customHeight="1" x14ac:dyDescent="0.25"/>
    <row r="729" s="44" customFormat="1" ht="15" customHeight="1" x14ac:dyDescent="0.25"/>
    <row r="730" s="44" customFormat="1" ht="15" customHeight="1" x14ac:dyDescent="0.25"/>
    <row r="731" s="44" customFormat="1" ht="15" customHeight="1" x14ac:dyDescent="0.25"/>
    <row r="732" s="44" customFormat="1" ht="15" customHeight="1" x14ac:dyDescent="0.25"/>
    <row r="733" s="44" customFormat="1" ht="15" customHeight="1" x14ac:dyDescent="0.25"/>
    <row r="734" s="44" customFormat="1" ht="15" customHeight="1" x14ac:dyDescent="0.25"/>
    <row r="735" s="44" customFormat="1" ht="15" customHeight="1" x14ac:dyDescent="0.25"/>
    <row r="736" s="44" customFormat="1" ht="15" customHeight="1" x14ac:dyDescent="0.25"/>
    <row r="737" s="44" customFormat="1" ht="15" customHeight="1" x14ac:dyDescent="0.25"/>
    <row r="738" s="44" customFormat="1" ht="15" customHeight="1" x14ac:dyDescent="0.25"/>
    <row r="739" s="44" customFormat="1" ht="15" customHeight="1" x14ac:dyDescent="0.25"/>
    <row r="740" s="44" customFormat="1" ht="15" customHeight="1" x14ac:dyDescent="0.25"/>
    <row r="741" s="44" customFormat="1" ht="15" customHeight="1" x14ac:dyDescent="0.25"/>
    <row r="742" s="44" customFormat="1" ht="15" customHeight="1" x14ac:dyDescent="0.25"/>
    <row r="743" s="44" customFormat="1" ht="15" customHeight="1" x14ac:dyDescent="0.25"/>
    <row r="744" s="44" customFormat="1" ht="15" customHeight="1" x14ac:dyDescent="0.25"/>
    <row r="745" s="44" customFormat="1" ht="15" customHeight="1" x14ac:dyDescent="0.25"/>
    <row r="746" s="44" customFormat="1" ht="15" customHeight="1" x14ac:dyDescent="0.25"/>
    <row r="747" s="44" customFormat="1" ht="15" customHeight="1" x14ac:dyDescent="0.25"/>
    <row r="748" s="44" customFormat="1" ht="15" customHeight="1" x14ac:dyDescent="0.25"/>
    <row r="749" s="44" customFormat="1" ht="15" customHeight="1" x14ac:dyDescent="0.25"/>
    <row r="750" s="44" customFormat="1" ht="15" customHeight="1" x14ac:dyDescent="0.25"/>
    <row r="751" s="44" customFormat="1" ht="15" customHeight="1" x14ac:dyDescent="0.25"/>
    <row r="752" s="44" customFormat="1" ht="15" customHeight="1" x14ac:dyDescent="0.25"/>
    <row r="753" s="44" customFormat="1" ht="15" customHeight="1" x14ac:dyDescent="0.25"/>
    <row r="754" s="44" customFormat="1" ht="15" customHeight="1" x14ac:dyDescent="0.25"/>
    <row r="755" s="44" customFormat="1" ht="15" customHeight="1" x14ac:dyDescent="0.25"/>
    <row r="756" s="44" customFormat="1" ht="15" customHeight="1" x14ac:dyDescent="0.25"/>
    <row r="757" s="44" customFormat="1" ht="15" customHeight="1" x14ac:dyDescent="0.25"/>
    <row r="758" s="44" customFormat="1" ht="15" customHeight="1" x14ac:dyDescent="0.25"/>
    <row r="759" s="44" customFormat="1" ht="15" customHeight="1" x14ac:dyDescent="0.25"/>
    <row r="760" s="44" customFormat="1" ht="15" customHeight="1" x14ac:dyDescent="0.25"/>
    <row r="761" s="44" customFormat="1" ht="15" customHeight="1" x14ac:dyDescent="0.25"/>
    <row r="762" s="44" customFormat="1" ht="15" customHeight="1" x14ac:dyDescent="0.25"/>
    <row r="763" s="44" customFormat="1" ht="15" customHeight="1" x14ac:dyDescent="0.25"/>
    <row r="764" s="44" customFormat="1" ht="15" customHeight="1" x14ac:dyDescent="0.25"/>
    <row r="765" s="44" customFormat="1" ht="15" customHeight="1" x14ac:dyDescent="0.25"/>
    <row r="766" s="44" customFormat="1" ht="15" customHeight="1" x14ac:dyDescent="0.25"/>
    <row r="767" s="44" customFormat="1" ht="15" customHeight="1" x14ac:dyDescent="0.25"/>
    <row r="768" s="44" customFormat="1" ht="15" customHeight="1" x14ac:dyDescent="0.25"/>
    <row r="769" s="44" customFormat="1" ht="15" customHeight="1" x14ac:dyDescent="0.25"/>
    <row r="770" s="44" customFormat="1" ht="15" customHeight="1" x14ac:dyDescent="0.25"/>
    <row r="771" s="44" customFormat="1" ht="15" customHeight="1" x14ac:dyDescent="0.25"/>
    <row r="772" s="44" customFormat="1" ht="15" customHeight="1" x14ac:dyDescent="0.25"/>
    <row r="773" s="44" customFormat="1" ht="15" customHeight="1" x14ac:dyDescent="0.25"/>
    <row r="774" s="44" customFormat="1" ht="15" customHeight="1" x14ac:dyDescent="0.25"/>
    <row r="775" s="44" customFormat="1" ht="15" customHeight="1" x14ac:dyDescent="0.25"/>
    <row r="776" s="44" customFormat="1" ht="15" customHeight="1" x14ac:dyDescent="0.25"/>
    <row r="777" s="44" customFormat="1" ht="15" customHeight="1" x14ac:dyDescent="0.25"/>
    <row r="778" s="44" customFormat="1" ht="15" customHeight="1" x14ac:dyDescent="0.25"/>
    <row r="779" s="44" customFormat="1" ht="15" customHeight="1" x14ac:dyDescent="0.25"/>
    <row r="780" s="44" customFormat="1" ht="15" customHeight="1" x14ac:dyDescent="0.25"/>
    <row r="781" s="44" customFormat="1" ht="15" customHeight="1" x14ac:dyDescent="0.25"/>
    <row r="782" s="44" customFormat="1" ht="15" customHeight="1" x14ac:dyDescent="0.25"/>
    <row r="783" s="44" customFormat="1" ht="15" customHeight="1" x14ac:dyDescent="0.25"/>
    <row r="784" s="44" customFormat="1" ht="15" customHeight="1" x14ac:dyDescent="0.25"/>
    <row r="785" s="44" customFormat="1" ht="15" customHeight="1" x14ac:dyDescent="0.25"/>
    <row r="786" s="44" customFormat="1" ht="15" customHeight="1" x14ac:dyDescent="0.25"/>
    <row r="787" s="44" customFormat="1" ht="15" customHeight="1" x14ac:dyDescent="0.25"/>
    <row r="788" s="44" customFormat="1" ht="15" customHeight="1" x14ac:dyDescent="0.25"/>
    <row r="789" s="44" customFormat="1" ht="15" customHeight="1" x14ac:dyDescent="0.25"/>
    <row r="790" s="44" customFormat="1" ht="15" customHeight="1" x14ac:dyDescent="0.25"/>
    <row r="791" s="44" customFormat="1" ht="15" customHeight="1" x14ac:dyDescent="0.25"/>
    <row r="792" s="44" customFormat="1" ht="15" customHeight="1" x14ac:dyDescent="0.25"/>
    <row r="793" s="44" customFormat="1" ht="15" customHeight="1" x14ac:dyDescent="0.25"/>
    <row r="794" s="44" customFormat="1" ht="15" customHeight="1" x14ac:dyDescent="0.25"/>
    <row r="795" s="44" customFormat="1" ht="15" customHeight="1" x14ac:dyDescent="0.25"/>
    <row r="796" s="44" customFormat="1" ht="15" customHeight="1" x14ac:dyDescent="0.25"/>
    <row r="797" s="44" customFormat="1" ht="15" customHeight="1" x14ac:dyDescent="0.25"/>
    <row r="798" s="44" customFormat="1" ht="15" customHeight="1" x14ac:dyDescent="0.25"/>
    <row r="799" s="44" customFormat="1" ht="15" customHeight="1" x14ac:dyDescent="0.25"/>
    <row r="800" s="44" customFormat="1" ht="15" customHeight="1" x14ac:dyDescent="0.25"/>
    <row r="801" s="44" customFormat="1" ht="15" customHeight="1" x14ac:dyDescent="0.25"/>
    <row r="802" s="44" customFormat="1" ht="15" customHeight="1" x14ac:dyDescent="0.25"/>
    <row r="803" s="44" customFormat="1" ht="15" customHeight="1" x14ac:dyDescent="0.25"/>
    <row r="804" s="44" customFormat="1" ht="15" customHeight="1" x14ac:dyDescent="0.25"/>
    <row r="805" s="44" customFormat="1" ht="15" customHeight="1" x14ac:dyDescent="0.25"/>
    <row r="806" s="44" customFormat="1" ht="15" customHeight="1" x14ac:dyDescent="0.25"/>
    <row r="807" s="44" customFormat="1" ht="15" customHeight="1" x14ac:dyDescent="0.25"/>
    <row r="808" s="44" customFormat="1" ht="15" customHeight="1" x14ac:dyDescent="0.25"/>
    <row r="809" s="44" customFormat="1" ht="15" customHeight="1" x14ac:dyDescent="0.25"/>
    <row r="810" s="44" customFormat="1" ht="15" customHeight="1" x14ac:dyDescent="0.25"/>
    <row r="811" s="44" customFormat="1" ht="15" customHeight="1" x14ac:dyDescent="0.25"/>
    <row r="812" s="44" customFormat="1" ht="15" customHeight="1" x14ac:dyDescent="0.25"/>
    <row r="813" s="44" customFormat="1" ht="15" customHeight="1" x14ac:dyDescent="0.25"/>
    <row r="814" s="44" customFormat="1" ht="15" customHeight="1" x14ac:dyDescent="0.25"/>
    <row r="815" s="44" customFormat="1" ht="15" customHeight="1" x14ac:dyDescent="0.25"/>
    <row r="816" s="44" customFormat="1" ht="15" customHeight="1" x14ac:dyDescent="0.25"/>
    <row r="817" s="44" customFormat="1" ht="15" customHeight="1" x14ac:dyDescent="0.25"/>
    <row r="818" s="44" customFormat="1" ht="15" customHeight="1" x14ac:dyDescent="0.25"/>
    <row r="819" s="44" customFormat="1" ht="15" customHeight="1" x14ac:dyDescent="0.25"/>
    <row r="820" s="44" customFormat="1" ht="15" customHeight="1" x14ac:dyDescent="0.25"/>
    <row r="821" s="44" customFormat="1" ht="15" customHeight="1" x14ac:dyDescent="0.25"/>
    <row r="822" s="44" customFormat="1" ht="15" customHeight="1" x14ac:dyDescent="0.25"/>
    <row r="823" s="44" customFormat="1" ht="15" customHeight="1" x14ac:dyDescent="0.25"/>
    <row r="824" s="44" customFormat="1" ht="15" customHeight="1" x14ac:dyDescent="0.25"/>
    <row r="825" s="44" customFormat="1" ht="15" customHeight="1" x14ac:dyDescent="0.25"/>
    <row r="826" s="44" customFormat="1" ht="15" customHeight="1" x14ac:dyDescent="0.25"/>
    <row r="827" s="44" customFormat="1" ht="15" customHeight="1" x14ac:dyDescent="0.25"/>
    <row r="828" s="44" customFormat="1" ht="15" customHeight="1" x14ac:dyDescent="0.25"/>
    <row r="829" s="44" customFormat="1" ht="15" customHeight="1" x14ac:dyDescent="0.25"/>
    <row r="830" s="44" customFormat="1" ht="15" customHeight="1" x14ac:dyDescent="0.25"/>
    <row r="831" s="44" customFormat="1" ht="15" customHeight="1" x14ac:dyDescent="0.25"/>
    <row r="832" s="44" customFormat="1" ht="15" customHeight="1" x14ac:dyDescent="0.25"/>
    <row r="833" s="44" customFormat="1" ht="15" customHeight="1" x14ac:dyDescent="0.25"/>
    <row r="834" s="44" customFormat="1" ht="15" customHeight="1" x14ac:dyDescent="0.25"/>
    <row r="835" s="44" customFormat="1" ht="15" customHeight="1" x14ac:dyDescent="0.25"/>
    <row r="836" s="44" customFormat="1" ht="15" customHeight="1" x14ac:dyDescent="0.25"/>
    <row r="837" s="44" customFormat="1" ht="15" customHeight="1" x14ac:dyDescent="0.25"/>
    <row r="838" s="44" customFormat="1" ht="15" customHeight="1" x14ac:dyDescent="0.25"/>
    <row r="839" s="44" customFormat="1" ht="15" customHeight="1" x14ac:dyDescent="0.25"/>
    <row r="840" s="44" customFormat="1" ht="15" customHeight="1" x14ac:dyDescent="0.25"/>
    <row r="841" s="44" customFormat="1" ht="15" customHeight="1" x14ac:dyDescent="0.25"/>
    <row r="842" s="44" customFormat="1" ht="15" customHeight="1" x14ac:dyDescent="0.25"/>
    <row r="843" s="44" customFormat="1" ht="15" customHeight="1" x14ac:dyDescent="0.25"/>
    <row r="844" s="44" customFormat="1" ht="15" customHeight="1" x14ac:dyDescent="0.25"/>
    <row r="845" s="44" customFormat="1" ht="15" customHeight="1" x14ac:dyDescent="0.25"/>
    <row r="846" s="44" customFormat="1" ht="15" customHeight="1" x14ac:dyDescent="0.25"/>
    <row r="847" s="44" customFormat="1" ht="15" customHeight="1" x14ac:dyDescent="0.25"/>
    <row r="848" s="44" customFormat="1" ht="15" customHeight="1" x14ac:dyDescent="0.25"/>
    <row r="849" s="44" customFormat="1" ht="15" customHeight="1" x14ac:dyDescent="0.25"/>
    <row r="850" s="44" customFormat="1" ht="15" customHeight="1" x14ac:dyDescent="0.25"/>
    <row r="851" s="44" customFormat="1" ht="15" customHeight="1" x14ac:dyDescent="0.25"/>
    <row r="852" s="44" customFormat="1" ht="15" customHeight="1" x14ac:dyDescent="0.25"/>
    <row r="853" s="44" customFormat="1" ht="15" customHeight="1" x14ac:dyDescent="0.25"/>
    <row r="854" s="44" customFormat="1" ht="15" customHeight="1" x14ac:dyDescent="0.25"/>
    <row r="855" s="44" customFormat="1" ht="15" customHeight="1" x14ac:dyDescent="0.25"/>
    <row r="856" s="44" customFormat="1" ht="15" customHeight="1" x14ac:dyDescent="0.25"/>
    <row r="857" s="44" customFormat="1" ht="15" customHeight="1" x14ac:dyDescent="0.25"/>
    <row r="858" s="44" customFormat="1" ht="15" customHeight="1" x14ac:dyDescent="0.25"/>
    <row r="859" s="44" customFormat="1" ht="15" customHeight="1" x14ac:dyDescent="0.25"/>
    <row r="860" s="44" customFormat="1" ht="15" customHeight="1" x14ac:dyDescent="0.25"/>
    <row r="861" s="44" customFormat="1" ht="15" customHeight="1" x14ac:dyDescent="0.25"/>
    <row r="862" s="44" customFormat="1" ht="15" customHeight="1" x14ac:dyDescent="0.25"/>
    <row r="863" s="44" customFormat="1" ht="15" customHeight="1" x14ac:dyDescent="0.25"/>
    <row r="864" s="44" customFormat="1" ht="15" customHeight="1" x14ac:dyDescent="0.25"/>
    <row r="865" s="44" customFormat="1" ht="15" customHeight="1" x14ac:dyDescent="0.25"/>
    <row r="866" s="44" customFormat="1" ht="15" customHeight="1" x14ac:dyDescent="0.25"/>
    <row r="867" s="44" customFormat="1" ht="15" customHeight="1" x14ac:dyDescent="0.25"/>
    <row r="868" s="44" customFormat="1" ht="15" customHeight="1" x14ac:dyDescent="0.25"/>
    <row r="869" s="44" customFormat="1" ht="15" customHeight="1" x14ac:dyDescent="0.25"/>
    <row r="870" s="44" customFormat="1" ht="15" customHeight="1" x14ac:dyDescent="0.25"/>
    <row r="871" s="44" customFormat="1" ht="15" customHeight="1" x14ac:dyDescent="0.25"/>
    <row r="872" s="44" customFormat="1" ht="15" customHeight="1" x14ac:dyDescent="0.25"/>
    <row r="873" s="44" customFormat="1" ht="15" customHeight="1" x14ac:dyDescent="0.25"/>
    <row r="874" s="44" customFormat="1" ht="15" customHeight="1" x14ac:dyDescent="0.25"/>
    <row r="875" s="44" customFormat="1" ht="15" customHeight="1" x14ac:dyDescent="0.25"/>
    <row r="876" s="44" customFormat="1" ht="15" customHeight="1" x14ac:dyDescent="0.25"/>
    <row r="877" s="44" customFormat="1" ht="15" customHeight="1" x14ac:dyDescent="0.25"/>
    <row r="878" s="44" customFormat="1" ht="15" customHeight="1" x14ac:dyDescent="0.25"/>
    <row r="879" s="44" customFormat="1" ht="15" customHeight="1" x14ac:dyDescent="0.25"/>
    <row r="880" s="44" customFormat="1" ht="15" customHeight="1" x14ac:dyDescent="0.25"/>
    <row r="881" s="44" customFormat="1" ht="15" customHeight="1" x14ac:dyDescent="0.25"/>
    <row r="882" s="44" customFormat="1" ht="15" customHeight="1" x14ac:dyDescent="0.25"/>
    <row r="883" s="44" customFormat="1" ht="15" customHeight="1" x14ac:dyDescent="0.25"/>
    <row r="884" s="44" customFormat="1" ht="15" customHeight="1" x14ac:dyDescent="0.25"/>
    <row r="885" s="44" customFormat="1" ht="15" customHeight="1" x14ac:dyDescent="0.25"/>
    <row r="886" s="44" customFormat="1" ht="15" customHeight="1" x14ac:dyDescent="0.25"/>
    <row r="887" s="44" customFormat="1" ht="15" customHeight="1" x14ac:dyDescent="0.25"/>
    <row r="888" s="44" customFormat="1" ht="15" customHeight="1" x14ac:dyDescent="0.25"/>
    <row r="889" s="44" customFormat="1" ht="15" customHeight="1" x14ac:dyDescent="0.25"/>
    <row r="890" s="44" customFormat="1" ht="15" customHeight="1" x14ac:dyDescent="0.25"/>
    <row r="891" s="44" customFormat="1" ht="15" customHeight="1" x14ac:dyDescent="0.25"/>
    <row r="892" s="44" customFormat="1" ht="15" customHeight="1" x14ac:dyDescent="0.25"/>
    <row r="893" s="44" customFormat="1" ht="15" customHeight="1" x14ac:dyDescent="0.25"/>
    <row r="894" s="44" customFormat="1" ht="15" customHeight="1" x14ac:dyDescent="0.25"/>
    <row r="895" s="44" customFormat="1" ht="15" customHeight="1" x14ac:dyDescent="0.25"/>
    <row r="896" s="44" customFormat="1" ht="15" customHeight="1" x14ac:dyDescent="0.25"/>
    <row r="897" s="44" customFormat="1" ht="15" customHeight="1" x14ac:dyDescent="0.25"/>
    <row r="898" s="44" customFormat="1" ht="15" customHeight="1" x14ac:dyDescent="0.25"/>
    <row r="899" s="44" customFormat="1" ht="15" customHeight="1" x14ac:dyDescent="0.25"/>
    <row r="900" s="44" customFormat="1" ht="15" customHeight="1" x14ac:dyDescent="0.25"/>
    <row r="901" s="44" customFormat="1" ht="15" customHeight="1" x14ac:dyDescent="0.25"/>
    <row r="902" s="44" customFormat="1" ht="15" customHeight="1" x14ac:dyDescent="0.25"/>
    <row r="903" s="44" customFormat="1" ht="15" customHeight="1" x14ac:dyDescent="0.25"/>
    <row r="904" s="44" customFormat="1" ht="15" customHeight="1" x14ac:dyDescent="0.25"/>
    <row r="905" s="44" customFormat="1" ht="15" customHeight="1" x14ac:dyDescent="0.25"/>
    <row r="906" s="44" customFormat="1" ht="15" customHeight="1" x14ac:dyDescent="0.25"/>
    <row r="907" s="44" customFormat="1" ht="15" customHeight="1" x14ac:dyDescent="0.25"/>
    <row r="908" s="44" customFormat="1" ht="15" customHeight="1" x14ac:dyDescent="0.25"/>
    <row r="909" s="44" customFormat="1" ht="15" customHeight="1" x14ac:dyDescent="0.25"/>
    <row r="910" s="44" customFormat="1" ht="15" customHeight="1" x14ac:dyDescent="0.25"/>
    <row r="911" s="44" customFormat="1" ht="15" customHeight="1" x14ac:dyDescent="0.25"/>
    <row r="912" s="44" customFormat="1" ht="15" customHeight="1" x14ac:dyDescent="0.25"/>
    <row r="913" s="44" customFormat="1" ht="15" customHeight="1" x14ac:dyDescent="0.25"/>
    <row r="914" s="44" customFormat="1" ht="15" customHeight="1" x14ac:dyDescent="0.25"/>
    <row r="915" s="44" customFormat="1" ht="15" customHeight="1" x14ac:dyDescent="0.25"/>
    <row r="916" s="44" customFormat="1" ht="15" customHeight="1" x14ac:dyDescent="0.25"/>
    <row r="917" s="44" customFormat="1" ht="15" customHeight="1" x14ac:dyDescent="0.25"/>
    <row r="918" s="44" customFormat="1" ht="15" customHeight="1" x14ac:dyDescent="0.25"/>
    <row r="919" s="44" customFormat="1" ht="15" customHeight="1" x14ac:dyDescent="0.25"/>
    <row r="920" s="44" customFormat="1" ht="15" customHeight="1" x14ac:dyDescent="0.25"/>
    <row r="921" s="44" customFormat="1" ht="15" customHeight="1" x14ac:dyDescent="0.25"/>
    <row r="922" s="44" customFormat="1" ht="15" customHeight="1" x14ac:dyDescent="0.25"/>
    <row r="923" s="44" customFormat="1" ht="15" customHeight="1" x14ac:dyDescent="0.25"/>
    <row r="924" s="44" customFormat="1" ht="15" customHeight="1" x14ac:dyDescent="0.25"/>
    <row r="925" s="44" customFormat="1" ht="15" customHeight="1" x14ac:dyDescent="0.25"/>
    <row r="926" s="44" customFormat="1" ht="15" customHeight="1" x14ac:dyDescent="0.25"/>
    <row r="927" s="44" customFormat="1" ht="15" customHeight="1" x14ac:dyDescent="0.25"/>
    <row r="928" s="44" customFormat="1" ht="15" customHeight="1" x14ac:dyDescent="0.25"/>
    <row r="929" s="44" customFormat="1" ht="15" customHeight="1" x14ac:dyDescent="0.25"/>
    <row r="930" s="44" customFormat="1" ht="15" customHeight="1" x14ac:dyDescent="0.25"/>
    <row r="931" s="44" customFormat="1" ht="15" customHeight="1" x14ac:dyDescent="0.25"/>
    <row r="932" s="44" customFormat="1" ht="15" customHeight="1" x14ac:dyDescent="0.25"/>
    <row r="933" s="44" customFormat="1" ht="15" customHeight="1" x14ac:dyDescent="0.25"/>
    <row r="934" s="44" customFormat="1" ht="15" customHeight="1" x14ac:dyDescent="0.25"/>
    <row r="935" s="44" customFormat="1" ht="15" customHeight="1" x14ac:dyDescent="0.25"/>
    <row r="936" s="44" customFormat="1" ht="15" customHeight="1" x14ac:dyDescent="0.25"/>
    <row r="937" s="44" customFormat="1" ht="15" customHeight="1" x14ac:dyDescent="0.25"/>
    <row r="938" s="44" customFormat="1" ht="15" customHeight="1" x14ac:dyDescent="0.25"/>
    <row r="939" s="44" customFormat="1" ht="15" customHeight="1" x14ac:dyDescent="0.25"/>
    <row r="940" s="44" customFormat="1" ht="15" customHeight="1" x14ac:dyDescent="0.25"/>
    <row r="941" s="44" customFormat="1" ht="15" customHeight="1" x14ac:dyDescent="0.25"/>
    <row r="942" s="44" customFormat="1" ht="15" customHeight="1" x14ac:dyDescent="0.25"/>
    <row r="943" s="44" customFormat="1" ht="15" customHeight="1" x14ac:dyDescent="0.25"/>
    <row r="944" s="44" customFormat="1" ht="15" customHeight="1" x14ac:dyDescent="0.25"/>
    <row r="945" s="44" customFormat="1" ht="15" customHeight="1" x14ac:dyDescent="0.25"/>
    <row r="946" s="44" customFormat="1" ht="15" customHeight="1" x14ac:dyDescent="0.25"/>
    <row r="947" s="44" customFormat="1" ht="15" customHeight="1" x14ac:dyDescent="0.25"/>
    <row r="948" s="44" customFormat="1" ht="15" customHeight="1" x14ac:dyDescent="0.25"/>
    <row r="949" s="44" customFormat="1" ht="15" customHeight="1" x14ac:dyDescent="0.25"/>
    <row r="950" s="44" customFormat="1" ht="15" customHeight="1" x14ac:dyDescent="0.25"/>
    <row r="951" s="44" customFormat="1" ht="15" customHeight="1" x14ac:dyDescent="0.25"/>
    <row r="952" s="44" customFormat="1" ht="15" customHeight="1" x14ac:dyDescent="0.25"/>
    <row r="953" s="44" customFormat="1" ht="15" customHeight="1" x14ac:dyDescent="0.25"/>
    <row r="954" s="44" customFormat="1" ht="15" customHeight="1" x14ac:dyDescent="0.25"/>
    <row r="955" s="44" customFormat="1" ht="15" customHeight="1" x14ac:dyDescent="0.25"/>
    <row r="956" s="44" customFormat="1" ht="15" customHeight="1" x14ac:dyDescent="0.25"/>
    <row r="957" s="44" customFormat="1" ht="15" customHeight="1" x14ac:dyDescent="0.25"/>
    <row r="958" s="44" customFormat="1" ht="15" customHeight="1" x14ac:dyDescent="0.25"/>
    <row r="959" s="44" customFormat="1" ht="15" customHeight="1" x14ac:dyDescent="0.25"/>
    <row r="960" s="44" customFormat="1" ht="15" customHeight="1" x14ac:dyDescent="0.25"/>
    <row r="961" s="44" customFormat="1" ht="15" customHeight="1" x14ac:dyDescent="0.25"/>
    <row r="962" s="44" customFormat="1" ht="15" customHeight="1" x14ac:dyDescent="0.25"/>
    <row r="963" s="44" customFormat="1" ht="15" customHeight="1" x14ac:dyDescent="0.25"/>
    <row r="964" s="44" customFormat="1" ht="15" customHeight="1" x14ac:dyDescent="0.25"/>
    <row r="965" s="44" customFormat="1" ht="15" customHeight="1" x14ac:dyDescent="0.25"/>
    <row r="966" s="44" customFormat="1" ht="15" customHeight="1" x14ac:dyDescent="0.25"/>
    <row r="967" s="44" customFormat="1" ht="15" customHeight="1" x14ac:dyDescent="0.25"/>
    <row r="968" s="44" customFormat="1" ht="15" customHeight="1" x14ac:dyDescent="0.25"/>
    <row r="969" s="44" customFormat="1" ht="15" customHeight="1" x14ac:dyDescent="0.25"/>
    <row r="970" s="44" customFormat="1" ht="15" customHeight="1" x14ac:dyDescent="0.25"/>
    <row r="971" s="44" customFormat="1" ht="15" customHeight="1" x14ac:dyDescent="0.25"/>
    <row r="972" s="44" customFormat="1" ht="15" customHeight="1" x14ac:dyDescent="0.25"/>
    <row r="973" s="44" customFormat="1" ht="15" customHeight="1" x14ac:dyDescent="0.25"/>
    <row r="974" s="44" customFormat="1" ht="15" customHeight="1" x14ac:dyDescent="0.25"/>
    <row r="975" s="44" customFormat="1" ht="15" customHeight="1" x14ac:dyDescent="0.25"/>
    <row r="976" s="44" customFormat="1" ht="15" customHeight="1" x14ac:dyDescent="0.25"/>
    <row r="977" s="44" customFormat="1" ht="15" customHeight="1" x14ac:dyDescent="0.25"/>
    <row r="978" s="44" customFormat="1" ht="15" customHeight="1" x14ac:dyDescent="0.25"/>
    <row r="979" s="44" customFormat="1" ht="15" customHeight="1" x14ac:dyDescent="0.25"/>
    <row r="980" s="44" customFormat="1" ht="15" customHeight="1" x14ac:dyDescent="0.25"/>
    <row r="981" s="44" customFormat="1" ht="15" customHeight="1" x14ac:dyDescent="0.25"/>
    <row r="982" s="44" customFormat="1" ht="15" customHeight="1" x14ac:dyDescent="0.25"/>
    <row r="983" s="44" customFormat="1" ht="15" customHeight="1" x14ac:dyDescent="0.25"/>
    <row r="984" s="44" customFormat="1" ht="15" customHeight="1" x14ac:dyDescent="0.25"/>
    <row r="985" s="44" customFormat="1" ht="15" customHeight="1" x14ac:dyDescent="0.25"/>
    <row r="986" s="44" customFormat="1" ht="15" customHeight="1" x14ac:dyDescent="0.25"/>
    <row r="987" s="44" customFormat="1" ht="15" customHeight="1" x14ac:dyDescent="0.25"/>
    <row r="988" s="44" customFormat="1" ht="15" customHeight="1" x14ac:dyDescent="0.25"/>
    <row r="989" s="44" customFormat="1" ht="15" customHeight="1" x14ac:dyDescent="0.25"/>
    <row r="990" s="44" customFormat="1" ht="15" customHeight="1" x14ac:dyDescent="0.25"/>
    <row r="991" s="44" customFormat="1" ht="15" customHeight="1" x14ac:dyDescent="0.25"/>
    <row r="992" s="44" customFormat="1" ht="15" customHeight="1" x14ac:dyDescent="0.25"/>
    <row r="993" s="44" customFormat="1" ht="15" customHeight="1" x14ac:dyDescent="0.25"/>
    <row r="994" s="44" customFormat="1" ht="15" customHeight="1" x14ac:dyDescent="0.25"/>
    <row r="995" s="44" customFormat="1" ht="15" customHeight="1" x14ac:dyDescent="0.25"/>
    <row r="996" s="44" customFormat="1" ht="15" customHeight="1" x14ac:dyDescent="0.25"/>
    <row r="997" s="44" customFormat="1" ht="15" customHeight="1" x14ac:dyDescent="0.25"/>
    <row r="998" s="44" customFormat="1" ht="15" customHeight="1" x14ac:dyDescent="0.25"/>
    <row r="999" s="44" customFormat="1" ht="15" customHeight="1" x14ac:dyDescent="0.25"/>
    <row r="1000" s="44" customFormat="1" ht="15" customHeight="1" x14ac:dyDescent="0.25"/>
    <row r="1001" s="44" customFormat="1" ht="15" customHeight="1" x14ac:dyDescent="0.25"/>
    <row r="1002" s="44" customFormat="1" ht="15" customHeight="1" x14ac:dyDescent="0.25"/>
    <row r="1003" s="44" customFormat="1" ht="15" customHeight="1" x14ac:dyDescent="0.25"/>
    <row r="1004" s="44" customFormat="1" ht="15" customHeight="1" x14ac:dyDescent="0.25"/>
    <row r="1005" s="44" customFormat="1" ht="15" customHeight="1" x14ac:dyDescent="0.25"/>
    <row r="1006" s="44" customFormat="1" ht="15" customHeight="1" x14ac:dyDescent="0.25"/>
    <row r="1007" s="44" customFormat="1" ht="15" customHeight="1" x14ac:dyDescent="0.25"/>
    <row r="1008" s="44" customFormat="1" ht="15" customHeight="1" x14ac:dyDescent="0.25"/>
    <row r="1009" s="44" customFormat="1" ht="15" customHeight="1" x14ac:dyDescent="0.25"/>
    <row r="1010" s="44" customFormat="1" ht="15" customHeight="1" x14ac:dyDescent="0.25"/>
    <row r="1011" s="44" customFormat="1" ht="15" customHeight="1" x14ac:dyDescent="0.25"/>
    <row r="1012" s="44" customFormat="1" ht="15" customHeight="1" x14ac:dyDescent="0.25"/>
    <row r="1013" s="44" customFormat="1" ht="15" customHeight="1" x14ac:dyDescent="0.25"/>
    <row r="1014" s="44" customFormat="1" ht="15" customHeight="1" x14ac:dyDescent="0.25"/>
    <row r="1015" s="44" customFormat="1" ht="15" customHeight="1" x14ac:dyDescent="0.25"/>
    <row r="1016" s="44" customFormat="1" ht="15" customHeight="1" x14ac:dyDescent="0.25"/>
    <row r="1017" s="44" customFormat="1" ht="15" customHeight="1" x14ac:dyDescent="0.25"/>
    <row r="1018" s="44" customFormat="1" ht="15" customHeight="1" x14ac:dyDescent="0.25"/>
    <row r="1019" s="44" customFormat="1" ht="15" customHeight="1" x14ac:dyDescent="0.25"/>
    <row r="1020" s="44" customFormat="1" ht="15" customHeight="1" x14ac:dyDescent="0.25"/>
    <row r="1021" s="44" customFormat="1" ht="15" customHeight="1" x14ac:dyDescent="0.25"/>
    <row r="1022" s="44" customFormat="1" ht="15" customHeight="1" x14ac:dyDescent="0.25"/>
    <row r="1023" s="44" customFormat="1" ht="15" customHeight="1" x14ac:dyDescent="0.25"/>
    <row r="1024" s="44" customFormat="1" ht="15" customHeight="1" x14ac:dyDescent="0.25"/>
    <row r="1025" s="44" customFormat="1" ht="15" customHeight="1" x14ac:dyDescent="0.25"/>
    <row r="1026" s="44" customFormat="1" ht="15" customHeight="1" x14ac:dyDescent="0.25"/>
    <row r="1027" s="44" customFormat="1" ht="15" customHeight="1" x14ac:dyDescent="0.25"/>
    <row r="1028" s="44" customFormat="1" ht="15" customHeight="1" x14ac:dyDescent="0.25"/>
    <row r="1029" s="44" customFormat="1" ht="15" customHeight="1" x14ac:dyDescent="0.25"/>
    <row r="1030" s="44" customFormat="1" ht="15" customHeight="1" x14ac:dyDescent="0.25"/>
    <row r="1031" s="44" customFormat="1" ht="15" customHeight="1" x14ac:dyDescent="0.25"/>
    <row r="1032" s="44" customFormat="1" ht="15" customHeight="1" x14ac:dyDescent="0.25"/>
    <row r="1033" s="44" customFormat="1" ht="15" customHeight="1" x14ac:dyDescent="0.25"/>
    <row r="1034" s="44" customFormat="1" ht="15" customHeight="1" x14ac:dyDescent="0.25"/>
    <row r="1035" s="44" customFormat="1" ht="15" customHeight="1" x14ac:dyDescent="0.25"/>
    <row r="1036" s="44" customFormat="1" ht="15" customHeight="1" x14ac:dyDescent="0.25"/>
    <row r="1037" s="44" customFormat="1" ht="15" customHeight="1" x14ac:dyDescent="0.25"/>
    <row r="1038" s="44" customFormat="1" ht="15" customHeight="1" x14ac:dyDescent="0.25"/>
    <row r="1039" s="44" customFormat="1" ht="15" customHeight="1" x14ac:dyDescent="0.25"/>
    <row r="1040" s="44" customFormat="1" ht="15" customHeight="1" x14ac:dyDescent="0.25"/>
    <row r="1041" s="44" customFormat="1" ht="15" customHeight="1" x14ac:dyDescent="0.25"/>
    <row r="1042" s="44" customFormat="1" ht="15" customHeight="1" x14ac:dyDescent="0.25"/>
    <row r="1043" s="44" customFormat="1" ht="15" customHeight="1" x14ac:dyDescent="0.25"/>
    <row r="1044" s="44" customFormat="1" ht="15" customHeight="1" x14ac:dyDescent="0.25"/>
    <row r="1045" s="44" customFormat="1" ht="15" customHeight="1" x14ac:dyDescent="0.25"/>
    <row r="1046" s="44" customFormat="1" ht="15" customHeight="1" x14ac:dyDescent="0.25"/>
    <row r="1047" s="44" customFormat="1" ht="15" customHeight="1" x14ac:dyDescent="0.25"/>
    <row r="1048" s="44" customFormat="1" ht="15" customHeight="1" x14ac:dyDescent="0.25"/>
    <row r="1049" s="44" customFormat="1" ht="15" customHeight="1" x14ac:dyDescent="0.25"/>
    <row r="1050" s="44" customFormat="1" ht="15" customHeight="1" x14ac:dyDescent="0.25"/>
    <row r="1051" s="44" customFormat="1" ht="15" customHeight="1" x14ac:dyDescent="0.25"/>
    <row r="1052" s="44" customFormat="1" ht="15" customHeight="1" x14ac:dyDescent="0.25"/>
    <row r="1053" s="44" customFormat="1" ht="15" customHeight="1" x14ac:dyDescent="0.25"/>
    <row r="1054" s="44" customFormat="1" ht="15" customHeight="1" x14ac:dyDescent="0.25"/>
    <row r="1055" s="44" customFormat="1" ht="15" customHeight="1" x14ac:dyDescent="0.25"/>
    <row r="1056" s="44" customFormat="1" ht="15" customHeight="1" x14ac:dyDescent="0.25"/>
    <row r="1057" s="44" customFormat="1" ht="15" customHeight="1" x14ac:dyDescent="0.25"/>
    <row r="1058" s="44" customFormat="1" ht="15" customHeight="1" x14ac:dyDescent="0.25"/>
    <row r="1059" s="44" customFormat="1" ht="15" customHeight="1" x14ac:dyDescent="0.25"/>
    <row r="1060" s="44" customFormat="1" ht="15" customHeight="1" x14ac:dyDescent="0.25"/>
    <row r="1061" s="44" customFormat="1" ht="15" customHeight="1" x14ac:dyDescent="0.25"/>
    <row r="1062" s="44" customFormat="1" ht="15" customHeight="1" x14ac:dyDescent="0.25"/>
    <row r="1063" s="44" customFormat="1" ht="15" customHeight="1" x14ac:dyDescent="0.25"/>
    <row r="1064" s="44" customFormat="1" ht="15" customHeight="1" x14ac:dyDescent="0.25"/>
    <row r="1065" s="44" customFormat="1" ht="15" customHeight="1" x14ac:dyDescent="0.25"/>
    <row r="1066" s="44" customFormat="1" ht="15" customHeight="1" x14ac:dyDescent="0.25"/>
    <row r="1067" s="44" customFormat="1" ht="15" customHeight="1" x14ac:dyDescent="0.25"/>
    <row r="1068" s="44" customFormat="1" ht="15" customHeight="1" x14ac:dyDescent="0.25"/>
    <row r="1069" s="44" customFormat="1" ht="15" customHeight="1" x14ac:dyDescent="0.25"/>
    <row r="1070" s="44" customFormat="1" ht="15" customHeight="1" x14ac:dyDescent="0.25"/>
    <row r="1071" s="44" customFormat="1" ht="15" customHeight="1" x14ac:dyDescent="0.25"/>
    <row r="1072" s="44" customFormat="1" ht="15" customHeight="1" x14ac:dyDescent="0.25"/>
    <row r="1073" s="44" customFormat="1" ht="15" customHeight="1" x14ac:dyDescent="0.25"/>
    <row r="1074" s="44" customFormat="1" ht="15" customHeight="1" x14ac:dyDescent="0.25"/>
    <row r="1075" s="44" customFormat="1" ht="15" customHeight="1" x14ac:dyDescent="0.25"/>
    <row r="1076" s="44" customFormat="1" ht="15" customHeight="1" x14ac:dyDescent="0.25"/>
    <row r="1077" s="44" customFormat="1" ht="15" customHeight="1" x14ac:dyDescent="0.25"/>
    <row r="1078" s="44" customFormat="1" ht="15" customHeight="1" x14ac:dyDescent="0.25"/>
    <row r="1079" s="44" customFormat="1" ht="15" customHeight="1" x14ac:dyDescent="0.25"/>
    <row r="1080" s="44" customFormat="1" ht="15" customHeight="1" x14ac:dyDescent="0.25"/>
    <row r="1081" s="44" customFormat="1" ht="15" customHeight="1" x14ac:dyDescent="0.25"/>
    <row r="1082" s="44" customFormat="1" ht="15" customHeight="1" x14ac:dyDescent="0.25"/>
    <row r="1083" s="44" customFormat="1" ht="15" customHeight="1" x14ac:dyDescent="0.25"/>
    <row r="1084" s="44" customFormat="1" ht="15" customHeight="1" x14ac:dyDescent="0.25"/>
    <row r="1085" s="44" customFormat="1" ht="15" customHeight="1" x14ac:dyDescent="0.25"/>
    <row r="1086" s="44" customFormat="1" ht="15" customHeight="1" x14ac:dyDescent="0.25"/>
    <row r="1087" s="44" customFormat="1" ht="15" customHeight="1" x14ac:dyDescent="0.25"/>
    <row r="1088" s="44" customFormat="1" ht="15" customHeight="1" x14ac:dyDescent="0.25"/>
    <row r="1089" s="44" customFormat="1" ht="15" customHeight="1" x14ac:dyDescent="0.25"/>
    <row r="1090" s="44" customFormat="1" ht="15" customHeight="1" x14ac:dyDescent="0.25"/>
    <row r="1091" s="44" customFormat="1" ht="15" customHeight="1" x14ac:dyDescent="0.25"/>
    <row r="1092" s="44" customFormat="1" ht="15" customHeight="1" x14ac:dyDescent="0.25"/>
    <row r="1093" s="44" customFormat="1" ht="15" customHeight="1" x14ac:dyDescent="0.25"/>
    <row r="1094" s="44" customFormat="1" ht="15" customHeight="1" x14ac:dyDescent="0.25"/>
    <row r="1095" s="44" customFormat="1" ht="15" customHeight="1" x14ac:dyDescent="0.25"/>
    <row r="1096" s="44" customFormat="1" ht="15" customHeight="1" x14ac:dyDescent="0.25"/>
    <row r="1097" s="44" customFormat="1" ht="15" customHeight="1" x14ac:dyDescent="0.25"/>
    <row r="1098" s="44" customFormat="1" ht="15" customHeight="1" x14ac:dyDescent="0.25"/>
    <row r="1099" s="44" customFormat="1" ht="15" customHeight="1" x14ac:dyDescent="0.25"/>
    <row r="1100" s="44" customFormat="1" ht="15" customHeight="1" x14ac:dyDescent="0.25"/>
    <row r="1101" s="44" customFormat="1" ht="15" customHeight="1" x14ac:dyDescent="0.25"/>
    <row r="1102" s="44" customFormat="1" ht="15" customHeight="1" x14ac:dyDescent="0.25"/>
    <row r="1103" s="44" customFormat="1" ht="15" customHeight="1" x14ac:dyDescent="0.25"/>
    <row r="1104" s="44" customFormat="1" ht="15" customHeight="1" x14ac:dyDescent="0.25"/>
    <row r="1105" s="44" customFormat="1" ht="15" customHeight="1" x14ac:dyDescent="0.25"/>
    <row r="1106" s="44" customFormat="1" ht="15" customHeight="1" x14ac:dyDescent="0.25"/>
    <row r="1107" s="44" customFormat="1" ht="15" customHeight="1" x14ac:dyDescent="0.25"/>
    <row r="1108" s="44" customFormat="1" ht="15" customHeight="1" x14ac:dyDescent="0.25"/>
    <row r="1109" s="44" customFormat="1" ht="15" customHeight="1" x14ac:dyDescent="0.25"/>
    <row r="1110" s="44" customFormat="1" ht="15" customHeight="1" x14ac:dyDescent="0.25"/>
    <row r="1111" s="44" customFormat="1" ht="15" customHeight="1" x14ac:dyDescent="0.25"/>
    <row r="1112" s="44" customFormat="1" ht="15" customHeight="1" x14ac:dyDescent="0.25"/>
    <row r="1113" s="44" customFormat="1" ht="15" customHeight="1" x14ac:dyDescent="0.25"/>
    <row r="1114" s="44" customFormat="1" ht="15" customHeight="1" x14ac:dyDescent="0.25"/>
    <row r="1115" s="44" customFormat="1" ht="15" customHeight="1" x14ac:dyDescent="0.25"/>
    <row r="1116" s="44" customFormat="1" ht="15" customHeight="1" x14ac:dyDescent="0.25"/>
    <row r="1117" s="44" customFormat="1" ht="15" customHeight="1" x14ac:dyDescent="0.25"/>
    <row r="1118" s="44" customFormat="1" ht="15" customHeight="1" x14ac:dyDescent="0.25"/>
    <row r="1119" s="44" customFormat="1" ht="15" customHeight="1" x14ac:dyDescent="0.25"/>
    <row r="1120" s="44" customFormat="1" ht="15" customHeight="1" x14ac:dyDescent="0.25"/>
    <row r="1121" s="44" customFormat="1" ht="15" customHeight="1" x14ac:dyDescent="0.25"/>
    <row r="1122" s="44" customFormat="1" ht="15" customHeight="1" x14ac:dyDescent="0.25"/>
    <row r="1123" s="44" customFormat="1" ht="15" customHeight="1" x14ac:dyDescent="0.25"/>
    <row r="1124" s="44" customFormat="1" ht="15" customHeight="1" x14ac:dyDescent="0.25"/>
    <row r="1125" s="44" customFormat="1" ht="15" customHeight="1" x14ac:dyDescent="0.25"/>
    <row r="1126" s="44" customFormat="1" ht="15" customHeight="1" x14ac:dyDescent="0.25"/>
    <row r="1127" s="44" customFormat="1" ht="15" customHeight="1" x14ac:dyDescent="0.25"/>
    <row r="1128" s="44" customFormat="1" ht="15" customHeight="1" x14ac:dyDescent="0.25"/>
    <row r="1129" s="44" customFormat="1" ht="15" customHeight="1" x14ac:dyDescent="0.25"/>
    <row r="1130" s="44" customFormat="1" ht="15" customHeight="1" x14ac:dyDescent="0.25"/>
    <row r="1131" s="44" customFormat="1" ht="15" customHeight="1" x14ac:dyDescent="0.25"/>
    <row r="1132" s="44" customFormat="1" ht="15" customHeight="1" x14ac:dyDescent="0.25"/>
    <row r="1133" s="44" customFormat="1" ht="15" customHeight="1" x14ac:dyDescent="0.25"/>
    <row r="1134" s="44" customFormat="1" ht="15" customHeight="1" x14ac:dyDescent="0.25"/>
    <row r="1135" s="44" customFormat="1" ht="15" customHeight="1" x14ac:dyDescent="0.25"/>
    <row r="1136" s="44" customFormat="1" ht="15" customHeight="1" x14ac:dyDescent="0.25"/>
    <row r="1137" s="44" customFormat="1" ht="15" customHeight="1" x14ac:dyDescent="0.25"/>
    <row r="1138" s="44" customFormat="1" ht="15" customHeight="1" x14ac:dyDescent="0.25"/>
    <row r="1139" s="44" customFormat="1" ht="15" customHeight="1" x14ac:dyDescent="0.25"/>
    <row r="1140" s="44" customFormat="1" ht="15" customHeight="1" x14ac:dyDescent="0.25"/>
    <row r="1141" s="44" customFormat="1" ht="15" customHeight="1" x14ac:dyDescent="0.25"/>
    <row r="1142" s="44" customFormat="1" ht="15" customHeight="1" x14ac:dyDescent="0.25"/>
    <row r="1143" s="44" customFormat="1" ht="15" customHeight="1" x14ac:dyDescent="0.25"/>
    <row r="1144" s="44" customFormat="1" ht="15" customHeight="1" x14ac:dyDescent="0.25"/>
    <row r="1145" s="44" customFormat="1" ht="15" customHeight="1" x14ac:dyDescent="0.25"/>
    <row r="1146" s="44" customFormat="1" ht="15" customHeight="1" x14ac:dyDescent="0.25"/>
    <row r="1147" s="44" customFormat="1" ht="15" customHeight="1" x14ac:dyDescent="0.25"/>
    <row r="1148" s="44" customFormat="1" ht="15" customHeight="1" x14ac:dyDescent="0.25"/>
    <row r="1149" s="44" customFormat="1" ht="15" customHeight="1" x14ac:dyDescent="0.25"/>
    <row r="1150" s="44" customFormat="1" ht="15" customHeight="1" x14ac:dyDescent="0.25"/>
    <row r="1151" s="44" customFormat="1" ht="15" customHeight="1" x14ac:dyDescent="0.25"/>
    <row r="1152" s="44" customFormat="1" ht="15" customHeight="1" x14ac:dyDescent="0.25"/>
    <row r="1153" s="44" customFormat="1" ht="15" customHeight="1" x14ac:dyDescent="0.25"/>
    <row r="1154" s="44" customFormat="1" ht="15" customHeight="1" x14ac:dyDescent="0.25"/>
    <row r="1155" s="44" customFormat="1" ht="15" customHeight="1" x14ac:dyDescent="0.25"/>
    <row r="1156" s="44" customFormat="1" ht="15" customHeight="1" x14ac:dyDescent="0.25"/>
    <row r="1157" s="44" customFormat="1" ht="15" customHeight="1" x14ac:dyDescent="0.25"/>
    <row r="1158" s="44" customFormat="1" ht="15" customHeight="1" x14ac:dyDescent="0.25"/>
    <row r="1159" s="44" customFormat="1" ht="15" customHeight="1" x14ac:dyDescent="0.25"/>
    <row r="1160" s="44" customFormat="1" ht="15" customHeight="1" x14ac:dyDescent="0.25"/>
    <row r="1161" s="44" customFormat="1" ht="15" customHeight="1" x14ac:dyDescent="0.25"/>
    <row r="1162" s="44" customFormat="1" ht="15" customHeight="1" x14ac:dyDescent="0.25"/>
    <row r="1163" s="44" customFormat="1" ht="15" customHeight="1" x14ac:dyDescent="0.25"/>
    <row r="1164" s="44" customFormat="1" ht="15" customHeight="1" x14ac:dyDescent="0.25"/>
    <row r="1165" s="44" customFormat="1" ht="15" customHeight="1" x14ac:dyDescent="0.25"/>
    <row r="1166" s="44" customFormat="1" ht="15" customHeight="1" x14ac:dyDescent="0.25"/>
    <row r="1167" s="44" customFormat="1" ht="15" customHeight="1" x14ac:dyDescent="0.25"/>
    <row r="1168" s="44" customFormat="1" ht="15" customHeight="1" x14ac:dyDescent="0.25"/>
    <row r="1169" s="44" customFormat="1" ht="15" customHeight="1" x14ac:dyDescent="0.25"/>
    <row r="1170" s="44" customFormat="1" ht="15" customHeight="1" x14ac:dyDescent="0.25"/>
    <row r="1171" s="44" customFormat="1" ht="15" customHeight="1" x14ac:dyDescent="0.25"/>
    <row r="1172" s="44" customFormat="1" ht="15" customHeight="1" x14ac:dyDescent="0.25"/>
    <row r="1173" s="44" customFormat="1" ht="15" customHeight="1" x14ac:dyDescent="0.25"/>
    <row r="1174" s="44" customFormat="1" ht="15" customHeight="1" x14ac:dyDescent="0.25"/>
    <row r="1175" s="44" customFormat="1" ht="15" customHeight="1" x14ac:dyDescent="0.25"/>
    <row r="1176" s="44" customFormat="1" ht="15" customHeight="1" x14ac:dyDescent="0.25"/>
    <row r="1177" s="44" customFormat="1" ht="15" customHeight="1" x14ac:dyDescent="0.25"/>
    <row r="1178" s="44" customFormat="1" ht="15" customHeight="1" x14ac:dyDescent="0.25"/>
    <row r="1179" s="44" customFormat="1" ht="15" customHeight="1" x14ac:dyDescent="0.25"/>
    <row r="1180" s="44" customFormat="1" ht="15" customHeight="1" x14ac:dyDescent="0.25"/>
    <row r="1181" s="44" customFormat="1" ht="15" customHeight="1" x14ac:dyDescent="0.25"/>
    <row r="1182" s="44" customFormat="1" ht="15" customHeight="1" x14ac:dyDescent="0.25"/>
    <row r="1183" s="44" customFormat="1" ht="15" customHeight="1" x14ac:dyDescent="0.25"/>
    <row r="1184" s="44" customFormat="1" ht="15" customHeight="1" x14ac:dyDescent="0.25"/>
    <row r="1185" s="44" customFormat="1" ht="15" customHeight="1" x14ac:dyDescent="0.25"/>
    <row r="1186" s="44" customFormat="1" ht="15" customHeight="1" x14ac:dyDescent="0.25"/>
    <row r="1187" s="44" customFormat="1" ht="15" customHeight="1" x14ac:dyDescent="0.25"/>
    <row r="1188" s="44" customFormat="1" ht="15" customHeight="1" x14ac:dyDescent="0.25"/>
    <row r="1189" s="44" customFormat="1" ht="15" customHeight="1" x14ac:dyDescent="0.25"/>
    <row r="1190" s="44" customFormat="1" ht="15" customHeight="1" x14ac:dyDescent="0.25"/>
    <row r="1191" s="44" customFormat="1" ht="15" customHeight="1" x14ac:dyDescent="0.25"/>
    <row r="1192" s="44" customFormat="1" ht="15" customHeight="1" x14ac:dyDescent="0.25"/>
    <row r="1193" s="44" customFormat="1" ht="15" customHeight="1" x14ac:dyDescent="0.25"/>
    <row r="1194" s="44" customFormat="1" ht="15" customHeight="1" x14ac:dyDescent="0.25"/>
    <row r="1195" s="44" customFormat="1" ht="15" customHeight="1" x14ac:dyDescent="0.25"/>
    <row r="1196" s="44" customFormat="1" ht="15" customHeight="1" x14ac:dyDescent="0.25"/>
    <row r="1197" s="44" customFormat="1" ht="15" customHeight="1" x14ac:dyDescent="0.25"/>
    <row r="1198" s="44" customFormat="1" ht="15" customHeight="1" x14ac:dyDescent="0.25"/>
    <row r="1199" s="44" customFormat="1" ht="15" customHeight="1" x14ac:dyDescent="0.25"/>
    <row r="1200" s="44" customFormat="1" ht="15" customHeight="1" x14ac:dyDescent="0.25"/>
    <row r="1201" s="44" customFormat="1" ht="15" customHeight="1" x14ac:dyDescent="0.25"/>
    <row r="1202" s="44" customFormat="1" ht="15" customHeight="1" x14ac:dyDescent="0.25"/>
    <row r="1203" s="44" customFormat="1" ht="15" customHeight="1" x14ac:dyDescent="0.25"/>
    <row r="1204" s="44" customFormat="1" ht="15" customHeight="1" x14ac:dyDescent="0.25"/>
    <row r="1205" s="44" customFormat="1" ht="15" customHeight="1" x14ac:dyDescent="0.25"/>
    <row r="1206" s="44" customFormat="1" ht="15" customHeight="1" x14ac:dyDescent="0.25"/>
    <row r="1207" s="44" customFormat="1" ht="15" customHeight="1" x14ac:dyDescent="0.25"/>
    <row r="1208" s="44" customFormat="1" ht="15" customHeight="1" x14ac:dyDescent="0.25"/>
    <row r="1209" s="44" customFormat="1" ht="15" customHeight="1" x14ac:dyDescent="0.25"/>
    <row r="1210" s="44" customFormat="1" ht="15" customHeight="1" x14ac:dyDescent="0.25"/>
    <row r="1211" s="44" customFormat="1" ht="15" customHeight="1" x14ac:dyDescent="0.25"/>
    <row r="1212" s="44" customFormat="1" ht="15" customHeight="1" x14ac:dyDescent="0.25"/>
    <row r="1213" s="44" customFormat="1" ht="15" customHeight="1" x14ac:dyDescent="0.25"/>
    <row r="1214" s="44" customFormat="1" ht="15" customHeight="1" x14ac:dyDescent="0.25"/>
    <row r="1215" s="44" customFormat="1" ht="15" customHeight="1" x14ac:dyDescent="0.25"/>
    <row r="1216" s="44" customFormat="1" ht="15" customHeight="1" x14ac:dyDescent="0.25"/>
    <row r="1217" s="44" customFormat="1" ht="15" customHeight="1" x14ac:dyDescent="0.25"/>
    <row r="1218" s="44" customFormat="1" ht="15" customHeight="1" x14ac:dyDescent="0.25"/>
    <row r="1219" s="44" customFormat="1" ht="15" customHeight="1" x14ac:dyDescent="0.25"/>
    <row r="1220" s="44" customFormat="1" ht="15" customHeight="1" x14ac:dyDescent="0.25"/>
    <row r="1221" s="44" customFormat="1" ht="15" customHeight="1" x14ac:dyDescent="0.25"/>
    <row r="1222" s="44" customFormat="1" ht="15" customHeight="1" x14ac:dyDescent="0.25"/>
    <row r="1223" s="44" customFormat="1" ht="15" customHeight="1" x14ac:dyDescent="0.25"/>
    <row r="1224" s="44" customFormat="1" ht="15" customHeight="1" x14ac:dyDescent="0.25"/>
    <row r="1225" s="44" customFormat="1" ht="15" customHeight="1" x14ac:dyDescent="0.25"/>
    <row r="1226" s="44" customFormat="1" ht="15" customHeight="1" x14ac:dyDescent="0.25"/>
    <row r="1227" s="44" customFormat="1" ht="15" customHeight="1" x14ac:dyDescent="0.25"/>
    <row r="1228" s="44" customFormat="1" ht="15" customHeight="1" x14ac:dyDescent="0.25"/>
    <row r="1229" s="44" customFormat="1" ht="15" customHeight="1" x14ac:dyDescent="0.25"/>
    <row r="1230" s="44" customFormat="1" ht="15" customHeight="1" x14ac:dyDescent="0.25"/>
    <row r="1231" s="44" customFormat="1" ht="15" customHeight="1" x14ac:dyDescent="0.25"/>
    <row r="1232" s="44" customFormat="1" ht="15" customHeight="1" x14ac:dyDescent="0.25"/>
    <row r="1233" s="44" customFormat="1" ht="15" customHeight="1" x14ac:dyDescent="0.25"/>
    <row r="1234" s="44" customFormat="1" ht="15" customHeight="1" x14ac:dyDescent="0.25"/>
    <row r="1235" s="44" customFormat="1" ht="15" customHeight="1" x14ac:dyDescent="0.25"/>
    <row r="1236" s="44" customFormat="1" ht="15" customHeight="1" x14ac:dyDescent="0.25"/>
    <row r="1237" s="44" customFormat="1" ht="15" customHeight="1" x14ac:dyDescent="0.25"/>
    <row r="1238" s="44" customFormat="1" ht="15" customHeight="1" x14ac:dyDescent="0.25"/>
    <row r="1239" s="44" customFormat="1" ht="15" customHeight="1" x14ac:dyDescent="0.25"/>
    <row r="1240" s="44" customFormat="1" ht="15" customHeight="1" x14ac:dyDescent="0.25"/>
    <row r="1241" s="44" customFormat="1" ht="15" customHeight="1" x14ac:dyDescent="0.25"/>
    <row r="1242" s="44" customFormat="1" ht="15" customHeight="1" x14ac:dyDescent="0.25"/>
    <row r="1243" s="44" customFormat="1" ht="15" customHeight="1" x14ac:dyDescent="0.25"/>
    <row r="1244" s="44" customFormat="1" ht="15" customHeight="1" x14ac:dyDescent="0.25"/>
    <row r="1245" s="44" customFormat="1" ht="15" customHeight="1" x14ac:dyDescent="0.25"/>
    <row r="1246" s="44" customFormat="1" ht="15" customHeight="1" x14ac:dyDescent="0.25"/>
    <row r="1247" s="44" customFormat="1" ht="15" customHeight="1" x14ac:dyDescent="0.25"/>
    <row r="1248" s="44" customFormat="1" ht="15" customHeight="1" x14ac:dyDescent="0.25"/>
    <row r="1249" s="44" customFormat="1" ht="15" customHeight="1" x14ac:dyDescent="0.25"/>
    <row r="1250" s="44" customFormat="1" ht="15" customHeight="1" x14ac:dyDescent="0.25"/>
    <row r="1251" s="44" customFormat="1" ht="15" customHeight="1" x14ac:dyDescent="0.25"/>
    <row r="1252" s="44" customFormat="1" ht="15" customHeight="1" x14ac:dyDescent="0.25"/>
    <row r="1253" s="44" customFormat="1" ht="15" customHeight="1" x14ac:dyDescent="0.25"/>
    <row r="1254" s="44" customFormat="1" ht="15" customHeight="1" x14ac:dyDescent="0.25"/>
    <row r="1255" s="44" customFormat="1" ht="15" customHeight="1" x14ac:dyDescent="0.25"/>
    <row r="1256" s="44" customFormat="1" ht="15" customHeight="1" x14ac:dyDescent="0.25"/>
    <row r="1257" s="44" customFormat="1" ht="15" customHeight="1" x14ac:dyDescent="0.25"/>
    <row r="1258" s="44" customFormat="1" ht="15" customHeight="1" x14ac:dyDescent="0.25"/>
    <row r="1259" s="44" customFormat="1" ht="15" customHeight="1" x14ac:dyDescent="0.25"/>
    <row r="1260" s="44" customFormat="1" ht="15" customHeight="1" x14ac:dyDescent="0.25"/>
    <row r="1261" s="44" customFormat="1" ht="15" customHeight="1" x14ac:dyDescent="0.25"/>
    <row r="1262" s="44" customFormat="1" ht="15" customHeight="1" x14ac:dyDescent="0.25"/>
    <row r="1263" s="44" customFormat="1" ht="15" customHeight="1" x14ac:dyDescent="0.25"/>
    <row r="1264" s="44" customFormat="1" ht="15" customHeight="1" x14ac:dyDescent="0.25"/>
    <row r="1265" s="44" customFormat="1" ht="15" customHeight="1" x14ac:dyDescent="0.25"/>
    <row r="1266" s="44" customFormat="1" ht="15" customHeight="1" x14ac:dyDescent="0.25"/>
    <row r="1267" s="44" customFormat="1" ht="15" customHeight="1" x14ac:dyDescent="0.25"/>
    <row r="1268" s="44" customFormat="1" ht="15" customHeight="1" x14ac:dyDescent="0.25"/>
    <row r="1269" s="44" customFormat="1" ht="15" customHeight="1" x14ac:dyDescent="0.25"/>
    <row r="1270" s="44" customFormat="1" ht="15" customHeight="1" x14ac:dyDescent="0.25"/>
    <row r="1271" s="44" customFormat="1" ht="15" customHeight="1" x14ac:dyDescent="0.25"/>
    <row r="1272" s="44" customFormat="1" ht="15" customHeight="1" x14ac:dyDescent="0.25"/>
    <row r="1273" s="44" customFormat="1" ht="15" customHeight="1" x14ac:dyDescent="0.25"/>
    <row r="1274" s="44" customFormat="1" ht="15" customHeight="1" x14ac:dyDescent="0.25"/>
    <row r="1275" s="44" customFormat="1" ht="15" customHeight="1" x14ac:dyDescent="0.25"/>
    <row r="1276" s="44" customFormat="1" ht="15" customHeight="1" x14ac:dyDescent="0.25"/>
    <row r="1277" s="44" customFormat="1" ht="15" customHeight="1" x14ac:dyDescent="0.25"/>
    <row r="1278" s="44" customFormat="1" ht="15" customHeight="1" x14ac:dyDescent="0.25"/>
    <row r="1279" s="44" customFormat="1" ht="15" customHeight="1" x14ac:dyDescent="0.25"/>
    <row r="1280" s="44" customFormat="1" ht="15" customHeight="1" x14ac:dyDescent="0.25"/>
    <row r="1281" s="44" customFormat="1" ht="15" customHeight="1" x14ac:dyDescent="0.25"/>
    <row r="1282" s="44" customFormat="1" ht="15" customHeight="1" x14ac:dyDescent="0.25"/>
    <row r="1283" s="44" customFormat="1" ht="15" customHeight="1" x14ac:dyDescent="0.25"/>
    <row r="1284" s="44" customFormat="1" ht="15" customHeight="1" x14ac:dyDescent="0.25"/>
    <row r="1285" s="44" customFormat="1" ht="15" customHeight="1" x14ac:dyDescent="0.25"/>
    <row r="1286" s="44" customFormat="1" ht="15" customHeight="1" x14ac:dyDescent="0.25"/>
    <row r="1287" s="44" customFormat="1" ht="15" customHeight="1" x14ac:dyDescent="0.25"/>
    <row r="1288" s="44" customFormat="1" ht="15" customHeight="1" x14ac:dyDescent="0.25"/>
    <row r="1289" s="44" customFormat="1" ht="15" customHeight="1" x14ac:dyDescent="0.25"/>
    <row r="1290" s="44" customFormat="1" ht="15" customHeight="1" x14ac:dyDescent="0.25"/>
    <row r="1291" s="44" customFormat="1" ht="15" customHeight="1" x14ac:dyDescent="0.25"/>
    <row r="1292" s="44" customFormat="1" ht="15" customHeight="1" x14ac:dyDescent="0.25"/>
    <row r="1293" s="44" customFormat="1" ht="15" customHeight="1" x14ac:dyDescent="0.25"/>
    <row r="1294" s="44" customFormat="1" ht="15" customHeight="1" x14ac:dyDescent="0.25"/>
    <row r="1295" s="44" customFormat="1" ht="15" customHeight="1" x14ac:dyDescent="0.25"/>
    <row r="1296" s="44" customFormat="1" ht="15" customHeight="1" x14ac:dyDescent="0.25"/>
    <row r="1297" s="44" customFormat="1" ht="15" customHeight="1" x14ac:dyDescent="0.25"/>
    <row r="1298" s="44" customFormat="1" ht="15" customHeight="1" x14ac:dyDescent="0.25"/>
    <row r="1299" s="44" customFormat="1" ht="15" customHeight="1" x14ac:dyDescent="0.25"/>
    <row r="1300" s="44" customFormat="1" ht="15" customHeight="1" x14ac:dyDescent="0.25"/>
    <row r="1301" s="44" customFormat="1" ht="15" customHeight="1" x14ac:dyDescent="0.25"/>
    <row r="1302" s="44" customFormat="1" ht="15" customHeight="1" x14ac:dyDescent="0.25"/>
    <row r="1303" s="44" customFormat="1" ht="15" customHeight="1" x14ac:dyDescent="0.25"/>
    <row r="1304" s="44" customFormat="1" ht="15" customHeight="1" x14ac:dyDescent="0.25"/>
    <row r="1305" s="44" customFormat="1" ht="15" customHeight="1" x14ac:dyDescent="0.25"/>
    <row r="1306" s="44" customFormat="1" ht="15" customHeight="1" x14ac:dyDescent="0.25"/>
    <row r="1307" s="44" customFormat="1" ht="15" customHeight="1" x14ac:dyDescent="0.25"/>
    <row r="1308" s="44" customFormat="1" ht="15" customHeight="1" x14ac:dyDescent="0.25"/>
    <row r="1309" s="44" customFormat="1" ht="15" customHeight="1" x14ac:dyDescent="0.25"/>
    <row r="1310" s="44" customFormat="1" ht="15" customHeight="1" x14ac:dyDescent="0.25"/>
    <row r="1311" s="44" customFormat="1" ht="15" customHeight="1" x14ac:dyDescent="0.25"/>
    <row r="1312" s="44" customFormat="1" ht="15" customHeight="1" x14ac:dyDescent="0.25"/>
    <row r="1313" s="44" customFormat="1" ht="15" customHeight="1" x14ac:dyDescent="0.25"/>
    <row r="1314" s="44" customFormat="1" ht="15" customHeight="1" x14ac:dyDescent="0.25"/>
    <row r="1315" s="44" customFormat="1" ht="15" customHeight="1" x14ac:dyDescent="0.25"/>
    <row r="1316" s="44" customFormat="1" ht="15" customHeight="1" x14ac:dyDescent="0.25"/>
    <row r="1317" s="44" customFormat="1" ht="15" customHeight="1" x14ac:dyDescent="0.25"/>
    <row r="1318" s="44" customFormat="1" ht="15" customHeight="1" x14ac:dyDescent="0.25"/>
    <row r="1319" s="44" customFormat="1" ht="15" customHeight="1" x14ac:dyDescent="0.25"/>
    <row r="1320" s="44" customFormat="1" ht="15" customHeight="1" x14ac:dyDescent="0.25"/>
    <row r="1321" s="44" customFormat="1" ht="15" customHeight="1" x14ac:dyDescent="0.25"/>
    <row r="1322" s="44" customFormat="1" ht="15" customHeight="1" x14ac:dyDescent="0.25"/>
    <row r="1323" s="44" customFormat="1" ht="15" customHeight="1" x14ac:dyDescent="0.25"/>
    <row r="1324" s="44" customFormat="1" ht="15" customHeight="1" x14ac:dyDescent="0.25"/>
    <row r="1325" s="44" customFormat="1" ht="15" customHeight="1" x14ac:dyDescent="0.25"/>
    <row r="1326" s="44" customFormat="1" ht="15" customHeight="1" x14ac:dyDescent="0.25"/>
    <row r="1327" s="44" customFormat="1" ht="15" customHeight="1" x14ac:dyDescent="0.25"/>
    <row r="1328" s="44" customFormat="1" ht="15" customHeight="1" x14ac:dyDescent="0.25"/>
    <row r="1329" s="44" customFormat="1" ht="15" customHeight="1" x14ac:dyDescent="0.25"/>
    <row r="1330" s="44" customFormat="1" ht="15" customHeight="1" x14ac:dyDescent="0.25"/>
    <row r="1331" s="44" customFormat="1" ht="15" customHeight="1" x14ac:dyDescent="0.25"/>
    <row r="1332" s="44" customFormat="1" ht="15" customHeight="1" x14ac:dyDescent="0.25"/>
    <row r="1333" s="44" customFormat="1" ht="15" customHeight="1" x14ac:dyDescent="0.25"/>
    <row r="1334" s="44" customFormat="1" ht="15" customHeight="1" x14ac:dyDescent="0.25"/>
    <row r="1335" s="44" customFormat="1" ht="15" customHeight="1" x14ac:dyDescent="0.25"/>
    <row r="1336" s="44" customFormat="1" ht="15" customHeight="1" x14ac:dyDescent="0.25"/>
    <row r="1337" s="44" customFormat="1" ht="15" customHeight="1" x14ac:dyDescent="0.25"/>
    <row r="1338" s="44" customFormat="1" ht="15" customHeight="1" x14ac:dyDescent="0.25"/>
    <row r="1339" s="44" customFormat="1" ht="15" customHeight="1" x14ac:dyDescent="0.25"/>
    <row r="1340" s="44" customFormat="1" ht="15" customHeight="1" x14ac:dyDescent="0.25"/>
    <row r="1341" s="44" customFormat="1" ht="15" customHeight="1" x14ac:dyDescent="0.25"/>
    <row r="1342" s="44" customFormat="1" ht="15" customHeight="1" x14ac:dyDescent="0.25"/>
    <row r="1343" s="44" customFormat="1" ht="15" customHeight="1" x14ac:dyDescent="0.25"/>
    <row r="1344" s="44" customFormat="1" ht="15" customHeight="1" x14ac:dyDescent="0.25"/>
    <row r="1345" s="44" customFormat="1" ht="15" customHeight="1" x14ac:dyDescent="0.25"/>
    <row r="1346" s="44" customFormat="1" ht="15" customHeight="1" x14ac:dyDescent="0.25"/>
    <row r="1347" s="44" customFormat="1" ht="15" customHeight="1" x14ac:dyDescent="0.25"/>
    <row r="1348" s="44" customFormat="1" ht="15" customHeight="1" x14ac:dyDescent="0.25"/>
    <row r="1349" s="44" customFormat="1" ht="15" customHeight="1" x14ac:dyDescent="0.25"/>
    <row r="1350" s="44" customFormat="1" ht="15" customHeight="1" x14ac:dyDescent="0.25"/>
    <row r="1351" s="44" customFormat="1" ht="15" customHeight="1" x14ac:dyDescent="0.25"/>
    <row r="1352" s="44" customFormat="1" ht="15" customHeight="1" x14ac:dyDescent="0.25"/>
    <row r="1353" s="44" customFormat="1" ht="15" customHeight="1" x14ac:dyDescent="0.25"/>
    <row r="1354" s="44" customFormat="1" ht="15" customHeight="1" x14ac:dyDescent="0.25"/>
    <row r="1355" s="44" customFormat="1" ht="15" customHeight="1" x14ac:dyDescent="0.25"/>
    <row r="1356" s="44" customFormat="1" ht="15" customHeight="1" x14ac:dyDescent="0.25"/>
    <row r="1357" s="44" customFormat="1" ht="15" customHeight="1" x14ac:dyDescent="0.25"/>
    <row r="1358" s="44" customFormat="1" ht="15" customHeight="1" x14ac:dyDescent="0.25"/>
    <row r="1359" s="44" customFormat="1" ht="15" customHeight="1" x14ac:dyDescent="0.25"/>
    <row r="1360" s="44" customFormat="1" ht="15" customHeight="1" x14ac:dyDescent="0.25"/>
    <row r="1361" s="44" customFormat="1" ht="15" customHeight="1" x14ac:dyDescent="0.25"/>
    <row r="1362" s="44" customFormat="1" ht="15" customHeight="1" x14ac:dyDescent="0.25"/>
    <row r="1363" s="44" customFormat="1" ht="15" customHeight="1" x14ac:dyDescent="0.25"/>
    <row r="1364" s="44" customFormat="1" ht="15" customHeight="1" x14ac:dyDescent="0.25"/>
    <row r="1365" s="44" customFormat="1" ht="15" customHeight="1" x14ac:dyDescent="0.25"/>
    <row r="1366" s="44" customFormat="1" ht="15" customHeight="1" x14ac:dyDescent="0.25"/>
    <row r="1367" s="44" customFormat="1" ht="15" customHeight="1" x14ac:dyDescent="0.25"/>
    <row r="1368" s="44" customFormat="1" ht="15" customHeight="1" x14ac:dyDescent="0.25"/>
    <row r="1369" s="44" customFormat="1" ht="15" customHeight="1" x14ac:dyDescent="0.25"/>
    <row r="1370" s="44" customFormat="1" ht="15" customHeight="1" x14ac:dyDescent="0.25"/>
    <row r="1371" s="44" customFormat="1" ht="15" customHeight="1" x14ac:dyDescent="0.25"/>
    <row r="1372" s="44" customFormat="1" ht="15" customHeight="1" x14ac:dyDescent="0.25"/>
    <row r="1373" s="44" customFormat="1" ht="15" customHeight="1" x14ac:dyDescent="0.25"/>
    <row r="1374" s="44" customFormat="1" ht="15" customHeight="1" x14ac:dyDescent="0.25"/>
    <row r="1375" s="44" customFormat="1" ht="15" customHeight="1" x14ac:dyDescent="0.25"/>
    <row r="1376" s="44" customFormat="1" ht="15" customHeight="1" x14ac:dyDescent="0.25"/>
    <row r="1377" s="44" customFormat="1" ht="15" customHeight="1" x14ac:dyDescent="0.25"/>
    <row r="1378" s="44" customFormat="1" ht="15" customHeight="1" x14ac:dyDescent="0.25"/>
    <row r="1379" s="44" customFormat="1" ht="15" customHeight="1" x14ac:dyDescent="0.25"/>
    <row r="1380" s="44" customFormat="1" ht="15" customHeight="1" x14ac:dyDescent="0.25"/>
    <row r="1381" s="44" customFormat="1" ht="15" customHeight="1" x14ac:dyDescent="0.25"/>
    <row r="1382" s="44" customFormat="1" ht="15" customHeight="1" x14ac:dyDescent="0.25"/>
    <row r="1383" s="44" customFormat="1" ht="15" customHeight="1" x14ac:dyDescent="0.25"/>
    <row r="1384" s="44" customFormat="1" ht="15" customHeight="1" x14ac:dyDescent="0.25"/>
    <row r="1385" s="44" customFormat="1" ht="15" customHeight="1" x14ac:dyDescent="0.25"/>
    <row r="1386" s="44" customFormat="1" ht="15" customHeight="1" x14ac:dyDescent="0.25"/>
    <row r="1387" s="44" customFormat="1" ht="15" customHeight="1" x14ac:dyDescent="0.25"/>
    <row r="1388" s="44" customFormat="1" ht="15" customHeight="1" x14ac:dyDescent="0.25"/>
    <row r="1389" s="44" customFormat="1" ht="15" customHeight="1" x14ac:dyDescent="0.25"/>
    <row r="1390" s="44" customFormat="1" ht="15" customHeight="1" x14ac:dyDescent="0.25"/>
    <row r="1391" s="44" customFormat="1" ht="15" customHeight="1" x14ac:dyDescent="0.25"/>
    <row r="1392" s="44" customFormat="1" ht="15" customHeight="1" x14ac:dyDescent="0.25"/>
    <row r="1393" s="44" customFormat="1" ht="15" customHeight="1" x14ac:dyDescent="0.25"/>
    <row r="1394" s="44" customFormat="1" ht="15" customHeight="1" x14ac:dyDescent="0.25"/>
    <row r="1395" s="44" customFormat="1" ht="15" customHeight="1" x14ac:dyDescent="0.25"/>
    <row r="1396" s="44" customFormat="1" ht="15" customHeight="1" x14ac:dyDescent="0.25"/>
    <row r="1397" s="44" customFormat="1" ht="15" customHeight="1" x14ac:dyDescent="0.25"/>
    <row r="1398" s="44" customFormat="1" ht="15" customHeight="1" x14ac:dyDescent="0.25"/>
    <row r="1399" s="44" customFormat="1" ht="15" customHeight="1" x14ac:dyDescent="0.25"/>
    <row r="1400" s="44" customFormat="1" ht="15" customHeight="1" x14ac:dyDescent="0.25"/>
    <row r="1401" s="44" customFormat="1" ht="15" customHeight="1" x14ac:dyDescent="0.25"/>
    <row r="1402" s="44" customFormat="1" ht="15" customHeight="1" x14ac:dyDescent="0.25"/>
    <row r="1403" s="44" customFormat="1" ht="15" customHeight="1" x14ac:dyDescent="0.25"/>
    <row r="1404" s="44" customFormat="1" ht="15" customHeight="1" x14ac:dyDescent="0.25"/>
    <row r="1405" s="44" customFormat="1" ht="15" customHeight="1" x14ac:dyDescent="0.25"/>
    <row r="1406" s="44" customFormat="1" ht="15" customHeight="1" x14ac:dyDescent="0.25"/>
    <row r="1407" s="44" customFormat="1" ht="15" customHeight="1" x14ac:dyDescent="0.25"/>
    <row r="1408" s="44" customFormat="1" ht="15" customHeight="1" x14ac:dyDescent="0.25"/>
    <row r="1409" s="44" customFormat="1" ht="15" customHeight="1" x14ac:dyDescent="0.25"/>
    <row r="1410" s="44" customFormat="1" ht="15" customHeight="1" x14ac:dyDescent="0.25"/>
    <row r="1411" s="44" customFormat="1" ht="15" customHeight="1" x14ac:dyDescent="0.25"/>
    <row r="1412" s="44" customFormat="1" ht="15" customHeight="1" x14ac:dyDescent="0.25"/>
    <row r="1413" s="44" customFormat="1" ht="15" customHeight="1" x14ac:dyDescent="0.25"/>
    <row r="1414" s="44" customFormat="1" ht="15" customHeight="1" x14ac:dyDescent="0.25"/>
    <row r="1415" s="44" customFormat="1" ht="15" customHeight="1" x14ac:dyDescent="0.25"/>
    <row r="1416" s="44" customFormat="1" ht="15" customHeight="1" x14ac:dyDescent="0.25"/>
    <row r="1417" s="44" customFormat="1" ht="15" customHeight="1" x14ac:dyDescent="0.25"/>
    <row r="1418" s="44" customFormat="1" ht="15" customHeight="1" x14ac:dyDescent="0.25"/>
    <row r="1419" s="44" customFormat="1" ht="15" customHeight="1" x14ac:dyDescent="0.25"/>
    <row r="1420" s="44" customFormat="1" ht="15" customHeight="1" x14ac:dyDescent="0.25"/>
    <row r="1421" s="44" customFormat="1" ht="15" customHeight="1" x14ac:dyDescent="0.25"/>
    <row r="1422" s="44" customFormat="1" ht="15" customHeight="1" x14ac:dyDescent="0.25"/>
    <row r="1423" s="44" customFormat="1" ht="15" customHeight="1" x14ac:dyDescent="0.25"/>
    <row r="1424" s="44" customFormat="1" ht="15" customHeight="1" x14ac:dyDescent="0.25"/>
    <row r="1425" s="44" customFormat="1" ht="15" customHeight="1" x14ac:dyDescent="0.25"/>
    <row r="1426" s="44" customFormat="1" ht="15" customHeight="1" x14ac:dyDescent="0.25"/>
    <row r="1427" s="44" customFormat="1" ht="15" customHeight="1" x14ac:dyDescent="0.25"/>
    <row r="1428" s="44" customFormat="1" ht="15" customHeight="1" x14ac:dyDescent="0.25"/>
    <row r="1429" s="44" customFormat="1" ht="15" customHeight="1" x14ac:dyDescent="0.25"/>
    <row r="1430" s="44" customFormat="1" ht="15" customHeight="1" x14ac:dyDescent="0.25"/>
    <row r="1431" s="44" customFormat="1" ht="15" customHeight="1" x14ac:dyDescent="0.25"/>
    <row r="1432" s="44" customFormat="1" ht="15" customHeight="1" x14ac:dyDescent="0.25"/>
    <row r="1433" s="44" customFormat="1" ht="15" customHeight="1" x14ac:dyDescent="0.25"/>
    <row r="1434" s="44" customFormat="1" ht="15" customHeight="1" x14ac:dyDescent="0.25"/>
    <row r="1435" s="44" customFormat="1" ht="15" customHeight="1" x14ac:dyDescent="0.25"/>
    <row r="1436" s="44" customFormat="1" ht="15" customHeight="1" x14ac:dyDescent="0.25"/>
    <row r="1437" s="44" customFormat="1" ht="15" customHeight="1" x14ac:dyDescent="0.25"/>
    <row r="1438" s="44" customFormat="1" ht="15" customHeight="1" x14ac:dyDescent="0.25"/>
    <row r="1439" s="44" customFormat="1" ht="15" customHeight="1" x14ac:dyDescent="0.25"/>
    <row r="1440" s="44" customFormat="1" ht="15" customHeight="1" x14ac:dyDescent="0.25"/>
    <row r="1441" s="44" customFormat="1" ht="15" customHeight="1" x14ac:dyDescent="0.25"/>
    <row r="1442" s="44" customFormat="1" ht="15" customHeight="1" x14ac:dyDescent="0.25"/>
    <row r="1443" s="44" customFormat="1" ht="15" customHeight="1" x14ac:dyDescent="0.25"/>
    <row r="1444" s="44" customFormat="1" ht="15" customHeight="1" x14ac:dyDescent="0.25"/>
    <row r="1445" s="44" customFormat="1" ht="15" customHeight="1" x14ac:dyDescent="0.25"/>
    <row r="1446" s="44" customFormat="1" ht="15" customHeight="1" x14ac:dyDescent="0.25"/>
    <row r="1447" s="44" customFormat="1" ht="15" customHeight="1" x14ac:dyDescent="0.25"/>
    <row r="1448" s="44" customFormat="1" ht="15" customHeight="1" x14ac:dyDescent="0.25"/>
    <row r="1449" s="44" customFormat="1" ht="15" customHeight="1" x14ac:dyDescent="0.25"/>
    <row r="1450" s="44" customFormat="1" ht="15" customHeight="1" x14ac:dyDescent="0.25"/>
    <row r="1451" s="44" customFormat="1" ht="15" customHeight="1" x14ac:dyDescent="0.25"/>
    <row r="1452" s="44" customFormat="1" ht="15" customHeight="1" x14ac:dyDescent="0.25"/>
    <row r="1453" s="44" customFormat="1" ht="15" customHeight="1" x14ac:dyDescent="0.25"/>
    <row r="1454" s="44" customFormat="1" ht="15" customHeight="1" x14ac:dyDescent="0.25"/>
    <row r="1455" s="44" customFormat="1" ht="15" customHeight="1" x14ac:dyDescent="0.25"/>
    <row r="1456" s="44" customFormat="1" ht="15" customHeight="1" x14ac:dyDescent="0.25"/>
    <row r="1457" s="44" customFormat="1" ht="15" customHeight="1" x14ac:dyDescent="0.25"/>
    <row r="1458" s="44" customFormat="1" ht="15" customHeight="1" x14ac:dyDescent="0.25"/>
    <row r="1459" s="44" customFormat="1" ht="15" customHeight="1" x14ac:dyDescent="0.25"/>
    <row r="1460" s="44" customFormat="1" ht="15" customHeight="1" x14ac:dyDescent="0.25"/>
    <row r="1461" s="44" customFormat="1" ht="15" customHeight="1" x14ac:dyDescent="0.25"/>
    <row r="1462" s="44" customFormat="1" ht="15" customHeight="1" x14ac:dyDescent="0.25"/>
    <row r="1463" s="44" customFormat="1" ht="15" customHeight="1" x14ac:dyDescent="0.25"/>
    <row r="1464" s="44" customFormat="1" ht="15" customHeight="1" x14ac:dyDescent="0.25"/>
    <row r="1465" s="44" customFormat="1" ht="15" customHeight="1" x14ac:dyDescent="0.25"/>
    <row r="1466" s="44" customFormat="1" ht="15" customHeight="1" x14ac:dyDescent="0.25"/>
    <row r="1467" s="44" customFormat="1" ht="15" customHeight="1" x14ac:dyDescent="0.25"/>
    <row r="1468" s="44" customFormat="1" ht="15" customHeight="1" x14ac:dyDescent="0.25"/>
    <row r="1469" s="44" customFormat="1" ht="15" customHeight="1" x14ac:dyDescent="0.25"/>
    <row r="1470" s="44" customFormat="1" ht="15" customHeight="1" x14ac:dyDescent="0.25"/>
    <row r="1471" s="44" customFormat="1" ht="15" customHeight="1" x14ac:dyDescent="0.25"/>
    <row r="1472" s="44" customFormat="1" ht="15" customHeight="1" x14ac:dyDescent="0.25"/>
    <row r="1473" s="44" customFormat="1" ht="15" customHeight="1" x14ac:dyDescent="0.25"/>
    <row r="1474" s="44" customFormat="1" ht="15" customHeight="1" x14ac:dyDescent="0.25"/>
    <row r="1475" s="44" customFormat="1" ht="15" customHeight="1" x14ac:dyDescent="0.25"/>
    <row r="1476" s="44" customFormat="1" ht="15" customHeight="1" x14ac:dyDescent="0.25"/>
    <row r="1477" s="44" customFormat="1" ht="15" customHeight="1" x14ac:dyDescent="0.25"/>
    <row r="1478" s="44" customFormat="1" ht="15" customHeight="1" x14ac:dyDescent="0.25"/>
    <row r="1479" s="44" customFormat="1" ht="15" customHeight="1" x14ac:dyDescent="0.25"/>
    <row r="1480" s="44" customFormat="1" ht="15" customHeight="1" x14ac:dyDescent="0.25"/>
    <row r="1481" s="44" customFormat="1" ht="15" customHeight="1" x14ac:dyDescent="0.25"/>
    <row r="1482" s="44" customFormat="1" ht="15" customHeight="1" x14ac:dyDescent="0.25"/>
    <row r="1483" s="44" customFormat="1" ht="15" customHeight="1" x14ac:dyDescent="0.25"/>
    <row r="1484" s="44" customFormat="1" ht="15" customHeight="1" x14ac:dyDescent="0.25"/>
    <row r="1485" s="44" customFormat="1" ht="15" customHeight="1" x14ac:dyDescent="0.25"/>
    <row r="1486" s="44" customFormat="1" ht="15" customHeight="1" x14ac:dyDescent="0.25"/>
  </sheetData>
  <sheetProtection selectLockedCells="1"/>
  <mergeCells count="6">
    <mergeCell ref="AQ2:AR3"/>
    <mergeCell ref="A98:AH98"/>
    <mergeCell ref="C2:AG2"/>
    <mergeCell ref="AH2:AH3"/>
    <mergeCell ref="AI2:AL3"/>
    <mergeCell ref="AM2:AP3"/>
  </mergeCells>
  <conditionalFormatting sqref="C13:C14 C9:AG11 C5:AG7 C57:AG57">
    <cfRule type="expression" priority="1670" stopIfTrue="1">
      <formula>C5=""</formula>
    </cfRule>
    <cfRule type="expression" dxfId="2419" priority="1671" stopIfTrue="1">
      <formula>C5=CléPersonnalisée2</formula>
    </cfRule>
    <cfRule type="expression" dxfId="2418" priority="1672" stopIfTrue="1">
      <formula>C5=CléPersonnalisée1</formula>
    </cfRule>
    <cfRule type="expression" dxfId="2417" priority="1673" stopIfTrue="1">
      <formula>C5=CléMaladie</formula>
    </cfRule>
    <cfRule type="expression" dxfId="2416" priority="1674" stopIfTrue="1">
      <formula>C5=CléPersonnelle</formula>
    </cfRule>
    <cfRule type="expression" dxfId="2415" priority="1675" stopIfTrue="1">
      <formula>C5=CléCongés</formula>
    </cfRule>
  </conditionalFormatting>
  <conditionalFormatting sqref="AH5:AH6 AH9:AH11">
    <cfRule type="dataBar" priority="167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{545749C5-784A-49DA-AD1F-15B63ECC9867}</x14:id>
        </ext>
      </extLst>
    </cfRule>
  </conditionalFormatting>
  <conditionalFormatting sqref="AI5:AL6 AI9:AL11">
    <cfRule type="expression" priority="1664" stopIfTrue="1">
      <formula>AI5=""</formula>
    </cfRule>
    <cfRule type="expression" dxfId="2414" priority="1665" stopIfTrue="1">
      <formula>AI5=CléPersonnalisée2</formula>
    </cfRule>
    <cfRule type="expression" dxfId="2413" priority="1666" stopIfTrue="1">
      <formula>AI5=CléPersonnalisée1</formula>
    </cfRule>
    <cfRule type="expression" dxfId="2412" priority="1667" stopIfTrue="1">
      <formula>AI5=CléMaladie</formula>
    </cfRule>
    <cfRule type="expression" dxfId="2411" priority="1668" stopIfTrue="1">
      <formula>AI5=CléPersonnelle</formula>
    </cfRule>
    <cfRule type="expression" dxfId="2410" priority="1669" stopIfTrue="1">
      <formula>AI5=CléCongés</formula>
    </cfRule>
  </conditionalFormatting>
  <conditionalFormatting sqref="AM5:AP6 AM9:AP10">
    <cfRule type="expression" priority="1658" stopIfTrue="1">
      <formula>AM5=""</formula>
    </cfRule>
    <cfRule type="expression" dxfId="2409" priority="1659" stopIfTrue="1">
      <formula>AM5=CléPersonnalisée2</formula>
    </cfRule>
    <cfRule type="expression" dxfId="2408" priority="1660" stopIfTrue="1">
      <formula>AM5=CléPersonnalisée1</formula>
    </cfRule>
    <cfRule type="expression" dxfId="2407" priority="1661" stopIfTrue="1">
      <formula>AM5=CléMaladie</formula>
    </cfRule>
    <cfRule type="expression" dxfId="2406" priority="1662" stopIfTrue="1">
      <formula>AM5=CléPersonnelle</formula>
    </cfRule>
    <cfRule type="expression" dxfId="2405" priority="1663" stopIfTrue="1">
      <formula>AM5=CléCongés</formula>
    </cfRule>
  </conditionalFormatting>
  <conditionalFormatting sqref="AQ5:AR6 AQ9:AR10 AQ28:AR28 AQ40:AR40">
    <cfRule type="expression" priority="1652" stopIfTrue="1">
      <formula>AQ5=""</formula>
    </cfRule>
    <cfRule type="expression" dxfId="2404" priority="1653" stopIfTrue="1">
      <formula>AQ5=CléPersonnalisée2</formula>
    </cfRule>
    <cfRule type="expression" dxfId="2403" priority="1654" stopIfTrue="1">
      <formula>AQ5=CléPersonnalisée1</formula>
    </cfRule>
    <cfRule type="expression" dxfId="2402" priority="1655" stopIfTrue="1">
      <formula>AQ5=CléMaladie</formula>
    </cfRule>
    <cfRule type="expression" dxfId="2401" priority="1656" stopIfTrue="1">
      <formula>AQ5=CléPersonnelle</formula>
    </cfRule>
    <cfRule type="expression" dxfId="2400" priority="1657" stopIfTrue="1">
      <formula>AQ5=CléCongés</formula>
    </cfRule>
  </conditionalFormatting>
  <conditionalFormatting sqref="AP7:AP8">
    <cfRule type="expression" priority="1646" stopIfTrue="1">
      <formula>AP7=""</formula>
    </cfRule>
    <cfRule type="expression" dxfId="2399" priority="1647" stopIfTrue="1">
      <formula>AP7=CléPersonnalisée2</formula>
    </cfRule>
    <cfRule type="expression" dxfId="2398" priority="1648" stopIfTrue="1">
      <formula>AP7=CléPersonnalisée1</formula>
    </cfRule>
    <cfRule type="expression" dxfId="2397" priority="1649" stopIfTrue="1">
      <formula>AP7=CléMaladie</formula>
    </cfRule>
    <cfRule type="expression" dxfId="2396" priority="1650" stopIfTrue="1">
      <formula>AP7=CléPersonnelle</formula>
    </cfRule>
    <cfRule type="expression" dxfId="2395" priority="1651" stopIfTrue="1">
      <formula>AP7=CléCongés</formula>
    </cfRule>
  </conditionalFormatting>
  <conditionalFormatting sqref="AQ8:AR8 AR7">
    <cfRule type="expression" priority="1640" stopIfTrue="1">
      <formula>AQ7=""</formula>
    </cfRule>
    <cfRule type="expression" dxfId="2394" priority="1641" stopIfTrue="1">
      <formula>AQ7=CléPersonnalisée2</formula>
    </cfRule>
    <cfRule type="expression" dxfId="2393" priority="1642" stopIfTrue="1">
      <formula>AQ7=CléPersonnalisée1</formula>
    </cfRule>
    <cfRule type="expression" dxfId="2392" priority="1643" stopIfTrue="1">
      <formula>AQ7=CléMaladie</formula>
    </cfRule>
    <cfRule type="expression" dxfId="2391" priority="1644" stopIfTrue="1">
      <formula>AQ7=CléPersonnelle</formula>
    </cfRule>
    <cfRule type="expression" dxfId="2390" priority="1645" stopIfTrue="1">
      <formula>AQ7=CléCongés</formula>
    </cfRule>
  </conditionalFormatting>
  <conditionalFormatting sqref="AM11 AP11">
    <cfRule type="expression" priority="1634" stopIfTrue="1">
      <formula>AM11=""</formula>
    </cfRule>
    <cfRule type="expression" dxfId="2389" priority="1635" stopIfTrue="1">
      <formula>AM11=CléPersonnalisée2</formula>
    </cfRule>
    <cfRule type="expression" dxfId="2388" priority="1636" stopIfTrue="1">
      <formula>AM11=CléPersonnalisée1</formula>
    </cfRule>
    <cfRule type="expression" dxfId="2387" priority="1637" stopIfTrue="1">
      <formula>AM11=CléMaladie</formula>
    </cfRule>
    <cfRule type="expression" dxfId="2386" priority="1638" stopIfTrue="1">
      <formula>AM11=CléPersonnelle</formula>
    </cfRule>
    <cfRule type="expression" dxfId="2385" priority="1639" stopIfTrue="1">
      <formula>AM11=CléCongés</formula>
    </cfRule>
  </conditionalFormatting>
  <conditionalFormatting sqref="AQ44:AR44">
    <cfRule type="expression" priority="1622" stopIfTrue="1">
      <formula>AQ44=""</formula>
    </cfRule>
    <cfRule type="expression" dxfId="2384" priority="1623" stopIfTrue="1">
      <formula>AQ44=CléPersonnalisée2</formula>
    </cfRule>
    <cfRule type="expression" dxfId="2383" priority="1624" stopIfTrue="1">
      <formula>AQ44=CléPersonnalisée1</formula>
    </cfRule>
    <cfRule type="expression" dxfId="2382" priority="1625" stopIfTrue="1">
      <formula>AQ44=CléMaladie</formula>
    </cfRule>
    <cfRule type="expression" dxfId="2381" priority="1626" stopIfTrue="1">
      <formula>AQ44=CléPersonnelle</formula>
    </cfRule>
    <cfRule type="expression" dxfId="2380" priority="1627" stopIfTrue="1">
      <formula>AQ44=CléCongés</formula>
    </cfRule>
  </conditionalFormatting>
  <conditionalFormatting sqref="AQ48:AR48">
    <cfRule type="expression" priority="1616" stopIfTrue="1">
      <formula>AQ48=""</formula>
    </cfRule>
    <cfRule type="expression" dxfId="2379" priority="1617" stopIfTrue="1">
      <formula>AQ48=CléPersonnalisée2</formula>
    </cfRule>
    <cfRule type="expression" dxfId="2378" priority="1618" stopIfTrue="1">
      <formula>AQ48=CléPersonnalisée1</formula>
    </cfRule>
    <cfRule type="expression" dxfId="2377" priority="1619" stopIfTrue="1">
      <formula>AQ48=CléMaladie</formula>
    </cfRule>
    <cfRule type="expression" dxfId="2376" priority="1620" stopIfTrue="1">
      <formula>AQ48=CléPersonnelle</formula>
    </cfRule>
    <cfRule type="expression" dxfId="2375" priority="1621" stopIfTrue="1">
      <formula>AQ48=CléCongés</formula>
    </cfRule>
  </conditionalFormatting>
  <conditionalFormatting sqref="AQ52:AR52">
    <cfRule type="expression" priority="1610" stopIfTrue="1">
      <formula>AQ52=""</formula>
    </cfRule>
    <cfRule type="expression" dxfId="2374" priority="1611" stopIfTrue="1">
      <formula>AQ52=CléPersonnalisée2</formula>
    </cfRule>
    <cfRule type="expression" dxfId="2373" priority="1612" stopIfTrue="1">
      <formula>AQ52=CléPersonnalisée1</formula>
    </cfRule>
    <cfRule type="expression" dxfId="2372" priority="1613" stopIfTrue="1">
      <formula>AQ52=CléMaladie</formula>
    </cfRule>
    <cfRule type="expression" dxfId="2371" priority="1614" stopIfTrue="1">
      <formula>AQ52=CléPersonnelle</formula>
    </cfRule>
    <cfRule type="expression" dxfId="2370" priority="1615" stopIfTrue="1">
      <formula>AQ52=CléCongés</formula>
    </cfRule>
  </conditionalFormatting>
  <conditionalFormatting sqref="AQ56:AR56 AQ60:AR60">
    <cfRule type="expression" priority="1604" stopIfTrue="1">
      <formula>AQ56=""</formula>
    </cfRule>
    <cfRule type="expression" dxfId="2369" priority="1605" stopIfTrue="1">
      <formula>AQ56=CléPersonnalisée2</formula>
    </cfRule>
    <cfRule type="expression" dxfId="2368" priority="1606" stopIfTrue="1">
      <formula>AQ56=CléPersonnalisée1</formula>
    </cfRule>
    <cfRule type="expression" dxfId="2367" priority="1607" stopIfTrue="1">
      <formula>AQ56=CléMaladie</formula>
    </cfRule>
    <cfRule type="expression" dxfId="2366" priority="1608" stopIfTrue="1">
      <formula>AQ56=CléPersonnelle</formula>
    </cfRule>
    <cfRule type="expression" dxfId="2365" priority="1609" stopIfTrue="1">
      <formula>AQ56=CléCongés</formula>
    </cfRule>
  </conditionalFormatting>
  <conditionalFormatting sqref="AQ64:AR64 AQ68:AR68 AQ72:AR72 AQ76:AR76 AQ80:AR80 AQ96:AR96">
    <cfRule type="expression" priority="1598" stopIfTrue="1">
      <formula>AQ64=""</formula>
    </cfRule>
    <cfRule type="expression" dxfId="2364" priority="1599" stopIfTrue="1">
      <formula>AQ64=CléPersonnalisée2</formula>
    </cfRule>
    <cfRule type="expression" dxfId="2363" priority="1600" stopIfTrue="1">
      <formula>AQ64=CléPersonnalisée1</formula>
    </cfRule>
    <cfRule type="expression" dxfId="2362" priority="1601" stopIfTrue="1">
      <formula>AQ64=CléMaladie</formula>
    </cfRule>
    <cfRule type="expression" dxfId="2361" priority="1602" stopIfTrue="1">
      <formula>AQ64=CléPersonnelle</formula>
    </cfRule>
    <cfRule type="expression" dxfId="2360" priority="1603" stopIfTrue="1">
      <formula>AQ64=CléCongés</formula>
    </cfRule>
  </conditionalFormatting>
  <conditionalFormatting sqref="C15:AG15 D13:AG14">
    <cfRule type="expression" priority="1592" stopIfTrue="1">
      <formula>C13=""</formula>
    </cfRule>
    <cfRule type="expression" dxfId="2359" priority="1593" stopIfTrue="1">
      <formula>C13=CléPersonnalisée2</formula>
    </cfRule>
    <cfRule type="expression" dxfId="2358" priority="1594" stopIfTrue="1">
      <formula>C13=CléPersonnalisée1</formula>
    </cfRule>
    <cfRule type="expression" dxfId="2357" priority="1595" stopIfTrue="1">
      <formula>C13=CléMaladie</formula>
    </cfRule>
    <cfRule type="expression" dxfId="2356" priority="1596" stopIfTrue="1">
      <formula>C13=CléPersonnelle</formula>
    </cfRule>
    <cfRule type="expression" dxfId="2355" priority="1597" stopIfTrue="1">
      <formula>C13=CléCongés</formula>
    </cfRule>
  </conditionalFormatting>
  <conditionalFormatting sqref="AJ13:AL15">
    <cfRule type="expression" priority="1586" stopIfTrue="1">
      <formula>AJ13=""</formula>
    </cfRule>
    <cfRule type="expression" dxfId="2354" priority="1587" stopIfTrue="1">
      <formula>AJ13=CléPersonnalisée2</formula>
    </cfRule>
    <cfRule type="expression" dxfId="2353" priority="1588" stopIfTrue="1">
      <formula>AJ13=CléPersonnalisée1</formula>
    </cfRule>
    <cfRule type="expression" dxfId="2352" priority="1589" stopIfTrue="1">
      <formula>AJ13=CléMaladie</formula>
    </cfRule>
    <cfRule type="expression" dxfId="2351" priority="1590" stopIfTrue="1">
      <formula>AJ13=CléPersonnelle</formula>
    </cfRule>
    <cfRule type="expression" dxfId="2350" priority="1591" stopIfTrue="1">
      <formula>AJ13=CléCongés</formula>
    </cfRule>
  </conditionalFormatting>
  <conditionalFormatting sqref="AS13:AS14">
    <cfRule type="expression" priority="1580" stopIfTrue="1">
      <formula>AS13=""</formula>
    </cfRule>
    <cfRule type="expression" dxfId="2349" priority="1581" stopIfTrue="1">
      <formula>AS13=CléPersonnalisée2</formula>
    </cfRule>
    <cfRule type="expression" dxfId="2348" priority="1582" stopIfTrue="1">
      <formula>AS13=CléPersonnalisée1</formula>
    </cfRule>
    <cfRule type="expression" dxfId="2347" priority="1583" stopIfTrue="1">
      <formula>AS13=CléMaladie</formula>
    </cfRule>
    <cfRule type="expression" dxfId="2346" priority="1584" stopIfTrue="1">
      <formula>AS13=CléPersonnelle</formula>
    </cfRule>
    <cfRule type="expression" dxfId="2345" priority="1585" stopIfTrue="1">
      <formula>AS13=CléCongés</formula>
    </cfRule>
  </conditionalFormatting>
  <conditionalFormatting sqref="AS15">
    <cfRule type="expression" priority="1574" stopIfTrue="1">
      <formula>AS15=""</formula>
    </cfRule>
    <cfRule type="expression" dxfId="2344" priority="1575" stopIfTrue="1">
      <formula>AS15=CléPersonnalisée2</formula>
    </cfRule>
    <cfRule type="expression" dxfId="2343" priority="1576" stopIfTrue="1">
      <formula>AS15=CléPersonnalisée1</formula>
    </cfRule>
    <cfRule type="expression" dxfId="2342" priority="1577" stopIfTrue="1">
      <formula>AS15=CléMaladie</formula>
    </cfRule>
    <cfRule type="expression" dxfId="2341" priority="1578" stopIfTrue="1">
      <formula>AS15=CléPersonnelle</formula>
    </cfRule>
    <cfRule type="expression" dxfId="2340" priority="1579" stopIfTrue="1">
      <formula>AS15=CléCongés</formula>
    </cfRule>
  </conditionalFormatting>
  <conditionalFormatting sqref="C17:AG19">
    <cfRule type="expression" priority="1568" stopIfTrue="1">
      <formula>C17=""</formula>
    </cfRule>
    <cfRule type="expression" dxfId="2339" priority="1569" stopIfTrue="1">
      <formula>C17=CléPersonnalisée2</formula>
    </cfRule>
    <cfRule type="expression" dxfId="2338" priority="1570" stopIfTrue="1">
      <formula>C17=CléPersonnalisée1</formula>
    </cfRule>
    <cfRule type="expression" dxfId="2337" priority="1571" stopIfTrue="1">
      <formula>C17=CléMaladie</formula>
    </cfRule>
    <cfRule type="expression" dxfId="2336" priority="1572" stopIfTrue="1">
      <formula>C17=CléPersonnelle</formula>
    </cfRule>
    <cfRule type="expression" dxfId="2335" priority="1573" stopIfTrue="1">
      <formula>C17=CléCongés</formula>
    </cfRule>
  </conditionalFormatting>
  <conditionalFormatting sqref="AJ17:AL19">
    <cfRule type="expression" priority="1562" stopIfTrue="1">
      <formula>AJ17=""</formula>
    </cfRule>
    <cfRule type="expression" dxfId="2334" priority="1563" stopIfTrue="1">
      <formula>AJ17=CléPersonnalisée2</formula>
    </cfRule>
    <cfRule type="expression" dxfId="2333" priority="1564" stopIfTrue="1">
      <formula>AJ17=CléPersonnalisée1</formula>
    </cfRule>
    <cfRule type="expression" dxfId="2332" priority="1565" stopIfTrue="1">
      <formula>AJ17=CléMaladie</formula>
    </cfRule>
    <cfRule type="expression" dxfId="2331" priority="1566" stopIfTrue="1">
      <formula>AJ17=CléPersonnelle</formula>
    </cfRule>
    <cfRule type="expression" dxfId="2330" priority="1567" stopIfTrue="1">
      <formula>AJ17=CléCongés</formula>
    </cfRule>
  </conditionalFormatting>
  <conditionalFormatting sqref="AS17:AS18">
    <cfRule type="expression" priority="1556" stopIfTrue="1">
      <formula>AS17=""</formula>
    </cfRule>
    <cfRule type="expression" dxfId="2329" priority="1557" stopIfTrue="1">
      <formula>AS17=CléPersonnalisée2</formula>
    </cfRule>
    <cfRule type="expression" dxfId="2328" priority="1558" stopIfTrue="1">
      <formula>AS17=CléPersonnalisée1</formula>
    </cfRule>
    <cfRule type="expression" dxfId="2327" priority="1559" stopIfTrue="1">
      <formula>AS17=CléMaladie</formula>
    </cfRule>
    <cfRule type="expression" dxfId="2326" priority="1560" stopIfTrue="1">
      <formula>AS17=CléPersonnelle</formula>
    </cfRule>
    <cfRule type="expression" dxfId="2325" priority="1561" stopIfTrue="1">
      <formula>AS17=CléCongés</formula>
    </cfRule>
  </conditionalFormatting>
  <conditionalFormatting sqref="AS19">
    <cfRule type="expression" priority="1550" stopIfTrue="1">
      <formula>AS19=""</formula>
    </cfRule>
    <cfRule type="expression" dxfId="2324" priority="1551" stopIfTrue="1">
      <formula>AS19=CléPersonnalisée2</formula>
    </cfRule>
    <cfRule type="expression" dxfId="2323" priority="1552" stopIfTrue="1">
      <formula>AS19=CléPersonnalisée1</formula>
    </cfRule>
    <cfRule type="expression" dxfId="2322" priority="1553" stopIfTrue="1">
      <formula>AS19=CléMaladie</formula>
    </cfRule>
    <cfRule type="expression" dxfId="2321" priority="1554" stopIfTrue="1">
      <formula>AS19=CléPersonnelle</formula>
    </cfRule>
    <cfRule type="expression" dxfId="2320" priority="1555" stopIfTrue="1">
      <formula>AS19=CléCongés</formula>
    </cfRule>
  </conditionalFormatting>
  <conditionalFormatting sqref="C21:AG23">
    <cfRule type="expression" priority="1543" stopIfTrue="1">
      <formula>C21=""</formula>
    </cfRule>
    <cfRule type="expression" dxfId="2319" priority="1544" stopIfTrue="1">
      <formula>C21=CléPersonnalisée2</formula>
    </cfRule>
    <cfRule type="expression" dxfId="2318" priority="1545" stopIfTrue="1">
      <formula>C21=CléPersonnalisée1</formula>
    </cfRule>
    <cfRule type="expression" dxfId="2317" priority="1546" stopIfTrue="1">
      <formula>C21=CléMaladie</formula>
    </cfRule>
    <cfRule type="expression" dxfId="2316" priority="1547" stopIfTrue="1">
      <formula>C21=CléPersonnelle</formula>
    </cfRule>
    <cfRule type="expression" dxfId="2315" priority="1548" stopIfTrue="1">
      <formula>C21=CléCongés</formula>
    </cfRule>
  </conditionalFormatting>
  <conditionalFormatting sqref="AH23">
    <cfRule type="dataBar" priority="154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{D44831A1-66F1-412B-A9BB-4664DAFE2E25}</x14:id>
        </ext>
      </extLst>
    </cfRule>
  </conditionalFormatting>
  <conditionalFormatting sqref="AI23:AL23 AJ21:AL22">
    <cfRule type="expression" priority="1537" stopIfTrue="1">
      <formula>AI21=""</formula>
    </cfRule>
    <cfRule type="expression" dxfId="2314" priority="1538" stopIfTrue="1">
      <formula>AI21=CléPersonnalisée2</formula>
    </cfRule>
    <cfRule type="expression" dxfId="2313" priority="1539" stopIfTrue="1">
      <formula>AI21=CléPersonnalisée1</formula>
    </cfRule>
    <cfRule type="expression" dxfId="2312" priority="1540" stopIfTrue="1">
      <formula>AI21=CléMaladie</formula>
    </cfRule>
    <cfRule type="expression" dxfId="2311" priority="1541" stopIfTrue="1">
      <formula>AI21=CléPersonnelle</formula>
    </cfRule>
    <cfRule type="expression" dxfId="2310" priority="1542" stopIfTrue="1">
      <formula>AI21=CléCongés</formula>
    </cfRule>
  </conditionalFormatting>
  <conditionalFormatting sqref="AM21:AP22">
    <cfRule type="expression" priority="1531" stopIfTrue="1">
      <formula>AM21=""</formula>
    </cfRule>
    <cfRule type="expression" dxfId="2309" priority="1532" stopIfTrue="1">
      <formula>AM21=CléPersonnalisée2</formula>
    </cfRule>
    <cfRule type="expression" dxfId="2308" priority="1533" stopIfTrue="1">
      <formula>AM21=CléPersonnalisée1</formula>
    </cfRule>
    <cfRule type="expression" dxfId="2307" priority="1534" stopIfTrue="1">
      <formula>AM21=CléMaladie</formula>
    </cfRule>
    <cfRule type="expression" dxfId="2306" priority="1535" stopIfTrue="1">
      <formula>AM21=CléPersonnelle</formula>
    </cfRule>
    <cfRule type="expression" dxfId="2305" priority="1536" stopIfTrue="1">
      <formula>AM21=CléCongés</formula>
    </cfRule>
  </conditionalFormatting>
  <conditionalFormatting sqref="AQ21:AR22">
    <cfRule type="expression" priority="1525" stopIfTrue="1">
      <formula>AQ21=""</formula>
    </cfRule>
    <cfRule type="expression" dxfId="2304" priority="1526" stopIfTrue="1">
      <formula>AQ21=CléPersonnalisée2</formula>
    </cfRule>
    <cfRule type="expression" dxfId="2303" priority="1527" stopIfTrue="1">
      <formula>AQ21=CléPersonnalisée1</formula>
    </cfRule>
    <cfRule type="expression" dxfId="2302" priority="1528" stopIfTrue="1">
      <formula>AQ21=CléMaladie</formula>
    </cfRule>
    <cfRule type="expression" dxfId="2301" priority="1529" stopIfTrue="1">
      <formula>AQ21=CléPersonnelle</formula>
    </cfRule>
    <cfRule type="expression" dxfId="2300" priority="1530" stopIfTrue="1">
      <formula>AQ21=CléCongés</formula>
    </cfRule>
  </conditionalFormatting>
  <conditionalFormatting sqref="AM23 AP23">
    <cfRule type="expression" priority="1519" stopIfTrue="1">
      <formula>AM23=""</formula>
    </cfRule>
    <cfRule type="expression" dxfId="2299" priority="1520" stopIfTrue="1">
      <formula>AM23=CléPersonnalisée2</formula>
    </cfRule>
    <cfRule type="expression" dxfId="2298" priority="1521" stopIfTrue="1">
      <formula>AM23=CléPersonnalisée1</formula>
    </cfRule>
    <cfRule type="expression" dxfId="2297" priority="1522" stopIfTrue="1">
      <formula>AM23=CléMaladie</formula>
    </cfRule>
    <cfRule type="expression" dxfId="2296" priority="1523" stopIfTrue="1">
      <formula>AM23=CléPersonnelle</formula>
    </cfRule>
    <cfRule type="expression" dxfId="2295" priority="1524" stopIfTrue="1">
      <formula>AM23=CléCongés</formula>
    </cfRule>
  </conditionalFormatting>
  <conditionalFormatting sqref="C25:AG27">
    <cfRule type="expression" priority="1506" stopIfTrue="1">
      <formula>C25=""</formula>
    </cfRule>
    <cfRule type="expression" dxfId="2294" priority="1507" stopIfTrue="1">
      <formula>C25=CléPersonnalisée2</formula>
    </cfRule>
    <cfRule type="expression" dxfId="2293" priority="1508" stopIfTrue="1">
      <formula>C25=CléPersonnalisée1</formula>
    </cfRule>
    <cfRule type="expression" dxfId="2292" priority="1509" stopIfTrue="1">
      <formula>C25=CléMaladie</formula>
    </cfRule>
    <cfRule type="expression" dxfId="2291" priority="1510" stopIfTrue="1">
      <formula>C25=CléPersonnelle</formula>
    </cfRule>
    <cfRule type="expression" dxfId="2290" priority="1511" stopIfTrue="1">
      <formula>C25=CléCongés</formula>
    </cfRule>
  </conditionalFormatting>
  <conditionalFormatting sqref="AH27">
    <cfRule type="dataBar" priority="151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{9B3B9E24-AADC-40D4-B258-F37652D38C6B}</x14:id>
        </ext>
      </extLst>
    </cfRule>
  </conditionalFormatting>
  <conditionalFormatting sqref="AI27:AL27 AJ25:AL26">
    <cfRule type="expression" priority="1500" stopIfTrue="1">
      <formula>AI25=""</formula>
    </cfRule>
    <cfRule type="expression" dxfId="2289" priority="1501" stopIfTrue="1">
      <formula>AI25=CléPersonnalisée2</formula>
    </cfRule>
    <cfRule type="expression" dxfId="2288" priority="1502" stopIfTrue="1">
      <formula>AI25=CléPersonnalisée1</formula>
    </cfRule>
    <cfRule type="expression" dxfId="2287" priority="1503" stopIfTrue="1">
      <formula>AI25=CléMaladie</formula>
    </cfRule>
    <cfRule type="expression" dxfId="2286" priority="1504" stopIfTrue="1">
      <formula>AI25=CléPersonnelle</formula>
    </cfRule>
    <cfRule type="expression" dxfId="2285" priority="1505" stopIfTrue="1">
      <formula>AI25=CléCongés</formula>
    </cfRule>
  </conditionalFormatting>
  <conditionalFormatting sqref="AM25:AP26">
    <cfRule type="expression" priority="1494" stopIfTrue="1">
      <formula>AM25=""</formula>
    </cfRule>
    <cfRule type="expression" dxfId="2284" priority="1495" stopIfTrue="1">
      <formula>AM25=CléPersonnalisée2</formula>
    </cfRule>
    <cfRule type="expression" dxfId="2283" priority="1496" stopIfTrue="1">
      <formula>AM25=CléPersonnalisée1</formula>
    </cfRule>
    <cfRule type="expression" dxfId="2282" priority="1497" stopIfTrue="1">
      <formula>AM25=CléMaladie</formula>
    </cfRule>
    <cfRule type="expression" dxfId="2281" priority="1498" stopIfTrue="1">
      <formula>AM25=CléPersonnelle</formula>
    </cfRule>
    <cfRule type="expression" dxfId="2280" priority="1499" stopIfTrue="1">
      <formula>AM25=CléCongés</formula>
    </cfRule>
  </conditionalFormatting>
  <conditionalFormatting sqref="AQ25:AR26">
    <cfRule type="expression" priority="1488" stopIfTrue="1">
      <formula>AQ25=""</formula>
    </cfRule>
    <cfRule type="expression" dxfId="2279" priority="1489" stopIfTrue="1">
      <formula>AQ25=CléPersonnalisée2</formula>
    </cfRule>
    <cfRule type="expression" dxfId="2278" priority="1490" stopIfTrue="1">
      <formula>AQ25=CléPersonnalisée1</formula>
    </cfRule>
    <cfRule type="expression" dxfId="2277" priority="1491" stopIfTrue="1">
      <formula>AQ25=CléMaladie</formula>
    </cfRule>
    <cfRule type="expression" dxfId="2276" priority="1492" stopIfTrue="1">
      <formula>AQ25=CléPersonnelle</formula>
    </cfRule>
    <cfRule type="expression" dxfId="2275" priority="1493" stopIfTrue="1">
      <formula>AQ25=CléCongés</formula>
    </cfRule>
  </conditionalFormatting>
  <conditionalFormatting sqref="AM27 AP27">
    <cfRule type="expression" priority="1482" stopIfTrue="1">
      <formula>AM27=""</formula>
    </cfRule>
    <cfRule type="expression" dxfId="2274" priority="1483" stopIfTrue="1">
      <formula>AM27=CléPersonnalisée2</formula>
    </cfRule>
    <cfRule type="expression" dxfId="2273" priority="1484" stopIfTrue="1">
      <formula>AM27=CléPersonnalisée1</formula>
    </cfRule>
    <cfRule type="expression" dxfId="2272" priority="1485" stopIfTrue="1">
      <formula>AM27=CléMaladie</formula>
    </cfRule>
    <cfRule type="expression" dxfId="2271" priority="1486" stopIfTrue="1">
      <formula>AM27=CléPersonnelle</formula>
    </cfRule>
    <cfRule type="expression" dxfId="2270" priority="1487" stopIfTrue="1">
      <formula>AM27=CléCongés</formula>
    </cfRule>
  </conditionalFormatting>
  <conditionalFormatting sqref="C29:AG31">
    <cfRule type="expression" priority="1469" stopIfTrue="1">
      <formula>C29=""</formula>
    </cfRule>
    <cfRule type="expression" dxfId="2269" priority="1470" stopIfTrue="1">
      <formula>C29=CléPersonnalisée2</formula>
    </cfRule>
    <cfRule type="expression" dxfId="2268" priority="1471" stopIfTrue="1">
      <formula>C29=CléPersonnalisée1</formula>
    </cfRule>
    <cfRule type="expression" dxfId="2267" priority="1472" stopIfTrue="1">
      <formula>C29=CléMaladie</formula>
    </cfRule>
    <cfRule type="expression" dxfId="2266" priority="1473" stopIfTrue="1">
      <formula>C29=CléPersonnelle</formula>
    </cfRule>
    <cfRule type="expression" dxfId="2265" priority="1474" stopIfTrue="1">
      <formula>C29=CléCongés</formula>
    </cfRule>
  </conditionalFormatting>
  <conditionalFormatting sqref="AH31">
    <cfRule type="dataBar" priority="147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{06A9B770-0B0B-4625-A996-8996E89B6BF3}</x14:id>
        </ext>
      </extLst>
    </cfRule>
  </conditionalFormatting>
  <conditionalFormatting sqref="AI31:AL31 AJ29:AL30">
    <cfRule type="expression" priority="1463" stopIfTrue="1">
      <formula>AI29=""</formula>
    </cfRule>
    <cfRule type="expression" dxfId="2264" priority="1464" stopIfTrue="1">
      <formula>AI29=CléPersonnalisée2</formula>
    </cfRule>
    <cfRule type="expression" dxfId="2263" priority="1465" stopIfTrue="1">
      <formula>AI29=CléPersonnalisée1</formula>
    </cfRule>
    <cfRule type="expression" dxfId="2262" priority="1466" stopIfTrue="1">
      <formula>AI29=CléMaladie</formula>
    </cfRule>
    <cfRule type="expression" dxfId="2261" priority="1467" stopIfTrue="1">
      <formula>AI29=CléPersonnelle</formula>
    </cfRule>
    <cfRule type="expression" dxfId="2260" priority="1468" stopIfTrue="1">
      <formula>AI29=CléCongés</formula>
    </cfRule>
  </conditionalFormatting>
  <conditionalFormatting sqref="AM29:AP30">
    <cfRule type="expression" priority="1457" stopIfTrue="1">
      <formula>AM29=""</formula>
    </cfRule>
    <cfRule type="expression" dxfId="2259" priority="1458" stopIfTrue="1">
      <formula>AM29=CléPersonnalisée2</formula>
    </cfRule>
    <cfRule type="expression" dxfId="2258" priority="1459" stopIfTrue="1">
      <formula>AM29=CléPersonnalisée1</formula>
    </cfRule>
    <cfRule type="expression" dxfId="2257" priority="1460" stopIfTrue="1">
      <formula>AM29=CléMaladie</formula>
    </cfRule>
    <cfRule type="expression" dxfId="2256" priority="1461" stopIfTrue="1">
      <formula>AM29=CléPersonnelle</formula>
    </cfRule>
    <cfRule type="expression" dxfId="2255" priority="1462" stopIfTrue="1">
      <formula>AM29=CléCongés</formula>
    </cfRule>
  </conditionalFormatting>
  <conditionalFormatting sqref="AQ29:AR30">
    <cfRule type="expression" priority="1451" stopIfTrue="1">
      <formula>AQ29=""</formula>
    </cfRule>
    <cfRule type="expression" dxfId="2254" priority="1452" stopIfTrue="1">
      <formula>AQ29=CléPersonnalisée2</formula>
    </cfRule>
    <cfRule type="expression" dxfId="2253" priority="1453" stopIfTrue="1">
      <formula>AQ29=CléPersonnalisée1</formula>
    </cfRule>
    <cfRule type="expression" dxfId="2252" priority="1454" stopIfTrue="1">
      <formula>AQ29=CléMaladie</formula>
    </cfRule>
    <cfRule type="expression" dxfId="2251" priority="1455" stopIfTrue="1">
      <formula>AQ29=CléPersonnelle</formula>
    </cfRule>
    <cfRule type="expression" dxfId="2250" priority="1456" stopIfTrue="1">
      <formula>AQ29=CléCongés</formula>
    </cfRule>
  </conditionalFormatting>
  <conditionalFormatting sqref="AM31 AP31">
    <cfRule type="expression" priority="1445" stopIfTrue="1">
      <formula>AM31=""</formula>
    </cfRule>
    <cfRule type="expression" dxfId="2249" priority="1446" stopIfTrue="1">
      <formula>AM31=CléPersonnalisée2</formula>
    </cfRule>
    <cfRule type="expression" dxfId="2248" priority="1447" stopIfTrue="1">
      <formula>AM31=CléPersonnalisée1</formula>
    </cfRule>
    <cfRule type="expression" dxfId="2247" priority="1448" stopIfTrue="1">
      <formula>AM31=CléMaladie</formula>
    </cfRule>
    <cfRule type="expression" dxfId="2246" priority="1449" stopIfTrue="1">
      <formula>AM31=CléPersonnelle</formula>
    </cfRule>
    <cfRule type="expression" dxfId="2245" priority="1450" stopIfTrue="1">
      <formula>AM31=CléCongés</formula>
    </cfRule>
  </conditionalFormatting>
  <conditionalFormatting sqref="C33:AG35">
    <cfRule type="expression" priority="1432" stopIfTrue="1">
      <formula>C33=""</formula>
    </cfRule>
    <cfRule type="expression" dxfId="2244" priority="1433" stopIfTrue="1">
      <formula>C33=CléPersonnalisée2</formula>
    </cfRule>
    <cfRule type="expression" dxfId="2243" priority="1434" stopIfTrue="1">
      <formula>C33=CléPersonnalisée1</formula>
    </cfRule>
    <cfRule type="expression" dxfId="2242" priority="1435" stopIfTrue="1">
      <formula>C33=CléMaladie</formula>
    </cfRule>
    <cfRule type="expression" dxfId="2241" priority="1436" stopIfTrue="1">
      <formula>C33=CléPersonnelle</formula>
    </cfRule>
    <cfRule type="expression" dxfId="2240" priority="1437" stopIfTrue="1">
      <formula>C33=CléCongés</formula>
    </cfRule>
  </conditionalFormatting>
  <conditionalFormatting sqref="AH35">
    <cfRule type="dataBar" priority="143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{492FCF25-C64D-4085-A4FD-AA0CC0C490B3}</x14:id>
        </ext>
      </extLst>
    </cfRule>
  </conditionalFormatting>
  <conditionalFormatting sqref="AI35:AL35 AJ33:AL34">
    <cfRule type="expression" priority="1426" stopIfTrue="1">
      <formula>AI33=""</formula>
    </cfRule>
    <cfRule type="expression" dxfId="2239" priority="1427" stopIfTrue="1">
      <formula>AI33=CléPersonnalisée2</formula>
    </cfRule>
    <cfRule type="expression" dxfId="2238" priority="1428" stopIfTrue="1">
      <formula>AI33=CléPersonnalisée1</formula>
    </cfRule>
    <cfRule type="expression" dxfId="2237" priority="1429" stopIfTrue="1">
      <formula>AI33=CléMaladie</formula>
    </cfRule>
    <cfRule type="expression" dxfId="2236" priority="1430" stopIfTrue="1">
      <formula>AI33=CléPersonnelle</formula>
    </cfRule>
    <cfRule type="expression" dxfId="2235" priority="1431" stopIfTrue="1">
      <formula>AI33=CléCongés</formula>
    </cfRule>
  </conditionalFormatting>
  <conditionalFormatting sqref="AM33:AP34">
    <cfRule type="expression" priority="1420" stopIfTrue="1">
      <formula>AM33=""</formula>
    </cfRule>
    <cfRule type="expression" dxfId="2234" priority="1421" stopIfTrue="1">
      <formula>AM33=CléPersonnalisée2</formula>
    </cfRule>
    <cfRule type="expression" dxfId="2233" priority="1422" stopIfTrue="1">
      <formula>AM33=CléPersonnalisée1</formula>
    </cfRule>
    <cfRule type="expression" dxfId="2232" priority="1423" stopIfTrue="1">
      <formula>AM33=CléMaladie</formula>
    </cfRule>
    <cfRule type="expression" dxfId="2231" priority="1424" stopIfTrue="1">
      <formula>AM33=CléPersonnelle</formula>
    </cfRule>
    <cfRule type="expression" dxfId="2230" priority="1425" stopIfTrue="1">
      <formula>AM33=CléCongés</formula>
    </cfRule>
  </conditionalFormatting>
  <conditionalFormatting sqref="AQ33:AR34">
    <cfRule type="expression" priority="1414" stopIfTrue="1">
      <formula>AQ33=""</formula>
    </cfRule>
    <cfRule type="expression" dxfId="2229" priority="1415" stopIfTrue="1">
      <formula>AQ33=CléPersonnalisée2</formula>
    </cfRule>
    <cfRule type="expression" dxfId="2228" priority="1416" stopIfTrue="1">
      <formula>AQ33=CléPersonnalisée1</formula>
    </cfRule>
    <cfRule type="expression" dxfId="2227" priority="1417" stopIfTrue="1">
      <formula>AQ33=CléMaladie</formula>
    </cfRule>
    <cfRule type="expression" dxfId="2226" priority="1418" stopIfTrue="1">
      <formula>AQ33=CléPersonnelle</formula>
    </cfRule>
    <cfRule type="expression" dxfId="2225" priority="1419" stopIfTrue="1">
      <formula>AQ33=CléCongés</formula>
    </cfRule>
  </conditionalFormatting>
  <conditionalFormatting sqref="AM35 AP35">
    <cfRule type="expression" priority="1408" stopIfTrue="1">
      <formula>AM35=""</formula>
    </cfRule>
    <cfRule type="expression" dxfId="2224" priority="1409" stopIfTrue="1">
      <formula>AM35=CléPersonnalisée2</formula>
    </cfRule>
    <cfRule type="expression" dxfId="2223" priority="1410" stopIfTrue="1">
      <formula>AM35=CléPersonnalisée1</formula>
    </cfRule>
    <cfRule type="expression" dxfId="2222" priority="1411" stopIfTrue="1">
      <formula>AM35=CléMaladie</formula>
    </cfRule>
    <cfRule type="expression" dxfId="2221" priority="1412" stopIfTrue="1">
      <formula>AM35=CléPersonnelle</formula>
    </cfRule>
    <cfRule type="expression" dxfId="2220" priority="1413" stopIfTrue="1">
      <formula>AM35=CléCongés</formula>
    </cfRule>
  </conditionalFormatting>
  <conditionalFormatting sqref="C37:AG39">
    <cfRule type="expression" priority="1395" stopIfTrue="1">
      <formula>C37=""</formula>
    </cfRule>
    <cfRule type="expression" dxfId="2219" priority="1396" stopIfTrue="1">
      <formula>C37=CléPersonnalisée2</formula>
    </cfRule>
    <cfRule type="expression" dxfId="2218" priority="1397" stopIfTrue="1">
      <formula>C37=CléPersonnalisée1</formula>
    </cfRule>
    <cfRule type="expression" dxfId="2217" priority="1398" stopIfTrue="1">
      <formula>C37=CléMaladie</formula>
    </cfRule>
    <cfRule type="expression" dxfId="2216" priority="1399" stopIfTrue="1">
      <formula>C37=CléPersonnelle</formula>
    </cfRule>
    <cfRule type="expression" dxfId="2215" priority="1400" stopIfTrue="1">
      <formula>C37=CléCongés</formula>
    </cfRule>
  </conditionalFormatting>
  <conditionalFormatting sqref="AH39">
    <cfRule type="dataBar" priority="140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{07BED5A2-AA6C-4689-9F48-C007A78D32B3}</x14:id>
        </ext>
      </extLst>
    </cfRule>
  </conditionalFormatting>
  <conditionalFormatting sqref="AI39:AL39 AJ37:AL38">
    <cfRule type="expression" priority="1389" stopIfTrue="1">
      <formula>AI37=""</formula>
    </cfRule>
    <cfRule type="expression" dxfId="2214" priority="1390" stopIfTrue="1">
      <formula>AI37=CléPersonnalisée2</formula>
    </cfRule>
    <cfRule type="expression" dxfId="2213" priority="1391" stopIfTrue="1">
      <formula>AI37=CléPersonnalisée1</formula>
    </cfRule>
    <cfRule type="expression" dxfId="2212" priority="1392" stopIfTrue="1">
      <formula>AI37=CléMaladie</formula>
    </cfRule>
    <cfRule type="expression" dxfId="2211" priority="1393" stopIfTrue="1">
      <formula>AI37=CléPersonnelle</formula>
    </cfRule>
    <cfRule type="expression" dxfId="2210" priority="1394" stopIfTrue="1">
      <formula>AI37=CléCongés</formula>
    </cfRule>
  </conditionalFormatting>
  <conditionalFormatting sqref="AM37:AP38">
    <cfRule type="expression" priority="1383" stopIfTrue="1">
      <formula>AM37=""</formula>
    </cfRule>
    <cfRule type="expression" dxfId="2209" priority="1384" stopIfTrue="1">
      <formula>AM37=CléPersonnalisée2</formula>
    </cfRule>
    <cfRule type="expression" dxfId="2208" priority="1385" stopIfTrue="1">
      <formula>AM37=CléPersonnalisée1</formula>
    </cfRule>
    <cfRule type="expression" dxfId="2207" priority="1386" stopIfTrue="1">
      <formula>AM37=CléMaladie</formula>
    </cfRule>
    <cfRule type="expression" dxfId="2206" priority="1387" stopIfTrue="1">
      <formula>AM37=CléPersonnelle</formula>
    </cfRule>
    <cfRule type="expression" dxfId="2205" priority="1388" stopIfTrue="1">
      <formula>AM37=CléCongés</formula>
    </cfRule>
  </conditionalFormatting>
  <conditionalFormatting sqref="AQ37:AR38">
    <cfRule type="expression" priority="1377" stopIfTrue="1">
      <formula>AQ37=""</formula>
    </cfRule>
    <cfRule type="expression" dxfId="2204" priority="1378" stopIfTrue="1">
      <formula>AQ37=CléPersonnalisée2</formula>
    </cfRule>
    <cfRule type="expression" dxfId="2203" priority="1379" stopIfTrue="1">
      <formula>AQ37=CléPersonnalisée1</formula>
    </cfRule>
    <cfRule type="expression" dxfId="2202" priority="1380" stopIfTrue="1">
      <formula>AQ37=CléMaladie</formula>
    </cfRule>
    <cfRule type="expression" dxfId="2201" priority="1381" stopIfTrue="1">
      <formula>AQ37=CléPersonnelle</formula>
    </cfRule>
    <cfRule type="expression" dxfId="2200" priority="1382" stopIfTrue="1">
      <formula>AQ37=CléCongés</formula>
    </cfRule>
  </conditionalFormatting>
  <conditionalFormatting sqref="AM39 AP39">
    <cfRule type="expression" priority="1371" stopIfTrue="1">
      <formula>AM39=""</formula>
    </cfRule>
    <cfRule type="expression" dxfId="2199" priority="1372" stopIfTrue="1">
      <formula>AM39=CléPersonnalisée2</formula>
    </cfRule>
    <cfRule type="expression" dxfId="2198" priority="1373" stopIfTrue="1">
      <formula>AM39=CléPersonnalisée1</formula>
    </cfRule>
    <cfRule type="expression" dxfId="2197" priority="1374" stopIfTrue="1">
      <formula>AM39=CléMaladie</formula>
    </cfRule>
    <cfRule type="expression" dxfId="2196" priority="1375" stopIfTrue="1">
      <formula>AM39=CléPersonnelle</formula>
    </cfRule>
    <cfRule type="expression" dxfId="2195" priority="1376" stopIfTrue="1">
      <formula>AM39=CléCongés</formula>
    </cfRule>
  </conditionalFormatting>
  <conditionalFormatting sqref="C41:AG43">
    <cfRule type="expression" priority="1358" stopIfTrue="1">
      <formula>C41=""</formula>
    </cfRule>
    <cfRule type="expression" dxfId="2194" priority="1359" stopIfTrue="1">
      <formula>C41=CléPersonnalisée2</formula>
    </cfRule>
    <cfRule type="expression" dxfId="2193" priority="1360" stopIfTrue="1">
      <formula>C41=CléPersonnalisée1</formula>
    </cfRule>
    <cfRule type="expression" dxfId="2192" priority="1361" stopIfTrue="1">
      <formula>C41=CléMaladie</formula>
    </cfRule>
    <cfRule type="expression" dxfId="2191" priority="1362" stopIfTrue="1">
      <formula>C41=CléPersonnelle</formula>
    </cfRule>
    <cfRule type="expression" dxfId="2190" priority="1363" stopIfTrue="1">
      <formula>C41=CléCongés</formula>
    </cfRule>
  </conditionalFormatting>
  <conditionalFormatting sqref="AH43">
    <cfRule type="dataBar" priority="136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{94DE38FC-7174-418E-9474-5DB2B7543E1D}</x14:id>
        </ext>
      </extLst>
    </cfRule>
  </conditionalFormatting>
  <conditionalFormatting sqref="AI43:AL43 AJ41:AL42">
    <cfRule type="expression" priority="1352" stopIfTrue="1">
      <formula>AI41=""</formula>
    </cfRule>
    <cfRule type="expression" dxfId="2189" priority="1353" stopIfTrue="1">
      <formula>AI41=CléPersonnalisée2</formula>
    </cfRule>
    <cfRule type="expression" dxfId="2188" priority="1354" stopIfTrue="1">
      <formula>AI41=CléPersonnalisée1</formula>
    </cfRule>
    <cfRule type="expression" dxfId="2187" priority="1355" stopIfTrue="1">
      <formula>AI41=CléMaladie</formula>
    </cfRule>
    <cfRule type="expression" dxfId="2186" priority="1356" stopIfTrue="1">
      <formula>AI41=CléPersonnelle</formula>
    </cfRule>
    <cfRule type="expression" dxfId="2185" priority="1357" stopIfTrue="1">
      <formula>AI41=CléCongés</formula>
    </cfRule>
  </conditionalFormatting>
  <conditionalFormatting sqref="AM41:AP42">
    <cfRule type="expression" priority="1346" stopIfTrue="1">
      <formula>AM41=""</formula>
    </cfRule>
    <cfRule type="expression" dxfId="2184" priority="1347" stopIfTrue="1">
      <formula>AM41=CléPersonnalisée2</formula>
    </cfRule>
    <cfRule type="expression" dxfId="2183" priority="1348" stopIfTrue="1">
      <formula>AM41=CléPersonnalisée1</formula>
    </cfRule>
    <cfRule type="expression" dxfId="2182" priority="1349" stopIfTrue="1">
      <formula>AM41=CléMaladie</formula>
    </cfRule>
    <cfRule type="expression" dxfId="2181" priority="1350" stopIfTrue="1">
      <formula>AM41=CléPersonnelle</formula>
    </cfRule>
    <cfRule type="expression" dxfId="2180" priority="1351" stopIfTrue="1">
      <formula>AM41=CléCongés</formula>
    </cfRule>
  </conditionalFormatting>
  <conditionalFormatting sqref="AQ41:AR42">
    <cfRule type="expression" priority="1340" stopIfTrue="1">
      <formula>AQ41=""</formula>
    </cfRule>
    <cfRule type="expression" dxfId="2179" priority="1341" stopIfTrue="1">
      <formula>AQ41=CléPersonnalisée2</formula>
    </cfRule>
    <cfRule type="expression" dxfId="2178" priority="1342" stopIfTrue="1">
      <formula>AQ41=CléPersonnalisée1</formula>
    </cfRule>
    <cfRule type="expression" dxfId="2177" priority="1343" stopIfTrue="1">
      <formula>AQ41=CléMaladie</formula>
    </cfRule>
    <cfRule type="expression" dxfId="2176" priority="1344" stopIfTrue="1">
      <formula>AQ41=CléPersonnelle</formula>
    </cfRule>
    <cfRule type="expression" dxfId="2175" priority="1345" stopIfTrue="1">
      <formula>AQ41=CléCongés</formula>
    </cfRule>
  </conditionalFormatting>
  <conditionalFormatting sqref="AM43 AP43">
    <cfRule type="expression" priority="1334" stopIfTrue="1">
      <formula>AM43=""</formula>
    </cfRule>
    <cfRule type="expression" dxfId="2174" priority="1335" stopIfTrue="1">
      <formula>AM43=CléPersonnalisée2</formula>
    </cfRule>
    <cfRule type="expression" dxfId="2173" priority="1336" stopIfTrue="1">
      <formula>AM43=CléPersonnalisée1</formula>
    </cfRule>
    <cfRule type="expression" dxfId="2172" priority="1337" stopIfTrue="1">
      <formula>AM43=CléMaladie</formula>
    </cfRule>
    <cfRule type="expression" dxfId="2171" priority="1338" stopIfTrue="1">
      <formula>AM43=CléPersonnelle</formula>
    </cfRule>
    <cfRule type="expression" dxfId="2170" priority="1339" stopIfTrue="1">
      <formula>AM43=CléCongés</formula>
    </cfRule>
  </conditionalFormatting>
  <conditionalFormatting sqref="C45:AG47">
    <cfRule type="expression" priority="1321" stopIfTrue="1">
      <formula>C45=""</formula>
    </cfRule>
    <cfRule type="expression" dxfId="2169" priority="1322" stopIfTrue="1">
      <formula>C45=CléPersonnalisée2</formula>
    </cfRule>
    <cfRule type="expression" dxfId="2168" priority="1323" stopIfTrue="1">
      <formula>C45=CléPersonnalisée1</formula>
    </cfRule>
    <cfRule type="expression" dxfId="2167" priority="1324" stopIfTrue="1">
      <formula>C45=CléMaladie</formula>
    </cfRule>
    <cfRule type="expression" dxfId="2166" priority="1325" stopIfTrue="1">
      <formula>C45=CléPersonnelle</formula>
    </cfRule>
    <cfRule type="expression" dxfId="2165" priority="1326" stopIfTrue="1">
      <formula>C45=CléCongés</formula>
    </cfRule>
  </conditionalFormatting>
  <conditionalFormatting sqref="AH47">
    <cfRule type="dataBar" priority="132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{7F8A84F3-727A-41CC-98C1-4F5F1176774E}</x14:id>
        </ext>
      </extLst>
    </cfRule>
  </conditionalFormatting>
  <conditionalFormatting sqref="AI47:AL47 AJ45:AL46">
    <cfRule type="expression" priority="1315" stopIfTrue="1">
      <formula>AI45=""</formula>
    </cfRule>
    <cfRule type="expression" dxfId="2164" priority="1316" stopIfTrue="1">
      <formula>AI45=CléPersonnalisée2</formula>
    </cfRule>
    <cfRule type="expression" dxfId="2163" priority="1317" stopIfTrue="1">
      <formula>AI45=CléPersonnalisée1</formula>
    </cfRule>
    <cfRule type="expression" dxfId="2162" priority="1318" stopIfTrue="1">
      <formula>AI45=CléMaladie</formula>
    </cfRule>
    <cfRule type="expression" dxfId="2161" priority="1319" stopIfTrue="1">
      <formula>AI45=CléPersonnelle</formula>
    </cfRule>
    <cfRule type="expression" dxfId="2160" priority="1320" stopIfTrue="1">
      <formula>AI45=CléCongés</formula>
    </cfRule>
  </conditionalFormatting>
  <conditionalFormatting sqref="AM45:AP46">
    <cfRule type="expression" priority="1309" stopIfTrue="1">
      <formula>AM45=""</formula>
    </cfRule>
    <cfRule type="expression" dxfId="2159" priority="1310" stopIfTrue="1">
      <formula>AM45=CléPersonnalisée2</formula>
    </cfRule>
    <cfRule type="expression" dxfId="2158" priority="1311" stopIfTrue="1">
      <formula>AM45=CléPersonnalisée1</formula>
    </cfRule>
    <cfRule type="expression" dxfId="2157" priority="1312" stopIfTrue="1">
      <formula>AM45=CléMaladie</formula>
    </cfRule>
    <cfRule type="expression" dxfId="2156" priority="1313" stopIfTrue="1">
      <formula>AM45=CléPersonnelle</formula>
    </cfRule>
    <cfRule type="expression" dxfId="2155" priority="1314" stopIfTrue="1">
      <formula>AM45=CléCongés</formula>
    </cfRule>
  </conditionalFormatting>
  <conditionalFormatting sqref="AQ45:AR46">
    <cfRule type="expression" priority="1303" stopIfTrue="1">
      <formula>AQ45=""</formula>
    </cfRule>
    <cfRule type="expression" dxfId="2154" priority="1304" stopIfTrue="1">
      <formula>AQ45=CléPersonnalisée2</formula>
    </cfRule>
    <cfRule type="expression" dxfId="2153" priority="1305" stopIfTrue="1">
      <formula>AQ45=CléPersonnalisée1</formula>
    </cfRule>
    <cfRule type="expression" dxfId="2152" priority="1306" stopIfTrue="1">
      <formula>AQ45=CléMaladie</formula>
    </cfRule>
    <cfRule type="expression" dxfId="2151" priority="1307" stopIfTrue="1">
      <formula>AQ45=CléPersonnelle</formula>
    </cfRule>
    <cfRule type="expression" dxfId="2150" priority="1308" stopIfTrue="1">
      <formula>AQ45=CléCongés</formula>
    </cfRule>
  </conditionalFormatting>
  <conditionalFormatting sqref="AM47 AP47">
    <cfRule type="expression" priority="1297" stopIfTrue="1">
      <formula>AM47=""</formula>
    </cfRule>
    <cfRule type="expression" dxfId="2149" priority="1298" stopIfTrue="1">
      <formula>AM47=CléPersonnalisée2</formula>
    </cfRule>
    <cfRule type="expression" dxfId="2148" priority="1299" stopIfTrue="1">
      <formula>AM47=CléPersonnalisée1</formula>
    </cfRule>
    <cfRule type="expression" dxfId="2147" priority="1300" stopIfTrue="1">
      <formula>AM47=CléMaladie</formula>
    </cfRule>
    <cfRule type="expression" dxfId="2146" priority="1301" stopIfTrue="1">
      <formula>AM47=CléPersonnelle</formula>
    </cfRule>
    <cfRule type="expression" dxfId="2145" priority="1302" stopIfTrue="1">
      <formula>AM47=CléCongés</formula>
    </cfRule>
  </conditionalFormatting>
  <conditionalFormatting sqref="C49:AG51">
    <cfRule type="expression" priority="1284" stopIfTrue="1">
      <formula>C49=""</formula>
    </cfRule>
    <cfRule type="expression" dxfId="2144" priority="1285" stopIfTrue="1">
      <formula>C49=CléPersonnalisée2</formula>
    </cfRule>
    <cfRule type="expression" dxfId="2143" priority="1286" stopIfTrue="1">
      <formula>C49=CléPersonnalisée1</formula>
    </cfRule>
    <cfRule type="expression" dxfId="2142" priority="1287" stopIfTrue="1">
      <formula>C49=CléMaladie</formula>
    </cfRule>
    <cfRule type="expression" dxfId="2141" priority="1288" stopIfTrue="1">
      <formula>C49=CléPersonnelle</formula>
    </cfRule>
    <cfRule type="expression" dxfId="2140" priority="1289" stopIfTrue="1">
      <formula>C49=CléCongés</formula>
    </cfRule>
  </conditionalFormatting>
  <conditionalFormatting sqref="AH51">
    <cfRule type="dataBar" priority="129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{E0742D28-B2E7-4A91-8D5F-153B0842E0C5}</x14:id>
        </ext>
      </extLst>
    </cfRule>
  </conditionalFormatting>
  <conditionalFormatting sqref="AI51:AL51 AJ49:AL50">
    <cfRule type="expression" priority="1278" stopIfTrue="1">
      <formula>AI49=""</formula>
    </cfRule>
    <cfRule type="expression" dxfId="2139" priority="1279" stopIfTrue="1">
      <formula>AI49=CléPersonnalisée2</formula>
    </cfRule>
    <cfRule type="expression" dxfId="2138" priority="1280" stopIfTrue="1">
      <formula>AI49=CléPersonnalisée1</formula>
    </cfRule>
    <cfRule type="expression" dxfId="2137" priority="1281" stopIfTrue="1">
      <formula>AI49=CléMaladie</formula>
    </cfRule>
    <cfRule type="expression" dxfId="2136" priority="1282" stopIfTrue="1">
      <formula>AI49=CléPersonnelle</formula>
    </cfRule>
    <cfRule type="expression" dxfId="2135" priority="1283" stopIfTrue="1">
      <formula>AI49=CléCongés</formula>
    </cfRule>
  </conditionalFormatting>
  <conditionalFormatting sqref="AM49:AP50">
    <cfRule type="expression" priority="1272" stopIfTrue="1">
      <formula>AM49=""</formula>
    </cfRule>
    <cfRule type="expression" dxfId="2134" priority="1273" stopIfTrue="1">
      <formula>AM49=CléPersonnalisée2</formula>
    </cfRule>
    <cfRule type="expression" dxfId="2133" priority="1274" stopIfTrue="1">
      <formula>AM49=CléPersonnalisée1</formula>
    </cfRule>
    <cfRule type="expression" dxfId="2132" priority="1275" stopIfTrue="1">
      <formula>AM49=CléMaladie</formula>
    </cfRule>
    <cfRule type="expression" dxfId="2131" priority="1276" stopIfTrue="1">
      <formula>AM49=CléPersonnelle</formula>
    </cfRule>
    <cfRule type="expression" dxfId="2130" priority="1277" stopIfTrue="1">
      <formula>AM49=CléCongés</formula>
    </cfRule>
  </conditionalFormatting>
  <conditionalFormatting sqref="AQ49:AR50">
    <cfRule type="expression" priority="1266" stopIfTrue="1">
      <formula>AQ49=""</formula>
    </cfRule>
    <cfRule type="expression" dxfId="2129" priority="1267" stopIfTrue="1">
      <formula>AQ49=CléPersonnalisée2</formula>
    </cfRule>
    <cfRule type="expression" dxfId="2128" priority="1268" stopIfTrue="1">
      <formula>AQ49=CléPersonnalisée1</formula>
    </cfRule>
    <cfRule type="expression" dxfId="2127" priority="1269" stopIfTrue="1">
      <formula>AQ49=CléMaladie</formula>
    </cfRule>
    <cfRule type="expression" dxfId="2126" priority="1270" stopIfTrue="1">
      <formula>AQ49=CléPersonnelle</formula>
    </cfRule>
    <cfRule type="expression" dxfId="2125" priority="1271" stopIfTrue="1">
      <formula>AQ49=CléCongés</formula>
    </cfRule>
  </conditionalFormatting>
  <conditionalFormatting sqref="AM51 AP51">
    <cfRule type="expression" priority="1260" stopIfTrue="1">
      <formula>AM51=""</formula>
    </cfRule>
    <cfRule type="expression" dxfId="2124" priority="1261" stopIfTrue="1">
      <formula>AM51=CléPersonnalisée2</formula>
    </cfRule>
    <cfRule type="expression" dxfId="2123" priority="1262" stopIfTrue="1">
      <formula>AM51=CléPersonnalisée1</formula>
    </cfRule>
    <cfRule type="expression" dxfId="2122" priority="1263" stopIfTrue="1">
      <formula>AM51=CléMaladie</formula>
    </cfRule>
    <cfRule type="expression" dxfId="2121" priority="1264" stopIfTrue="1">
      <formula>AM51=CléPersonnelle</formula>
    </cfRule>
    <cfRule type="expression" dxfId="2120" priority="1265" stopIfTrue="1">
      <formula>AM51=CléCongés</formula>
    </cfRule>
  </conditionalFormatting>
  <conditionalFormatting sqref="C53:AG55">
    <cfRule type="expression" priority="1247" stopIfTrue="1">
      <formula>C53=""</formula>
    </cfRule>
    <cfRule type="expression" dxfId="2119" priority="1248" stopIfTrue="1">
      <formula>C53=CléPersonnalisée2</formula>
    </cfRule>
    <cfRule type="expression" dxfId="2118" priority="1249" stopIfTrue="1">
      <formula>C53=CléPersonnalisée1</formula>
    </cfRule>
    <cfRule type="expression" dxfId="2117" priority="1250" stopIfTrue="1">
      <formula>C53=CléMaladie</formula>
    </cfRule>
    <cfRule type="expression" dxfId="2116" priority="1251" stopIfTrue="1">
      <formula>C53=CléPersonnelle</formula>
    </cfRule>
    <cfRule type="expression" dxfId="2115" priority="1252" stopIfTrue="1">
      <formula>C53=CléCongés</formula>
    </cfRule>
  </conditionalFormatting>
  <conditionalFormatting sqref="AH55">
    <cfRule type="dataBar" priority="125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{CC4CBB26-4BC8-4A7C-8CF1-A01FE28F3191}</x14:id>
        </ext>
      </extLst>
    </cfRule>
  </conditionalFormatting>
  <conditionalFormatting sqref="AI55:AL55 AJ53:AL54">
    <cfRule type="expression" priority="1241" stopIfTrue="1">
      <formula>AI53=""</formula>
    </cfRule>
    <cfRule type="expression" dxfId="2114" priority="1242" stopIfTrue="1">
      <formula>AI53=CléPersonnalisée2</formula>
    </cfRule>
    <cfRule type="expression" dxfId="2113" priority="1243" stopIfTrue="1">
      <formula>AI53=CléPersonnalisée1</formula>
    </cfRule>
    <cfRule type="expression" dxfId="2112" priority="1244" stopIfTrue="1">
      <formula>AI53=CléMaladie</formula>
    </cfRule>
    <cfRule type="expression" dxfId="2111" priority="1245" stopIfTrue="1">
      <formula>AI53=CléPersonnelle</formula>
    </cfRule>
    <cfRule type="expression" dxfId="2110" priority="1246" stopIfTrue="1">
      <formula>AI53=CléCongés</formula>
    </cfRule>
  </conditionalFormatting>
  <conditionalFormatting sqref="AM53:AP54">
    <cfRule type="expression" priority="1235" stopIfTrue="1">
      <formula>AM53=""</formula>
    </cfRule>
    <cfRule type="expression" dxfId="2109" priority="1236" stopIfTrue="1">
      <formula>AM53=CléPersonnalisée2</formula>
    </cfRule>
    <cfRule type="expression" dxfId="2108" priority="1237" stopIfTrue="1">
      <formula>AM53=CléPersonnalisée1</formula>
    </cfRule>
    <cfRule type="expression" dxfId="2107" priority="1238" stopIfTrue="1">
      <formula>AM53=CléMaladie</formula>
    </cfRule>
    <cfRule type="expression" dxfId="2106" priority="1239" stopIfTrue="1">
      <formula>AM53=CléPersonnelle</formula>
    </cfRule>
    <cfRule type="expression" dxfId="2105" priority="1240" stopIfTrue="1">
      <formula>AM53=CléCongés</formula>
    </cfRule>
  </conditionalFormatting>
  <conditionalFormatting sqref="AQ53:AR54">
    <cfRule type="expression" priority="1229" stopIfTrue="1">
      <formula>AQ53=""</formula>
    </cfRule>
    <cfRule type="expression" dxfId="2104" priority="1230" stopIfTrue="1">
      <formula>AQ53=CléPersonnalisée2</formula>
    </cfRule>
    <cfRule type="expression" dxfId="2103" priority="1231" stopIfTrue="1">
      <formula>AQ53=CléPersonnalisée1</formula>
    </cfRule>
    <cfRule type="expression" dxfId="2102" priority="1232" stopIfTrue="1">
      <formula>AQ53=CléMaladie</formula>
    </cfRule>
    <cfRule type="expression" dxfId="2101" priority="1233" stopIfTrue="1">
      <formula>AQ53=CléPersonnelle</formula>
    </cfRule>
    <cfRule type="expression" dxfId="2100" priority="1234" stopIfTrue="1">
      <formula>AQ53=CléCongés</formula>
    </cfRule>
  </conditionalFormatting>
  <conditionalFormatting sqref="AM55 AP55">
    <cfRule type="expression" priority="1223" stopIfTrue="1">
      <formula>AM55=""</formula>
    </cfRule>
    <cfRule type="expression" dxfId="2099" priority="1224" stopIfTrue="1">
      <formula>AM55=CléPersonnalisée2</formula>
    </cfRule>
    <cfRule type="expression" dxfId="2098" priority="1225" stopIfTrue="1">
      <formula>AM55=CléPersonnalisée1</formula>
    </cfRule>
    <cfRule type="expression" dxfId="2097" priority="1226" stopIfTrue="1">
      <formula>AM55=CléMaladie</formula>
    </cfRule>
    <cfRule type="expression" dxfId="2096" priority="1227" stopIfTrue="1">
      <formula>AM55=CléPersonnelle</formula>
    </cfRule>
    <cfRule type="expression" dxfId="2095" priority="1228" stopIfTrue="1">
      <formula>AM55=CléCongés</formula>
    </cfRule>
  </conditionalFormatting>
  <conditionalFormatting sqref="AO35">
    <cfRule type="expression" priority="974" stopIfTrue="1">
      <formula>AO35=""</formula>
    </cfRule>
    <cfRule type="expression" dxfId="2094" priority="975" stopIfTrue="1">
      <formula>AO35=CléPersonnalisée2</formula>
    </cfRule>
    <cfRule type="expression" dxfId="2093" priority="976" stopIfTrue="1">
      <formula>AO35=CléPersonnalisée1</formula>
    </cfRule>
    <cfRule type="expression" dxfId="2092" priority="977" stopIfTrue="1">
      <formula>AO35=CléMaladie</formula>
    </cfRule>
    <cfRule type="expression" dxfId="2091" priority="978" stopIfTrue="1">
      <formula>AO35=CléPersonnelle</formula>
    </cfRule>
    <cfRule type="expression" dxfId="2090" priority="979" stopIfTrue="1">
      <formula>AO35=CléCongés</formula>
    </cfRule>
  </conditionalFormatting>
  <conditionalFormatting sqref="C61:AG63">
    <cfRule type="expression" priority="1210" stopIfTrue="1">
      <formula>C61=""</formula>
    </cfRule>
    <cfRule type="expression" dxfId="2089" priority="1211" stopIfTrue="1">
      <formula>C61=CléPersonnalisée2</formula>
    </cfRule>
    <cfRule type="expression" dxfId="2088" priority="1212" stopIfTrue="1">
      <formula>C61=CléPersonnalisée1</formula>
    </cfRule>
    <cfRule type="expression" dxfId="2087" priority="1213" stopIfTrue="1">
      <formula>C61=CléMaladie</formula>
    </cfRule>
    <cfRule type="expression" dxfId="2086" priority="1214" stopIfTrue="1">
      <formula>C61=CléPersonnelle</formula>
    </cfRule>
    <cfRule type="expression" dxfId="2085" priority="1215" stopIfTrue="1">
      <formula>C61=CléCongés</formula>
    </cfRule>
  </conditionalFormatting>
  <conditionalFormatting sqref="AH63">
    <cfRule type="dataBar" priority="121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{1368D990-27A3-47A4-AC6F-932FA80D3810}</x14:id>
        </ext>
      </extLst>
    </cfRule>
  </conditionalFormatting>
  <conditionalFormatting sqref="AI63:AL63 AJ61:AL62">
    <cfRule type="expression" priority="1204" stopIfTrue="1">
      <formula>AI61=""</formula>
    </cfRule>
    <cfRule type="expression" dxfId="2084" priority="1205" stopIfTrue="1">
      <formula>AI61=CléPersonnalisée2</formula>
    </cfRule>
    <cfRule type="expression" dxfId="2083" priority="1206" stopIfTrue="1">
      <formula>AI61=CléPersonnalisée1</formula>
    </cfRule>
    <cfRule type="expression" dxfId="2082" priority="1207" stopIfTrue="1">
      <formula>AI61=CléMaladie</formula>
    </cfRule>
    <cfRule type="expression" dxfId="2081" priority="1208" stopIfTrue="1">
      <formula>AI61=CléPersonnelle</formula>
    </cfRule>
    <cfRule type="expression" dxfId="2080" priority="1209" stopIfTrue="1">
      <formula>AI61=CléCongés</formula>
    </cfRule>
  </conditionalFormatting>
  <conditionalFormatting sqref="AM61:AP62">
    <cfRule type="expression" priority="1198" stopIfTrue="1">
      <formula>AM61=""</formula>
    </cfRule>
    <cfRule type="expression" dxfId="2079" priority="1199" stopIfTrue="1">
      <formula>AM61=CléPersonnalisée2</formula>
    </cfRule>
    <cfRule type="expression" dxfId="2078" priority="1200" stopIfTrue="1">
      <formula>AM61=CléPersonnalisée1</formula>
    </cfRule>
    <cfRule type="expression" dxfId="2077" priority="1201" stopIfTrue="1">
      <formula>AM61=CléMaladie</formula>
    </cfRule>
    <cfRule type="expression" dxfId="2076" priority="1202" stopIfTrue="1">
      <formula>AM61=CléPersonnelle</formula>
    </cfRule>
    <cfRule type="expression" dxfId="2075" priority="1203" stopIfTrue="1">
      <formula>AM61=CléCongés</formula>
    </cfRule>
  </conditionalFormatting>
  <conditionalFormatting sqref="AQ61:AR62">
    <cfRule type="expression" priority="1192" stopIfTrue="1">
      <formula>AQ61=""</formula>
    </cfRule>
    <cfRule type="expression" dxfId="2074" priority="1193" stopIfTrue="1">
      <formula>AQ61=CléPersonnalisée2</formula>
    </cfRule>
    <cfRule type="expression" dxfId="2073" priority="1194" stopIfTrue="1">
      <formula>AQ61=CléPersonnalisée1</formula>
    </cfRule>
    <cfRule type="expression" dxfId="2072" priority="1195" stopIfTrue="1">
      <formula>AQ61=CléMaladie</formula>
    </cfRule>
    <cfRule type="expression" dxfId="2071" priority="1196" stopIfTrue="1">
      <formula>AQ61=CléPersonnelle</formula>
    </cfRule>
    <cfRule type="expression" dxfId="2070" priority="1197" stopIfTrue="1">
      <formula>AQ61=CléCongés</formula>
    </cfRule>
  </conditionalFormatting>
  <conditionalFormatting sqref="AM63 AP63">
    <cfRule type="expression" priority="1186" stopIfTrue="1">
      <formula>AM63=""</formula>
    </cfRule>
    <cfRule type="expression" dxfId="2069" priority="1187" stopIfTrue="1">
      <formula>AM63=CléPersonnalisée2</formula>
    </cfRule>
    <cfRule type="expression" dxfId="2068" priority="1188" stopIfTrue="1">
      <formula>AM63=CléPersonnalisée1</formula>
    </cfRule>
    <cfRule type="expression" dxfId="2067" priority="1189" stopIfTrue="1">
      <formula>AM63=CléMaladie</formula>
    </cfRule>
    <cfRule type="expression" dxfId="2066" priority="1190" stopIfTrue="1">
      <formula>AM63=CléPersonnelle</formula>
    </cfRule>
    <cfRule type="expression" dxfId="2065" priority="1191" stopIfTrue="1">
      <formula>AM63=CléCongés</formula>
    </cfRule>
  </conditionalFormatting>
  <conditionalFormatting sqref="AI19">
    <cfRule type="expression" priority="1168" stopIfTrue="1">
      <formula>AI19=""</formula>
    </cfRule>
    <cfRule type="expression" dxfId="2064" priority="1169" stopIfTrue="1">
      <formula>AI19=CléPersonnalisée2</formula>
    </cfRule>
    <cfRule type="expression" dxfId="2063" priority="1170" stopIfTrue="1">
      <formula>AI19=CléPersonnalisée1</formula>
    </cfRule>
    <cfRule type="expression" dxfId="2062" priority="1171" stopIfTrue="1">
      <formula>AI19=CléMaladie</formula>
    </cfRule>
    <cfRule type="expression" dxfId="2061" priority="1172" stopIfTrue="1">
      <formula>AI19=CléPersonnelle</formula>
    </cfRule>
    <cfRule type="expression" dxfId="2060" priority="1173" stopIfTrue="1">
      <formula>AI19=CléCongés</formula>
    </cfRule>
  </conditionalFormatting>
  <conditionalFormatting sqref="AI15">
    <cfRule type="expression" priority="1174" stopIfTrue="1">
      <formula>AI15=""</formula>
    </cfRule>
    <cfRule type="expression" dxfId="2059" priority="1175" stopIfTrue="1">
      <formula>AI15=CléPersonnalisée2</formula>
    </cfRule>
    <cfRule type="expression" dxfId="2058" priority="1176" stopIfTrue="1">
      <formula>AI15=CléPersonnalisée1</formula>
    </cfRule>
    <cfRule type="expression" dxfId="2057" priority="1177" stopIfTrue="1">
      <formula>AI15=CléMaladie</formula>
    </cfRule>
    <cfRule type="expression" dxfId="2056" priority="1178" stopIfTrue="1">
      <formula>AI15=CléPersonnelle</formula>
    </cfRule>
    <cfRule type="expression" dxfId="2055" priority="1179" stopIfTrue="1">
      <formula>AI15=CléCongés</formula>
    </cfRule>
  </conditionalFormatting>
  <conditionalFormatting sqref="AI21:AI22">
    <cfRule type="expression" priority="920" stopIfTrue="1">
      <formula>AI21=""</formula>
    </cfRule>
    <cfRule type="expression" dxfId="2054" priority="921" stopIfTrue="1">
      <formula>AI21=CléPersonnalisée2</formula>
    </cfRule>
    <cfRule type="expression" dxfId="2053" priority="922" stopIfTrue="1">
      <formula>AI21=CléPersonnalisée1</formula>
    </cfRule>
    <cfRule type="expression" dxfId="2052" priority="923" stopIfTrue="1">
      <formula>AI21=CléMaladie</formula>
    </cfRule>
    <cfRule type="expression" dxfId="2051" priority="924" stopIfTrue="1">
      <formula>AI21=CléPersonnelle</formula>
    </cfRule>
    <cfRule type="expression" dxfId="2050" priority="925" stopIfTrue="1">
      <formula>AI21=CléCongés</formula>
    </cfRule>
  </conditionalFormatting>
  <conditionalFormatting sqref="AH15">
    <cfRule type="dataBar" priority="116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{1C536BD8-D858-4FB9-8015-A8FB792FD97F}</x14:id>
        </ext>
      </extLst>
    </cfRule>
  </conditionalFormatting>
  <conditionalFormatting sqref="AH19">
    <cfRule type="dataBar" priority="116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{3837D954-1EAA-4E66-A131-E838B47C69A9}</x14:id>
        </ext>
      </extLst>
    </cfRule>
  </conditionalFormatting>
  <conditionalFormatting sqref="AM13:AP14">
    <cfRule type="expression" priority="1160" stopIfTrue="1">
      <formula>AM13=""</formula>
    </cfRule>
    <cfRule type="expression" dxfId="2049" priority="1161" stopIfTrue="1">
      <formula>AM13=CléPersonnalisée2</formula>
    </cfRule>
    <cfRule type="expression" dxfId="2048" priority="1162" stopIfTrue="1">
      <formula>AM13=CléPersonnalisée1</formula>
    </cfRule>
    <cfRule type="expression" dxfId="2047" priority="1163" stopIfTrue="1">
      <formula>AM13=CléMaladie</formula>
    </cfRule>
    <cfRule type="expression" dxfId="2046" priority="1164" stopIfTrue="1">
      <formula>AM13=CléPersonnelle</formula>
    </cfRule>
    <cfRule type="expression" dxfId="2045" priority="1165" stopIfTrue="1">
      <formula>AM13=CléCongés</formula>
    </cfRule>
  </conditionalFormatting>
  <conditionalFormatting sqref="AQ13:AR14">
    <cfRule type="expression" priority="1154" stopIfTrue="1">
      <formula>AQ13=""</formula>
    </cfRule>
    <cfRule type="expression" dxfId="2044" priority="1155" stopIfTrue="1">
      <formula>AQ13=CléPersonnalisée2</formula>
    </cfRule>
    <cfRule type="expression" dxfId="2043" priority="1156" stopIfTrue="1">
      <formula>AQ13=CléPersonnalisée1</formula>
    </cfRule>
    <cfRule type="expression" dxfId="2042" priority="1157" stopIfTrue="1">
      <formula>AQ13=CléMaladie</formula>
    </cfRule>
    <cfRule type="expression" dxfId="2041" priority="1158" stopIfTrue="1">
      <formula>AQ13=CléPersonnelle</formula>
    </cfRule>
    <cfRule type="expression" dxfId="2040" priority="1159" stopIfTrue="1">
      <formula>AQ13=CléCongés</formula>
    </cfRule>
  </conditionalFormatting>
  <conditionalFormatting sqref="AM15 AP15">
    <cfRule type="expression" priority="1148" stopIfTrue="1">
      <formula>AM15=""</formula>
    </cfRule>
    <cfRule type="expression" dxfId="2039" priority="1149" stopIfTrue="1">
      <formula>AM15=CléPersonnalisée2</formula>
    </cfRule>
    <cfRule type="expression" dxfId="2038" priority="1150" stopIfTrue="1">
      <formula>AM15=CléPersonnalisée1</formula>
    </cfRule>
    <cfRule type="expression" dxfId="2037" priority="1151" stopIfTrue="1">
      <formula>AM15=CléMaladie</formula>
    </cfRule>
    <cfRule type="expression" dxfId="2036" priority="1152" stopIfTrue="1">
      <formula>AM15=CléPersonnelle</formula>
    </cfRule>
    <cfRule type="expression" dxfId="2035" priority="1153" stopIfTrue="1">
      <formula>AM15=CléCongés</formula>
    </cfRule>
  </conditionalFormatting>
  <conditionalFormatting sqref="AO27">
    <cfRule type="expression" priority="986" stopIfTrue="1">
      <formula>AO27=""</formula>
    </cfRule>
    <cfRule type="expression" dxfId="2034" priority="987" stopIfTrue="1">
      <formula>AO27=CléPersonnalisée2</formula>
    </cfRule>
    <cfRule type="expression" dxfId="2033" priority="988" stopIfTrue="1">
      <formula>AO27=CléPersonnalisée1</formula>
    </cfRule>
    <cfRule type="expression" dxfId="2032" priority="989" stopIfTrue="1">
      <formula>AO27=CléMaladie</formula>
    </cfRule>
    <cfRule type="expression" dxfId="2031" priority="990" stopIfTrue="1">
      <formula>AO27=CléPersonnelle</formula>
    </cfRule>
    <cfRule type="expression" dxfId="2030" priority="991" stopIfTrue="1">
      <formula>AO27=CléCongés</formula>
    </cfRule>
  </conditionalFormatting>
  <conditionalFormatting sqref="AM17:AP18">
    <cfRule type="expression" priority="1136" stopIfTrue="1">
      <formula>AM17=""</formula>
    </cfRule>
    <cfRule type="expression" dxfId="2029" priority="1137" stopIfTrue="1">
      <formula>AM17=CléPersonnalisée2</formula>
    </cfRule>
    <cfRule type="expression" dxfId="2028" priority="1138" stopIfTrue="1">
      <formula>AM17=CléPersonnalisée1</formula>
    </cfRule>
    <cfRule type="expression" dxfId="2027" priority="1139" stopIfTrue="1">
      <formula>AM17=CléMaladie</formula>
    </cfRule>
    <cfRule type="expression" dxfId="2026" priority="1140" stopIfTrue="1">
      <formula>AM17=CléPersonnelle</formula>
    </cfRule>
    <cfRule type="expression" dxfId="2025" priority="1141" stopIfTrue="1">
      <formula>AM17=CléCongés</formula>
    </cfRule>
  </conditionalFormatting>
  <conditionalFormatting sqref="AQ17:AR18">
    <cfRule type="expression" priority="1130" stopIfTrue="1">
      <formula>AQ17=""</formula>
    </cfRule>
    <cfRule type="expression" dxfId="2024" priority="1131" stopIfTrue="1">
      <formula>AQ17=CléPersonnalisée2</formula>
    </cfRule>
    <cfRule type="expression" dxfId="2023" priority="1132" stopIfTrue="1">
      <formula>AQ17=CléPersonnalisée1</formula>
    </cfRule>
    <cfRule type="expression" dxfId="2022" priority="1133" stopIfTrue="1">
      <formula>AQ17=CléMaladie</formula>
    </cfRule>
    <cfRule type="expression" dxfId="2021" priority="1134" stopIfTrue="1">
      <formula>AQ17=CléPersonnelle</formula>
    </cfRule>
    <cfRule type="expression" dxfId="2020" priority="1135" stopIfTrue="1">
      <formula>AQ17=CléCongés</formula>
    </cfRule>
  </conditionalFormatting>
  <conditionalFormatting sqref="AM19 AP19">
    <cfRule type="expression" priority="1124" stopIfTrue="1">
      <formula>AM19=""</formula>
    </cfRule>
    <cfRule type="expression" dxfId="2019" priority="1125" stopIfTrue="1">
      <formula>AM19=CléPersonnalisée2</formula>
    </cfRule>
    <cfRule type="expression" dxfId="2018" priority="1126" stopIfTrue="1">
      <formula>AM19=CléPersonnalisée1</formula>
    </cfRule>
    <cfRule type="expression" dxfId="2017" priority="1127" stopIfTrue="1">
      <formula>AM19=CléMaladie</formula>
    </cfRule>
    <cfRule type="expression" dxfId="2016" priority="1128" stopIfTrue="1">
      <formula>AM19=CléPersonnelle</formula>
    </cfRule>
    <cfRule type="expression" dxfId="2015" priority="1129" stopIfTrue="1">
      <formula>AM19=CléCongés</formula>
    </cfRule>
  </conditionalFormatting>
  <conditionalFormatting sqref="AH13:AH14">
    <cfRule type="dataBar" priority="111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{405E0901-F2EA-43B6-909B-6E9931CA26D4}</x14:id>
        </ext>
      </extLst>
    </cfRule>
  </conditionalFormatting>
  <conditionalFormatting sqref="AH17:AH18">
    <cfRule type="dataBar" priority="111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{4ABDEF31-31F7-4C97-916B-558FD13F5181}</x14:id>
        </ext>
      </extLst>
    </cfRule>
  </conditionalFormatting>
  <conditionalFormatting sqref="AH21:AH22">
    <cfRule type="dataBar" priority="111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{9889A8EE-7BBC-4FE8-9E29-D1714E52BD69}</x14:id>
        </ext>
      </extLst>
    </cfRule>
  </conditionalFormatting>
  <conditionalFormatting sqref="AH25:AH26">
    <cfRule type="dataBar" priority="111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{4ED14A62-BA70-4FDD-B2DC-46314B072D62}</x14:id>
        </ext>
      </extLst>
    </cfRule>
  </conditionalFormatting>
  <conditionalFormatting sqref="AH29:AH30">
    <cfRule type="dataBar" priority="111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{E51F6E03-223A-4834-8021-CA12DBDA1350}</x14:id>
        </ext>
      </extLst>
    </cfRule>
  </conditionalFormatting>
  <conditionalFormatting sqref="AH33:AH34">
    <cfRule type="dataBar" priority="111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{684FB909-0D53-4F88-AE21-AD4EC6E0E01C}</x14:id>
        </ext>
      </extLst>
    </cfRule>
  </conditionalFormatting>
  <conditionalFormatting sqref="AH37:AH38">
    <cfRule type="dataBar" priority="111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{42260F3B-C3E2-43A7-B2C2-C143A578429D}</x14:id>
        </ext>
      </extLst>
    </cfRule>
  </conditionalFormatting>
  <conditionalFormatting sqref="AH41:AH42">
    <cfRule type="dataBar" priority="111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{04137742-2A77-4480-B784-4274FEC7EEA6}</x14:id>
        </ext>
      </extLst>
    </cfRule>
  </conditionalFormatting>
  <conditionalFormatting sqref="AH45:AH46">
    <cfRule type="dataBar" priority="110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{CCCB1585-03E8-430E-85BB-761D32708A4B}</x14:id>
        </ext>
      </extLst>
    </cfRule>
  </conditionalFormatting>
  <conditionalFormatting sqref="AH49:AH50">
    <cfRule type="dataBar" priority="110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{BDBEA62E-1A0B-4136-B100-D82F401063FC}</x14:id>
        </ext>
      </extLst>
    </cfRule>
  </conditionalFormatting>
  <conditionalFormatting sqref="AH53:AH54">
    <cfRule type="dataBar" priority="110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{F8EB6D2C-4737-4514-BA05-BD87107578E4}</x14:id>
        </ext>
      </extLst>
    </cfRule>
  </conditionalFormatting>
  <conditionalFormatting sqref="AH61:AH62">
    <cfRule type="dataBar" priority="110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{D0273649-A005-44FB-9A1F-67FD583F8B33}</x14:id>
        </ext>
      </extLst>
    </cfRule>
  </conditionalFormatting>
  <conditionalFormatting sqref="AO11">
    <cfRule type="expression" priority="1010" stopIfTrue="1">
      <formula>AO11=""</formula>
    </cfRule>
    <cfRule type="expression" dxfId="2014" priority="1011" stopIfTrue="1">
      <formula>AO11=CléPersonnalisée2</formula>
    </cfRule>
    <cfRule type="expression" dxfId="2013" priority="1012" stopIfTrue="1">
      <formula>AO11=CléPersonnalisée1</formula>
    </cfRule>
    <cfRule type="expression" dxfId="2012" priority="1013" stopIfTrue="1">
      <formula>AO11=CléMaladie</formula>
    </cfRule>
    <cfRule type="expression" dxfId="2011" priority="1014" stopIfTrue="1">
      <formula>AO11=CléPersonnelle</formula>
    </cfRule>
    <cfRule type="expression" dxfId="2010" priority="1015" stopIfTrue="1">
      <formula>AO11=CléCongés</formula>
    </cfRule>
  </conditionalFormatting>
  <conditionalFormatting sqref="AO15">
    <cfRule type="expression" priority="1004" stopIfTrue="1">
      <formula>AO15=""</formula>
    </cfRule>
    <cfRule type="expression" dxfId="2009" priority="1005" stopIfTrue="1">
      <formula>AO15=CléPersonnalisée2</formula>
    </cfRule>
    <cfRule type="expression" dxfId="2008" priority="1006" stopIfTrue="1">
      <formula>AO15=CléPersonnalisée1</formula>
    </cfRule>
    <cfRule type="expression" dxfId="2007" priority="1007" stopIfTrue="1">
      <formula>AO15=CléMaladie</formula>
    </cfRule>
    <cfRule type="expression" dxfId="2006" priority="1008" stopIfTrue="1">
      <formula>AO15=CléPersonnelle</formula>
    </cfRule>
    <cfRule type="expression" dxfId="2005" priority="1009" stopIfTrue="1">
      <formula>AO15=CléCongés</formula>
    </cfRule>
  </conditionalFormatting>
  <conditionalFormatting sqref="AO19">
    <cfRule type="expression" priority="998" stopIfTrue="1">
      <formula>AO19=""</formula>
    </cfRule>
    <cfRule type="expression" dxfId="2004" priority="999" stopIfTrue="1">
      <formula>AO19=CléPersonnalisée2</formula>
    </cfRule>
    <cfRule type="expression" dxfId="2003" priority="1000" stopIfTrue="1">
      <formula>AO19=CléPersonnalisée1</formula>
    </cfRule>
    <cfRule type="expression" dxfId="2002" priority="1001" stopIfTrue="1">
      <formula>AO19=CléMaladie</formula>
    </cfRule>
    <cfRule type="expression" dxfId="2001" priority="1002" stopIfTrue="1">
      <formula>AO19=CléPersonnelle</formula>
    </cfRule>
    <cfRule type="expression" dxfId="2000" priority="1003" stopIfTrue="1">
      <formula>AO19=CléCongés</formula>
    </cfRule>
  </conditionalFormatting>
  <conditionalFormatting sqref="AO23">
    <cfRule type="expression" priority="992" stopIfTrue="1">
      <formula>AO23=""</formula>
    </cfRule>
    <cfRule type="expression" dxfId="1999" priority="993" stopIfTrue="1">
      <formula>AO23=CléPersonnalisée2</formula>
    </cfRule>
    <cfRule type="expression" dxfId="1998" priority="994" stopIfTrue="1">
      <formula>AO23=CléPersonnalisée1</formula>
    </cfRule>
    <cfRule type="expression" dxfId="1997" priority="995" stopIfTrue="1">
      <formula>AO23=CléMaladie</formula>
    </cfRule>
    <cfRule type="expression" dxfId="1996" priority="996" stopIfTrue="1">
      <formula>AO23=CléPersonnelle</formula>
    </cfRule>
    <cfRule type="expression" dxfId="1995" priority="997" stopIfTrue="1">
      <formula>AO23=CléCongés</formula>
    </cfRule>
  </conditionalFormatting>
  <conditionalFormatting sqref="AM57:AP58">
    <cfRule type="expression" priority="738" stopIfTrue="1">
      <formula>AM57=""</formula>
    </cfRule>
    <cfRule type="expression" dxfId="1994" priority="739" stopIfTrue="1">
      <formula>AM57=CléPersonnalisée2</formula>
    </cfRule>
    <cfRule type="expression" dxfId="1993" priority="740" stopIfTrue="1">
      <formula>AM57=CléPersonnalisée1</formula>
    </cfRule>
    <cfRule type="expression" dxfId="1992" priority="741" stopIfTrue="1">
      <formula>AM57=CléMaladie</formula>
    </cfRule>
    <cfRule type="expression" dxfId="1991" priority="742" stopIfTrue="1">
      <formula>AM57=CléPersonnelle</formula>
    </cfRule>
    <cfRule type="expression" dxfId="1990" priority="743" stopIfTrue="1">
      <formula>AM57=CléCongés</formula>
    </cfRule>
  </conditionalFormatting>
  <conditionalFormatting sqref="AO31">
    <cfRule type="expression" priority="980" stopIfTrue="1">
      <formula>AO31=""</formula>
    </cfRule>
    <cfRule type="expression" dxfId="1989" priority="981" stopIfTrue="1">
      <formula>AO31=CléPersonnalisée2</formula>
    </cfRule>
    <cfRule type="expression" dxfId="1988" priority="982" stopIfTrue="1">
      <formula>AO31=CléPersonnalisée1</formula>
    </cfRule>
    <cfRule type="expression" dxfId="1987" priority="983" stopIfTrue="1">
      <formula>AO31=CléMaladie</formula>
    </cfRule>
    <cfRule type="expression" dxfId="1986" priority="984" stopIfTrue="1">
      <formula>AO31=CléPersonnelle</formula>
    </cfRule>
    <cfRule type="expression" dxfId="1985" priority="985" stopIfTrue="1">
      <formula>AO31=CléCongés</formula>
    </cfRule>
  </conditionalFormatting>
  <conditionalFormatting sqref="AM59 AP59">
    <cfRule type="expression" priority="726" stopIfTrue="1">
      <formula>AM59=""</formula>
    </cfRule>
    <cfRule type="expression" dxfId="1984" priority="727" stopIfTrue="1">
      <formula>AM59=CléPersonnalisée2</formula>
    </cfRule>
    <cfRule type="expression" dxfId="1983" priority="728" stopIfTrue="1">
      <formula>AM59=CléPersonnalisée1</formula>
    </cfRule>
    <cfRule type="expression" dxfId="1982" priority="729" stopIfTrue="1">
      <formula>AM59=CléMaladie</formula>
    </cfRule>
    <cfRule type="expression" dxfId="1981" priority="730" stopIfTrue="1">
      <formula>AM59=CléPersonnelle</formula>
    </cfRule>
    <cfRule type="expression" dxfId="1980" priority="731" stopIfTrue="1">
      <formula>AM59=CléCongés</formula>
    </cfRule>
  </conditionalFormatting>
  <conditionalFormatting sqref="AO39">
    <cfRule type="expression" priority="968" stopIfTrue="1">
      <formula>AO39=""</formula>
    </cfRule>
    <cfRule type="expression" dxfId="1979" priority="969" stopIfTrue="1">
      <formula>AO39=CléPersonnalisée2</formula>
    </cfRule>
    <cfRule type="expression" dxfId="1978" priority="970" stopIfTrue="1">
      <formula>AO39=CléPersonnalisée1</formula>
    </cfRule>
    <cfRule type="expression" dxfId="1977" priority="971" stopIfTrue="1">
      <formula>AO39=CléMaladie</formula>
    </cfRule>
    <cfRule type="expression" dxfId="1976" priority="972" stopIfTrue="1">
      <formula>AO39=CléPersonnelle</formula>
    </cfRule>
    <cfRule type="expression" dxfId="1975" priority="973" stopIfTrue="1">
      <formula>AO39=CléCongés</formula>
    </cfRule>
  </conditionalFormatting>
  <conditionalFormatting sqref="AO43">
    <cfRule type="expression" priority="962" stopIfTrue="1">
      <formula>AO43=""</formula>
    </cfRule>
    <cfRule type="expression" dxfId="1974" priority="963" stopIfTrue="1">
      <formula>AO43=CléPersonnalisée2</formula>
    </cfRule>
    <cfRule type="expression" dxfId="1973" priority="964" stopIfTrue="1">
      <formula>AO43=CléPersonnalisée1</formula>
    </cfRule>
    <cfRule type="expression" dxfId="1972" priority="965" stopIfTrue="1">
      <formula>AO43=CléMaladie</formula>
    </cfRule>
    <cfRule type="expression" dxfId="1971" priority="966" stopIfTrue="1">
      <formula>AO43=CléPersonnelle</formula>
    </cfRule>
    <cfRule type="expression" dxfId="1970" priority="967" stopIfTrue="1">
      <formula>AO43=CléCongés</formula>
    </cfRule>
  </conditionalFormatting>
  <conditionalFormatting sqref="AO47">
    <cfRule type="expression" priority="956" stopIfTrue="1">
      <formula>AO47=""</formula>
    </cfRule>
    <cfRule type="expression" dxfId="1969" priority="957" stopIfTrue="1">
      <formula>AO47=CléPersonnalisée2</formula>
    </cfRule>
    <cfRule type="expression" dxfId="1968" priority="958" stopIfTrue="1">
      <formula>AO47=CléPersonnalisée1</formula>
    </cfRule>
    <cfRule type="expression" dxfId="1967" priority="959" stopIfTrue="1">
      <formula>AO47=CléMaladie</formula>
    </cfRule>
    <cfRule type="expression" dxfId="1966" priority="960" stopIfTrue="1">
      <formula>AO47=CléPersonnelle</formula>
    </cfRule>
    <cfRule type="expression" dxfId="1965" priority="961" stopIfTrue="1">
      <formula>AO47=CléCongés</formula>
    </cfRule>
  </conditionalFormatting>
  <conditionalFormatting sqref="AO51">
    <cfRule type="expression" priority="950" stopIfTrue="1">
      <formula>AO51=""</formula>
    </cfRule>
    <cfRule type="expression" dxfId="1964" priority="951" stopIfTrue="1">
      <formula>AO51=CléPersonnalisée2</formula>
    </cfRule>
    <cfRule type="expression" dxfId="1963" priority="952" stopIfTrue="1">
      <formula>AO51=CléPersonnalisée1</formula>
    </cfRule>
    <cfRule type="expression" dxfId="1962" priority="953" stopIfTrue="1">
      <formula>AO51=CléMaladie</formula>
    </cfRule>
    <cfRule type="expression" dxfId="1961" priority="954" stopIfTrue="1">
      <formula>AO51=CléPersonnelle</formula>
    </cfRule>
    <cfRule type="expression" dxfId="1960" priority="955" stopIfTrue="1">
      <formula>AO51=CléCongés</formula>
    </cfRule>
  </conditionalFormatting>
  <conditionalFormatting sqref="AO55">
    <cfRule type="expression" priority="944" stopIfTrue="1">
      <formula>AO55=""</formula>
    </cfRule>
    <cfRule type="expression" dxfId="1959" priority="945" stopIfTrue="1">
      <formula>AO55=CléPersonnalisée2</formula>
    </cfRule>
    <cfRule type="expression" dxfId="1958" priority="946" stopIfTrue="1">
      <formula>AO55=CléPersonnalisée1</formula>
    </cfRule>
    <cfRule type="expression" dxfId="1957" priority="947" stopIfTrue="1">
      <formula>AO55=CléMaladie</formula>
    </cfRule>
    <cfRule type="expression" dxfId="1956" priority="948" stopIfTrue="1">
      <formula>AO55=CléPersonnelle</formula>
    </cfRule>
    <cfRule type="expression" dxfId="1955" priority="949" stopIfTrue="1">
      <formula>AO55=CléCongés</formula>
    </cfRule>
  </conditionalFormatting>
  <conditionalFormatting sqref="AO63">
    <cfRule type="expression" priority="938" stopIfTrue="1">
      <formula>AO63=""</formula>
    </cfRule>
    <cfRule type="expression" dxfId="1954" priority="939" stopIfTrue="1">
      <formula>AO63=CléPersonnalisée2</formula>
    </cfRule>
    <cfRule type="expression" dxfId="1953" priority="940" stopIfTrue="1">
      <formula>AO63=CléPersonnalisée1</formula>
    </cfRule>
    <cfRule type="expression" dxfId="1952" priority="941" stopIfTrue="1">
      <formula>AO63=CléMaladie</formula>
    </cfRule>
    <cfRule type="expression" dxfId="1951" priority="942" stopIfTrue="1">
      <formula>AO63=CléPersonnelle</formula>
    </cfRule>
    <cfRule type="expression" dxfId="1950" priority="943" stopIfTrue="1">
      <formula>AO63=CléCongés</formula>
    </cfRule>
  </conditionalFormatting>
  <conditionalFormatting sqref="AI13:AI14">
    <cfRule type="expression" priority="932" stopIfTrue="1">
      <formula>AI13=""</formula>
    </cfRule>
    <cfRule type="expression" dxfId="1949" priority="933" stopIfTrue="1">
      <formula>AI13=CléPersonnalisée2</formula>
    </cfRule>
    <cfRule type="expression" dxfId="1948" priority="934" stopIfTrue="1">
      <formula>AI13=CléPersonnalisée1</formula>
    </cfRule>
    <cfRule type="expression" dxfId="1947" priority="935" stopIfTrue="1">
      <formula>AI13=CléMaladie</formula>
    </cfRule>
    <cfRule type="expression" dxfId="1946" priority="936" stopIfTrue="1">
      <formula>AI13=CléPersonnelle</formula>
    </cfRule>
    <cfRule type="expression" dxfId="1945" priority="937" stopIfTrue="1">
      <formula>AI13=CléCongés</formula>
    </cfRule>
  </conditionalFormatting>
  <conditionalFormatting sqref="AI17:AI18">
    <cfRule type="expression" priority="926" stopIfTrue="1">
      <formula>AI17=""</formula>
    </cfRule>
    <cfRule type="expression" dxfId="1944" priority="927" stopIfTrue="1">
      <formula>AI17=CléPersonnalisée2</formula>
    </cfRule>
    <cfRule type="expression" dxfId="1943" priority="928" stopIfTrue="1">
      <formula>AI17=CléPersonnalisée1</formula>
    </cfRule>
    <cfRule type="expression" dxfId="1942" priority="929" stopIfTrue="1">
      <formula>AI17=CléMaladie</formula>
    </cfRule>
    <cfRule type="expression" dxfId="1941" priority="930" stopIfTrue="1">
      <formula>AI17=CléPersonnelle</formula>
    </cfRule>
    <cfRule type="expression" dxfId="1940" priority="931" stopIfTrue="1">
      <formula>AI17=CléCongés</formula>
    </cfRule>
  </conditionalFormatting>
  <conditionalFormatting sqref="AI25:AI26">
    <cfRule type="expression" priority="914" stopIfTrue="1">
      <formula>AI25=""</formula>
    </cfRule>
    <cfRule type="expression" dxfId="1939" priority="915" stopIfTrue="1">
      <formula>AI25=CléPersonnalisée2</formula>
    </cfRule>
    <cfRule type="expression" dxfId="1938" priority="916" stopIfTrue="1">
      <formula>AI25=CléPersonnalisée1</formula>
    </cfRule>
    <cfRule type="expression" dxfId="1937" priority="917" stopIfTrue="1">
      <formula>AI25=CléMaladie</formula>
    </cfRule>
    <cfRule type="expression" dxfId="1936" priority="918" stopIfTrue="1">
      <formula>AI25=CléPersonnelle</formula>
    </cfRule>
    <cfRule type="expression" dxfId="1935" priority="919" stopIfTrue="1">
      <formula>AI25=CléCongés</formula>
    </cfRule>
  </conditionalFormatting>
  <conditionalFormatting sqref="AI29:AI30">
    <cfRule type="expression" priority="908" stopIfTrue="1">
      <formula>AI29=""</formula>
    </cfRule>
    <cfRule type="expression" dxfId="1934" priority="909" stopIfTrue="1">
      <formula>AI29=CléPersonnalisée2</formula>
    </cfRule>
    <cfRule type="expression" dxfId="1933" priority="910" stopIfTrue="1">
      <formula>AI29=CléPersonnalisée1</formula>
    </cfRule>
    <cfRule type="expression" dxfId="1932" priority="911" stopIfTrue="1">
      <formula>AI29=CléMaladie</formula>
    </cfRule>
    <cfRule type="expression" dxfId="1931" priority="912" stopIfTrue="1">
      <formula>AI29=CléPersonnelle</formula>
    </cfRule>
    <cfRule type="expression" dxfId="1930" priority="913" stopIfTrue="1">
      <formula>AI29=CléCongés</formula>
    </cfRule>
  </conditionalFormatting>
  <conditionalFormatting sqref="AI33:AI34">
    <cfRule type="expression" priority="902" stopIfTrue="1">
      <formula>AI33=""</formula>
    </cfRule>
    <cfRule type="expression" dxfId="1929" priority="903" stopIfTrue="1">
      <formula>AI33=CléPersonnalisée2</formula>
    </cfRule>
    <cfRule type="expression" dxfId="1928" priority="904" stopIfTrue="1">
      <formula>AI33=CléPersonnalisée1</formula>
    </cfRule>
    <cfRule type="expression" dxfId="1927" priority="905" stopIfTrue="1">
      <formula>AI33=CléMaladie</formula>
    </cfRule>
    <cfRule type="expression" dxfId="1926" priority="906" stopIfTrue="1">
      <formula>AI33=CléPersonnelle</formula>
    </cfRule>
    <cfRule type="expression" dxfId="1925" priority="907" stopIfTrue="1">
      <formula>AI33=CléCongés</formula>
    </cfRule>
  </conditionalFormatting>
  <conditionalFormatting sqref="AI37:AI38">
    <cfRule type="expression" priority="896" stopIfTrue="1">
      <formula>AI37=""</formula>
    </cfRule>
    <cfRule type="expression" dxfId="1924" priority="897" stopIfTrue="1">
      <formula>AI37=CléPersonnalisée2</formula>
    </cfRule>
    <cfRule type="expression" dxfId="1923" priority="898" stopIfTrue="1">
      <formula>AI37=CléPersonnalisée1</formula>
    </cfRule>
    <cfRule type="expression" dxfId="1922" priority="899" stopIfTrue="1">
      <formula>AI37=CléMaladie</formula>
    </cfRule>
    <cfRule type="expression" dxfId="1921" priority="900" stopIfTrue="1">
      <formula>AI37=CléPersonnelle</formula>
    </cfRule>
    <cfRule type="expression" dxfId="1920" priority="901" stopIfTrue="1">
      <formula>AI37=CléCongés</formula>
    </cfRule>
  </conditionalFormatting>
  <conditionalFormatting sqref="AI41:AI42">
    <cfRule type="expression" priority="890" stopIfTrue="1">
      <formula>AI41=""</formula>
    </cfRule>
    <cfRule type="expression" dxfId="1919" priority="891" stopIfTrue="1">
      <formula>AI41=CléPersonnalisée2</formula>
    </cfRule>
    <cfRule type="expression" dxfId="1918" priority="892" stopIfTrue="1">
      <formula>AI41=CléPersonnalisée1</formula>
    </cfRule>
    <cfRule type="expression" dxfId="1917" priority="893" stopIfTrue="1">
      <formula>AI41=CléMaladie</formula>
    </cfRule>
    <cfRule type="expression" dxfId="1916" priority="894" stopIfTrue="1">
      <formula>AI41=CléPersonnelle</formula>
    </cfRule>
    <cfRule type="expression" dxfId="1915" priority="895" stopIfTrue="1">
      <formula>AI41=CléCongés</formula>
    </cfRule>
  </conditionalFormatting>
  <conditionalFormatting sqref="AI45:AI46">
    <cfRule type="expression" priority="884" stopIfTrue="1">
      <formula>AI45=""</formula>
    </cfRule>
    <cfRule type="expression" dxfId="1914" priority="885" stopIfTrue="1">
      <formula>AI45=CléPersonnalisée2</formula>
    </cfRule>
    <cfRule type="expression" dxfId="1913" priority="886" stopIfTrue="1">
      <formula>AI45=CléPersonnalisée1</formula>
    </cfRule>
    <cfRule type="expression" dxfId="1912" priority="887" stopIfTrue="1">
      <formula>AI45=CléMaladie</formula>
    </cfRule>
    <cfRule type="expression" dxfId="1911" priority="888" stopIfTrue="1">
      <formula>AI45=CléPersonnelle</formula>
    </cfRule>
    <cfRule type="expression" dxfId="1910" priority="889" stopIfTrue="1">
      <formula>AI45=CléCongés</formula>
    </cfRule>
  </conditionalFormatting>
  <conditionalFormatting sqref="AI49:AI50">
    <cfRule type="expression" priority="878" stopIfTrue="1">
      <formula>AI49=""</formula>
    </cfRule>
    <cfRule type="expression" dxfId="1909" priority="879" stopIfTrue="1">
      <formula>AI49=CléPersonnalisée2</formula>
    </cfRule>
    <cfRule type="expression" dxfId="1908" priority="880" stopIfTrue="1">
      <formula>AI49=CléPersonnalisée1</formula>
    </cfRule>
    <cfRule type="expression" dxfId="1907" priority="881" stopIfTrue="1">
      <formula>AI49=CléMaladie</formula>
    </cfRule>
    <cfRule type="expression" dxfId="1906" priority="882" stopIfTrue="1">
      <formula>AI49=CléPersonnelle</formula>
    </cfRule>
    <cfRule type="expression" dxfId="1905" priority="883" stopIfTrue="1">
      <formula>AI49=CléCongés</formula>
    </cfRule>
  </conditionalFormatting>
  <conditionalFormatting sqref="AI53:AI54">
    <cfRule type="expression" priority="872" stopIfTrue="1">
      <formula>AI53=""</formula>
    </cfRule>
    <cfRule type="expression" dxfId="1904" priority="873" stopIfTrue="1">
      <formula>AI53=CléPersonnalisée2</formula>
    </cfRule>
    <cfRule type="expression" dxfId="1903" priority="874" stopIfTrue="1">
      <formula>AI53=CléPersonnalisée1</formula>
    </cfRule>
    <cfRule type="expression" dxfId="1902" priority="875" stopIfTrue="1">
      <formula>AI53=CléMaladie</formula>
    </cfRule>
    <cfRule type="expression" dxfId="1901" priority="876" stopIfTrue="1">
      <formula>AI53=CléPersonnelle</formula>
    </cfRule>
    <cfRule type="expression" dxfId="1900" priority="877" stopIfTrue="1">
      <formula>AI53=CléCongés</formula>
    </cfRule>
  </conditionalFormatting>
  <conditionalFormatting sqref="AI61:AI62">
    <cfRule type="expression" priority="866" stopIfTrue="1">
      <formula>AI61=""</formula>
    </cfRule>
    <cfRule type="expression" dxfId="1899" priority="867" stopIfTrue="1">
      <formula>AI61=CléPersonnalisée2</formula>
    </cfRule>
    <cfRule type="expression" dxfId="1898" priority="868" stopIfTrue="1">
      <formula>AI61=CléPersonnalisée1</formula>
    </cfRule>
    <cfRule type="expression" dxfId="1897" priority="869" stopIfTrue="1">
      <formula>AI61=CléMaladie</formula>
    </cfRule>
    <cfRule type="expression" dxfId="1896" priority="870" stopIfTrue="1">
      <formula>AI61=CléPersonnelle</formula>
    </cfRule>
    <cfRule type="expression" dxfId="1895" priority="871" stopIfTrue="1">
      <formula>AI61=CléCongés</formula>
    </cfRule>
  </conditionalFormatting>
  <conditionalFormatting sqref="AN11">
    <cfRule type="expression" priority="860" stopIfTrue="1">
      <formula>AN11=""</formula>
    </cfRule>
    <cfRule type="expression" dxfId="1894" priority="861" stopIfTrue="1">
      <formula>AN11=CléPersonnalisée2</formula>
    </cfRule>
    <cfRule type="expression" dxfId="1893" priority="862" stopIfTrue="1">
      <formula>AN11=CléPersonnalisée1</formula>
    </cfRule>
    <cfRule type="expression" dxfId="1892" priority="863" stopIfTrue="1">
      <formula>AN11=CléMaladie</formula>
    </cfRule>
    <cfRule type="expression" dxfId="1891" priority="864" stopIfTrue="1">
      <formula>AN11=CléPersonnelle</formula>
    </cfRule>
    <cfRule type="expression" dxfId="1890" priority="865" stopIfTrue="1">
      <formula>AN11=CléCongés</formula>
    </cfRule>
  </conditionalFormatting>
  <conditionalFormatting sqref="AN15">
    <cfRule type="expression" priority="854" stopIfTrue="1">
      <formula>AN15=""</formula>
    </cfRule>
    <cfRule type="expression" dxfId="1889" priority="855" stopIfTrue="1">
      <formula>AN15=CléPersonnalisée2</formula>
    </cfRule>
    <cfRule type="expression" dxfId="1888" priority="856" stopIfTrue="1">
      <formula>AN15=CléPersonnalisée1</formula>
    </cfRule>
    <cfRule type="expression" dxfId="1887" priority="857" stopIfTrue="1">
      <formula>AN15=CléMaladie</formula>
    </cfRule>
    <cfRule type="expression" dxfId="1886" priority="858" stopIfTrue="1">
      <formula>AN15=CléPersonnelle</formula>
    </cfRule>
    <cfRule type="expression" dxfId="1885" priority="859" stopIfTrue="1">
      <formula>AN15=CléCongés</formula>
    </cfRule>
  </conditionalFormatting>
  <conditionalFormatting sqref="AN19">
    <cfRule type="expression" priority="848" stopIfTrue="1">
      <formula>AN19=""</formula>
    </cfRule>
    <cfRule type="expression" dxfId="1884" priority="849" stopIfTrue="1">
      <formula>AN19=CléPersonnalisée2</formula>
    </cfRule>
    <cfRule type="expression" dxfId="1883" priority="850" stopIfTrue="1">
      <formula>AN19=CléPersonnalisée1</formula>
    </cfRule>
    <cfRule type="expression" dxfId="1882" priority="851" stopIfTrue="1">
      <formula>AN19=CléMaladie</formula>
    </cfRule>
    <cfRule type="expression" dxfId="1881" priority="852" stopIfTrue="1">
      <formula>AN19=CléPersonnelle</formula>
    </cfRule>
    <cfRule type="expression" dxfId="1880" priority="853" stopIfTrue="1">
      <formula>AN19=CléCongés</formula>
    </cfRule>
  </conditionalFormatting>
  <conditionalFormatting sqref="AN23">
    <cfRule type="expression" priority="842" stopIfTrue="1">
      <formula>AN23=""</formula>
    </cfRule>
    <cfRule type="expression" dxfId="1879" priority="843" stopIfTrue="1">
      <formula>AN23=CléPersonnalisée2</formula>
    </cfRule>
    <cfRule type="expression" dxfId="1878" priority="844" stopIfTrue="1">
      <formula>AN23=CléPersonnalisée1</formula>
    </cfRule>
    <cfRule type="expression" dxfId="1877" priority="845" stopIfTrue="1">
      <formula>AN23=CléMaladie</formula>
    </cfRule>
    <cfRule type="expression" dxfId="1876" priority="846" stopIfTrue="1">
      <formula>AN23=CléPersonnelle</formula>
    </cfRule>
    <cfRule type="expression" dxfId="1875" priority="847" stopIfTrue="1">
      <formula>AN23=CléCongés</formula>
    </cfRule>
  </conditionalFormatting>
  <conditionalFormatting sqref="AN27">
    <cfRule type="expression" priority="836" stopIfTrue="1">
      <formula>AN27=""</formula>
    </cfRule>
    <cfRule type="expression" dxfId="1874" priority="837" stopIfTrue="1">
      <formula>AN27=CléPersonnalisée2</formula>
    </cfRule>
    <cfRule type="expression" dxfId="1873" priority="838" stopIfTrue="1">
      <formula>AN27=CléPersonnalisée1</formula>
    </cfRule>
    <cfRule type="expression" dxfId="1872" priority="839" stopIfTrue="1">
      <formula>AN27=CléMaladie</formula>
    </cfRule>
    <cfRule type="expression" dxfId="1871" priority="840" stopIfTrue="1">
      <formula>AN27=CléPersonnelle</formula>
    </cfRule>
    <cfRule type="expression" dxfId="1870" priority="841" stopIfTrue="1">
      <formula>AN27=CléCongés</formula>
    </cfRule>
  </conditionalFormatting>
  <conditionalFormatting sqref="AN31">
    <cfRule type="expression" priority="830" stopIfTrue="1">
      <formula>AN31=""</formula>
    </cfRule>
    <cfRule type="expression" dxfId="1869" priority="831" stopIfTrue="1">
      <formula>AN31=CléPersonnalisée2</formula>
    </cfRule>
    <cfRule type="expression" dxfId="1868" priority="832" stopIfTrue="1">
      <formula>AN31=CléPersonnalisée1</formula>
    </cfRule>
    <cfRule type="expression" dxfId="1867" priority="833" stopIfTrue="1">
      <formula>AN31=CléMaladie</formula>
    </cfRule>
    <cfRule type="expression" dxfId="1866" priority="834" stopIfTrue="1">
      <formula>AN31=CléPersonnelle</formula>
    </cfRule>
    <cfRule type="expression" dxfId="1865" priority="835" stopIfTrue="1">
      <formula>AN31=CléCongés</formula>
    </cfRule>
  </conditionalFormatting>
  <conditionalFormatting sqref="AN35">
    <cfRule type="expression" priority="824" stopIfTrue="1">
      <formula>AN35=""</formula>
    </cfRule>
    <cfRule type="expression" dxfId="1864" priority="825" stopIfTrue="1">
      <formula>AN35=CléPersonnalisée2</formula>
    </cfRule>
    <cfRule type="expression" dxfId="1863" priority="826" stopIfTrue="1">
      <formula>AN35=CléPersonnalisée1</formula>
    </cfRule>
    <cfRule type="expression" dxfId="1862" priority="827" stopIfTrue="1">
      <formula>AN35=CléMaladie</formula>
    </cfRule>
    <cfRule type="expression" dxfId="1861" priority="828" stopIfTrue="1">
      <formula>AN35=CléPersonnelle</formula>
    </cfRule>
    <cfRule type="expression" dxfId="1860" priority="829" stopIfTrue="1">
      <formula>AN35=CléCongés</formula>
    </cfRule>
  </conditionalFormatting>
  <conditionalFormatting sqref="AN39">
    <cfRule type="expression" priority="818" stopIfTrue="1">
      <formula>AN39=""</formula>
    </cfRule>
    <cfRule type="expression" dxfId="1859" priority="819" stopIfTrue="1">
      <formula>AN39=CléPersonnalisée2</formula>
    </cfRule>
    <cfRule type="expression" dxfId="1858" priority="820" stopIfTrue="1">
      <formula>AN39=CléPersonnalisée1</formula>
    </cfRule>
    <cfRule type="expression" dxfId="1857" priority="821" stopIfTrue="1">
      <formula>AN39=CléMaladie</formula>
    </cfRule>
    <cfRule type="expression" dxfId="1856" priority="822" stopIfTrue="1">
      <formula>AN39=CléPersonnelle</formula>
    </cfRule>
    <cfRule type="expression" dxfId="1855" priority="823" stopIfTrue="1">
      <formula>AN39=CléCongés</formula>
    </cfRule>
  </conditionalFormatting>
  <conditionalFormatting sqref="AN43">
    <cfRule type="expression" priority="812" stopIfTrue="1">
      <formula>AN43=""</formula>
    </cfRule>
    <cfRule type="expression" dxfId="1854" priority="813" stopIfTrue="1">
      <formula>AN43=CléPersonnalisée2</formula>
    </cfRule>
    <cfRule type="expression" dxfId="1853" priority="814" stopIfTrue="1">
      <formula>AN43=CléPersonnalisée1</formula>
    </cfRule>
    <cfRule type="expression" dxfId="1852" priority="815" stopIfTrue="1">
      <formula>AN43=CléMaladie</formula>
    </cfRule>
    <cfRule type="expression" dxfId="1851" priority="816" stopIfTrue="1">
      <formula>AN43=CléPersonnelle</formula>
    </cfRule>
    <cfRule type="expression" dxfId="1850" priority="817" stopIfTrue="1">
      <formula>AN43=CléCongés</formula>
    </cfRule>
  </conditionalFormatting>
  <conditionalFormatting sqref="AN47">
    <cfRule type="expression" priority="806" stopIfTrue="1">
      <formula>AN47=""</formula>
    </cfRule>
    <cfRule type="expression" dxfId="1849" priority="807" stopIfTrue="1">
      <formula>AN47=CléPersonnalisée2</formula>
    </cfRule>
    <cfRule type="expression" dxfId="1848" priority="808" stopIfTrue="1">
      <formula>AN47=CléPersonnalisée1</formula>
    </cfRule>
    <cfRule type="expression" dxfId="1847" priority="809" stopIfTrue="1">
      <formula>AN47=CléMaladie</formula>
    </cfRule>
    <cfRule type="expression" dxfId="1846" priority="810" stopIfTrue="1">
      <formula>AN47=CléPersonnelle</formula>
    </cfRule>
    <cfRule type="expression" dxfId="1845" priority="811" stopIfTrue="1">
      <formula>AN47=CléCongés</formula>
    </cfRule>
  </conditionalFormatting>
  <conditionalFormatting sqref="AN51">
    <cfRule type="expression" priority="800" stopIfTrue="1">
      <formula>AN51=""</formula>
    </cfRule>
    <cfRule type="expression" dxfId="1844" priority="801" stopIfTrue="1">
      <formula>AN51=CléPersonnalisée2</formula>
    </cfRule>
    <cfRule type="expression" dxfId="1843" priority="802" stopIfTrue="1">
      <formula>AN51=CléPersonnalisée1</formula>
    </cfRule>
    <cfRule type="expression" dxfId="1842" priority="803" stopIfTrue="1">
      <formula>AN51=CléMaladie</formula>
    </cfRule>
    <cfRule type="expression" dxfId="1841" priority="804" stopIfTrue="1">
      <formula>AN51=CléPersonnelle</formula>
    </cfRule>
    <cfRule type="expression" dxfId="1840" priority="805" stopIfTrue="1">
      <formula>AN51=CléCongés</formula>
    </cfRule>
  </conditionalFormatting>
  <conditionalFormatting sqref="AN55">
    <cfRule type="expression" priority="794" stopIfTrue="1">
      <formula>AN55=""</formula>
    </cfRule>
    <cfRule type="expression" dxfId="1839" priority="795" stopIfTrue="1">
      <formula>AN55=CléPersonnalisée2</formula>
    </cfRule>
    <cfRule type="expression" dxfId="1838" priority="796" stopIfTrue="1">
      <formula>AN55=CléPersonnalisée1</formula>
    </cfRule>
    <cfRule type="expression" dxfId="1837" priority="797" stopIfTrue="1">
      <formula>AN55=CléMaladie</formula>
    </cfRule>
    <cfRule type="expression" dxfId="1836" priority="798" stopIfTrue="1">
      <formula>AN55=CléPersonnelle</formula>
    </cfRule>
    <cfRule type="expression" dxfId="1835" priority="799" stopIfTrue="1">
      <formula>AN55=CléCongés</formula>
    </cfRule>
  </conditionalFormatting>
  <conditionalFormatting sqref="AN63">
    <cfRule type="expression" priority="788" stopIfTrue="1">
      <formula>AN63=""</formula>
    </cfRule>
    <cfRule type="expression" dxfId="1834" priority="789" stopIfTrue="1">
      <formula>AN63=CléPersonnalisée2</formula>
    </cfRule>
    <cfRule type="expression" dxfId="1833" priority="790" stopIfTrue="1">
      <formula>AN63=CléPersonnalisée1</formula>
    </cfRule>
    <cfRule type="expression" dxfId="1832" priority="791" stopIfTrue="1">
      <formula>AN63=CléMaladie</formula>
    </cfRule>
    <cfRule type="expression" dxfId="1831" priority="792" stopIfTrue="1">
      <formula>AN63=CléPersonnelle</formula>
    </cfRule>
    <cfRule type="expression" dxfId="1830" priority="793" stopIfTrue="1">
      <formula>AN63=CléCongés</formula>
    </cfRule>
  </conditionalFormatting>
  <conditionalFormatting sqref="AH7">
    <cfRule type="dataBar" priority="78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{1812202E-3B2E-4BB2-83AD-0238D50D6DDC}</x14:id>
        </ext>
      </extLst>
    </cfRule>
  </conditionalFormatting>
  <conditionalFormatting sqref="AI7:AL7">
    <cfRule type="expression" priority="781" stopIfTrue="1">
      <formula>AI7=""</formula>
    </cfRule>
    <cfRule type="expression" dxfId="1829" priority="782" stopIfTrue="1">
      <formula>AI7=CléPersonnalisée2</formula>
    </cfRule>
    <cfRule type="expression" dxfId="1828" priority="783" stopIfTrue="1">
      <formula>AI7=CléPersonnalisée1</formula>
    </cfRule>
    <cfRule type="expression" dxfId="1827" priority="784" stopIfTrue="1">
      <formula>AI7=CléMaladie</formula>
    </cfRule>
    <cfRule type="expression" dxfId="1826" priority="785" stopIfTrue="1">
      <formula>AI7=CléPersonnelle</formula>
    </cfRule>
    <cfRule type="expression" dxfId="1825" priority="786" stopIfTrue="1">
      <formula>AI7=CléCongés</formula>
    </cfRule>
  </conditionalFormatting>
  <conditionalFormatting sqref="AM7">
    <cfRule type="expression" priority="775" stopIfTrue="1">
      <formula>AM7=""</formula>
    </cfRule>
    <cfRule type="expression" dxfId="1824" priority="776" stopIfTrue="1">
      <formula>AM7=CléPersonnalisée2</formula>
    </cfRule>
    <cfRule type="expression" dxfId="1823" priority="777" stopIfTrue="1">
      <formula>AM7=CléPersonnalisée1</formula>
    </cfRule>
    <cfRule type="expression" dxfId="1822" priority="778" stopIfTrue="1">
      <formula>AM7=CléMaladie</formula>
    </cfRule>
    <cfRule type="expression" dxfId="1821" priority="779" stopIfTrue="1">
      <formula>AM7=CléPersonnelle</formula>
    </cfRule>
    <cfRule type="expression" dxfId="1820" priority="780" stopIfTrue="1">
      <formula>AM7=CléCongés</formula>
    </cfRule>
  </conditionalFormatting>
  <conditionalFormatting sqref="AO7">
    <cfRule type="expression" priority="769" stopIfTrue="1">
      <formula>AO7=""</formula>
    </cfRule>
    <cfRule type="expression" dxfId="1819" priority="770" stopIfTrue="1">
      <formula>AO7=CléPersonnalisée2</formula>
    </cfRule>
    <cfRule type="expression" dxfId="1818" priority="771" stopIfTrue="1">
      <formula>AO7=CléPersonnalisée1</formula>
    </cfRule>
    <cfRule type="expression" dxfId="1817" priority="772" stopIfTrue="1">
      <formula>AO7=CléMaladie</formula>
    </cfRule>
    <cfRule type="expression" dxfId="1816" priority="773" stopIfTrue="1">
      <formula>AO7=CléPersonnelle</formula>
    </cfRule>
    <cfRule type="expression" dxfId="1815" priority="774" stopIfTrue="1">
      <formula>AO7=CléCongés</formula>
    </cfRule>
  </conditionalFormatting>
  <conditionalFormatting sqref="AN7">
    <cfRule type="expression" priority="763" stopIfTrue="1">
      <formula>AN7=""</formula>
    </cfRule>
    <cfRule type="expression" dxfId="1814" priority="764" stopIfTrue="1">
      <formula>AN7=CléPersonnalisée2</formula>
    </cfRule>
    <cfRule type="expression" dxfId="1813" priority="765" stopIfTrue="1">
      <formula>AN7=CléPersonnalisée1</formula>
    </cfRule>
    <cfRule type="expression" dxfId="1812" priority="766" stopIfTrue="1">
      <formula>AN7=CléMaladie</formula>
    </cfRule>
    <cfRule type="expression" dxfId="1811" priority="767" stopIfTrue="1">
      <formula>AN7=CléPersonnelle</formula>
    </cfRule>
    <cfRule type="expression" dxfId="1810" priority="768" stopIfTrue="1">
      <formula>AN7=CléCongés</formula>
    </cfRule>
  </conditionalFormatting>
  <conditionalFormatting sqref="AQ7">
    <cfRule type="expression" priority="757" stopIfTrue="1">
      <formula>AQ7=""</formula>
    </cfRule>
    <cfRule type="expression" dxfId="1809" priority="758" stopIfTrue="1">
      <formula>AQ7=CléPersonnalisée2</formula>
    </cfRule>
    <cfRule type="expression" dxfId="1808" priority="759" stopIfTrue="1">
      <formula>AQ7=CléPersonnalisée1</formula>
    </cfRule>
    <cfRule type="expression" dxfId="1807" priority="760" stopIfTrue="1">
      <formula>AQ7=CléMaladie</formula>
    </cfRule>
    <cfRule type="expression" dxfId="1806" priority="761" stopIfTrue="1">
      <formula>AQ7=CléPersonnelle</formula>
    </cfRule>
    <cfRule type="expression" dxfId="1805" priority="762" stopIfTrue="1">
      <formula>AQ7=CléCongés</formula>
    </cfRule>
  </conditionalFormatting>
  <conditionalFormatting sqref="AQ63">
    <cfRule type="expression" priority="533" stopIfTrue="1">
      <formula>AQ63=""</formula>
    </cfRule>
    <cfRule type="expression" dxfId="1804" priority="534" stopIfTrue="1">
      <formula>AQ63=CléPersonnalisée2</formula>
    </cfRule>
    <cfRule type="expression" dxfId="1803" priority="535" stopIfTrue="1">
      <formula>AQ63=CléPersonnalisée1</formula>
    </cfRule>
    <cfRule type="expression" dxfId="1802" priority="536" stopIfTrue="1">
      <formula>AQ63=CléMaladie</formula>
    </cfRule>
    <cfRule type="expression" dxfId="1801" priority="537" stopIfTrue="1">
      <formula>AQ63=CléPersonnelle</formula>
    </cfRule>
    <cfRule type="expression" dxfId="1800" priority="538" stopIfTrue="1">
      <formula>AQ63=CléCongés</formula>
    </cfRule>
  </conditionalFormatting>
  <conditionalFormatting sqref="AQ67">
    <cfRule type="expression" priority="471" stopIfTrue="1">
      <formula>AQ67=""</formula>
    </cfRule>
    <cfRule type="expression" dxfId="1799" priority="472" stopIfTrue="1">
      <formula>AQ67=CléPersonnalisée2</formula>
    </cfRule>
    <cfRule type="expression" dxfId="1798" priority="473" stopIfTrue="1">
      <formula>AQ67=CléPersonnalisée1</formula>
    </cfRule>
    <cfRule type="expression" dxfId="1797" priority="474" stopIfTrue="1">
      <formula>AQ67=CléMaladie</formula>
    </cfRule>
    <cfRule type="expression" dxfId="1796" priority="475" stopIfTrue="1">
      <formula>AQ67=CléPersonnelle</formula>
    </cfRule>
    <cfRule type="expression" dxfId="1795" priority="476" stopIfTrue="1">
      <formula>AQ67=CléCongés</formula>
    </cfRule>
  </conditionalFormatting>
  <conditionalFormatting sqref="AQ71">
    <cfRule type="expression" priority="409" stopIfTrue="1">
      <formula>AQ71=""</formula>
    </cfRule>
    <cfRule type="expression" dxfId="1794" priority="410" stopIfTrue="1">
      <formula>AQ71=CléPersonnalisée2</formula>
    </cfRule>
    <cfRule type="expression" dxfId="1793" priority="411" stopIfTrue="1">
      <formula>AQ71=CléPersonnalisée1</formula>
    </cfRule>
    <cfRule type="expression" dxfId="1792" priority="412" stopIfTrue="1">
      <formula>AQ71=CléMaladie</formula>
    </cfRule>
    <cfRule type="expression" dxfId="1791" priority="413" stopIfTrue="1">
      <formula>AQ71=CléPersonnelle</formula>
    </cfRule>
    <cfRule type="expression" dxfId="1790" priority="414" stopIfTrue="1">
      <formula>AQ71=CléCongés</formula>
    </cfRule>
  </conditionalFormatting>
  <conditionalFormatting sqref="AQ79">
    <cfRule type="expression" priority="285" stopIfTrue="1">
      <formula>AQ79=""</formula>
    </cfRule>
    <cfRule type="expression" dxfId="1789" priority="286" stopIfTrue="1">
      <formula>AQ79=CléPersonnalisée2</formula>
    </cfRule>
    <cfRule type="expression" dxfId="1788" priority="287" stopIfTrue="1">
      <formula>AQ79=CléPersonnalisée1</formula>
    </cfRule>
    <cfRule type="expression" dxfId="1787" priority="288" stopIfTrue="1">
      <formula>AQ79=CléMaladie</formula>
    </cfRule>
    <cfRule type="expression" dxfId="1786" priority="289" stopIfTrue="1">
      <formula>AQ79=CléPersonnelle</formula>
    </cfRule>
    <cfRule type="expression" dxfId="1785" priority="290" stopIfTrue="1">
      <formula>AQ79=CléCongés</formula>
    </cfRule>
  </conditionalFormatting>
  <conditionalFormatting sqref="C58:AG59">
    <cfRule type="expression" priority="750" stopIfTrue="1">
      <formula>C58=""</formula>
    </cfRule>
    <cfRule type="expression" dxfId="1784" priority="751" stopIfTrue="1">
      <formula>C58=CléPersonnalisée2</formula>
    </cfRule>
    <cfRule type="expression" dxfId="1783" priority="752" stopIfTrue="1">
      <formula>C58=CléPersonnalisée1</formula>
    </cfRule>
    <cfRule type="expression" dxfId="1782" priority="753" stopIfTrue="1">
      <formula>C58=CléMaladie</formula>
    </cfRule>
    <cfRule type="expression" dxfId="1781" priority="754" stopIfTrue="1">
      <formula>C58=CléPersonnelle</formula>
    </cfRule>
    <cfRule type="expression" dxfId="1780" priority="755" stopIfTrue="1">
      <formula>C58=CléCongés</formula>
    </cfRule>
  </conditionalFormatting>
  <conditionalFormatting sqref="AH59">
    <cfRule type="dataBar" priority="75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{2B57AB7F-5DD9-4E11-B756-E796D3605439}</x14:id>
        </ext>
      </extLst>
    </cfRule>
  </conditionalFormatting>
  <conditionalFormatting sqref="AI59:AL59 AJ57:AL58">
    <cfRule type="expression" priority="744" stopIfTrue="1">
      <formula>AI57=""</formula>
    </cfRule>
    <cfRule type="expression" dxfId="1779" priority="745" stopIfTrue="1">
      <formula>AI57=CléPersonnalisée2</formula>
    </cfRule>
    <cfRule type="expression" dxfId="1778" priority="746" stopIfTrue="1">
      <formula>AI57=CléPersonnalisée1</formula>
    </cfRule>
    <cfRule type="expression" dxfId="1777" priority="747" stopIfTrue="1">
      <formula>AI57=CléMaladie</formula>
    </cfRule>
    <cfRule type="expression" dxfId="1776" priority="748" stopIfTrue="1">
      <formula>AI57=CléPersonnelle</formula>
    </cfRule>
    <cfRule type="expression" dxfId="1775" priority="749" stopIfTrue="1">
      <formula>AI57=CléCongés</formula>
    </cfRule>
  </conditionalFormatting>
  <conditionalFormatting sqref="AQ57:AR58">
    <cfRule type="expression" priority="732" stopIfTrue="1">
      <formula>AQ57=""</formula>
    </cfRule>
    <cfRule type="expression" dxfId="1774" priority="733" stopIfTrue="1">
      <formula>AQ57=CléPersonnalisée2</formula>
    </cfRule>
    <cfRule type="expression" dxfId="1773" priority="734" stopIfTrue="1">
      <formula>AQ57=CléPersonnalisée1</formula>
    </cfRule>
    <cfRule type="expression" dxfId="1772" priority="735" stopIfTrue="1">
      <formula>AQ57=CléMaladie</formula>
    </cfRule>
    <cfRule type="expression" dxfId="1771" priority="736" stopIfTrue="1">
      <formula>AQ57=CléPersonnelle</formula>
    </cfRule>
    <cfRule type="expression" dxfId="1770" priority="737" stopIfTrue="1">
      <formula>AQ57=CléCongés</formula>
    </cfRule>
  </conditionalFormatting>
  <conditionalFormatting sqref="AH57:AH58">
    <cfRule type="dataBar" priority="71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{8997A24A-3529-4F42-9930-6E827F2F62BD}</x14:id>
        </ext>
      </extLst>
    </cfRule>
  </conditionalFormatting>
  <conditionalFormatting sqref="AO59">
    <cfRule type="expression" priority="713" stopIfTrue="1">
      <formula>AO59=""</formula>
    </cfRule>
    <cfRule type="expression" dxfId="1769" priority="714" stopIfTrue="1">
      <formula>AO59=CléPersonnalisée2</formula>
    </cfRule>
    <cfRule type="expression" dxfId="1768" priority="715" stopIfTrue="1">
      <formula>AO59=CléPersonnalisée1</formula>
    </cfRule>
    <cfRule type="expression" dxfId="1767" priority="716" stopIfTrue="1">
      <formula>AO59=CléMaladie</formula>
    </cfRule>
    <cfRule type="expression" dxfId="1766" priority="717" stopIfTrue="1">
      <formula>AO59=CléPersonnelle</formula>
    </cfRule>
    <cfRule type="expression" dxfId="1765" priority="718" stopIfTrue="1">
      <formula>AO59=CléCongés</formula>
    </cfRule>
  </conditionalFormatting>
  <conditionalFormatting sqref="AI57:AI58">
    <cfRule type="expression" priority="707" stopIfTrue="1">
      <formula>AI57=""</formula>
    </cfRule>
    <cfRule type="expression" dxfId="1764" priority="708" stopIfTrue="1">
      <formula>AI57=CléPersonnalisée2</formula>
    </cfRule>
    <cfRule type="expression" dxfId="1763" priority="709" stopIfTrue="1">
      <formula>AI57=CléPersonnalisée1</formula>
    </cfRule>
    <cfRule type="expression" dxfId="1762" priority="710" stopIfTrue="1">
      <formula>AI57=CléMaladie</formula>
    </cfRule>
    <cfRule type="expression" dxfId="1761" priority="711" stopIfTrue="1">
      <formula>AI57=CléPersonnelle</formula>
    </cfRule>
    <cfRule type="expression" dxfId="1760" priority="712" stopIfTrue="1">
      <formula>AI57=CléCongés</formula>
    </cfRule>
  </conditionalFormatting>
  <conditionalFormatting sqref="AN59">
    <cfRule type="expression" priority="701" stopIfTrue="1">
      <formula>AN59=""</formula>
    </cfRule>
    <cfRule type="expression" dxfId="1759" priority="702" stopIfTrue="1">
      <formula>AN59=CléPersonnalisée2</formula>
    </cfRule>
    <cfRule type="expression" dxfId="1758" priority="703" stopIfTrue="1">
      <formula>AN59=CléPersonnalisée1</formula>
    </cfRule>
    <cfRule type="expression" dxfId="1757" priority="704" stopIfTrue="1">
      <formula>AN59=CléMaladie</formula>
    </cfRule>
    <cfRule type="expression" dxfId="1756" priority="705" stopIfTrue="1">
      <formula>AN59=CléPersonnelle</formula>
    </cfRule>
    <cfRule type="expression" dxfId="1755" priority="706" stopIfTrue="1">
      <formula>AN59=CléCongés</formula>
    </cfRule>
  </conditionalFormatting>
  <conditionalFormatting sqref="AR11">
    <cfRule type="expression" priority="695" stopIfTrue="1">
      <formula>AR11=""</formula>
    </cfRule>
    <cfRule type="expression" dxfId="1754" priority="696" stopIfTrue="1">
      <formula>AR11=CléPersonnalisée2</formula>
    </cfRule>
    <cfRule type="expression" dxfId="1753" priority="697" stopIfTrue="1">
      <formula>AR11=CléPersonnalisée1</formula>
    </cfRule>
    <cfRule type="expression" dxfId="1752" priority="698" stopIfTrue="1">
      <formula>AR11=CléMaladie</formula>
    </cfRule>
    <cfRule type="expression" dxfId="1751" priority="699" stopIfTrue="1">
      <formula>AR11=CléPersonnelle</formula>
    </cfRule>
    <cfRule type="expression" dxfId="1750" priority="700" stopIfTrue="1">
      <formula>AR11=CléCongés</formula>
    </cfRule>
  </conditionalFormatting>
  <conditionalFormatting sqref="AQ11">
    <cfRule type="expression" priority="689" stopIfTrue="1">
      <formula>AQ11=""</formula>
    </cfRule>
    <cfRule type="expression" dxfId="1749" priority="690" stopIfTrue="1">
      <formula>AQ11=CléPersonnalisée2</formula>
    </cfRule>
    <cfRule type="expression" dxfId="1748" priority="691" stopIfTrue="1">
      <formula>AQ11=CléPersonnalisée1</formula>
    </cfRule>
    <cfRule type="expression" dxfId="1747" priority="692" stopIfTrue="1">
      <formula>AQ11=CléMaladie</formula>
    </cfRule>
    <cfRule type="expression" dxfId="1746" priority="693" stopIfTrue="1">
      <formula>AQ11=CléPersonnelle</formula>
    </cfRule>
    <cfRule type="expression" dxfId="1745" priority="694" stopIfTrue="1">
      <formula>AQ11=CléCongés</formula>
    </cfRule>
  </conditionalFormatting>
  <conditionalFormatting sqref="AR15">
    <cfRule type="expression" priority="683" stopIfTrue="1">
      <formula>AR15=""</formula>
    </cfRule>
    <cfRule type="expression" dxfId="1744" priority="684" stopIfTrue="1">
      <formula>AR15=CléPersonnalisée2</formula>
    </cfRule>
    <cfRule type="expression" dxfId="1743" priority="685" stopIfTrue="1">
      <formula>AR15=CléPersonnalisée1</formula>
    </cfRule>
    <cfRule type="expression" dxfId="1742" priority="686" stopIfTrue="1">
      <formula>AR15=CléMaladie</formula>
    </cfRule>
    <cfRule type="expression" dxfId="1741" priority="687" stopIfTrue="1">
      <formula>AR15=CléPersonnelle</formula>
    </cfRule>
    <cfRule type="expression" dxfId="1740" priority="688" stopIfTrue="1">
      <formula>AR15=CléCongés</formula>
    </cfRule>
  </conditionalFormatting>
  <conditionalFormatting sqref="AQ15">
    <cfRule type="expression" priority="677" stopIfTrue="1">
      <formula>AQ15=""</formula>
    </cfRule>
    <cfRule type="expression" dxfId="1739" priority="678" stopIfTrue="1">
      <formula>AQ15=CléPersonnalisée2</formula>
    </cfRule>
    <cfRule type="expression" dxfId="1738" priority="679" stopIfTrue="1">
      <formula>AQ15=CléPersonnalisée1</formula>
    </cfRule>
    <cfRule type="expression" dxfId="1737" priority="680" stopIfTrue="1">
      <formula>AQ15=CléMaladie</formula>
    </cfRule>
    <cfRule type="expression" dxfId="1736" priority="681" stopIfTrue="1">
      <formula>AQ15=CléPersonnelle</formula>
    </cfRule>
    <cfRule type="expression" dxfId="1735" priority="682" stopIfTrue="1">
      <formula>AQ15=CléCongés</formula>
    </cfRule>
  </conditionalFormatting>
  <conditionalFormatting sqref="AR19">
    <cfRule type="expression" priority="671" stopIfTrue="1">
      <formula>AR19=""</formula>
    </cfRule>
    <cfRule type="expression" dxfId="1734" priority="672" stopIfTrue="1">
      <formula>AR19=CléPersonnalisée2</formula>
    </cfRule>
    <cfRule type="expression" dxfId="1733" priority="673" stopIfTrue="1">
      <formula>AR19=CléPersonnalisée1</formula>
    </cfRule>
    <cfRule type="expression" dxfId="1732" priority="674" stopIfTrue="1">
      <formula>AR19=CléMaladie</formula>
    </cfRule>
    <cfRule type="expression" dxfId="1731" priority="675" stopIfTrue="1">
      <formula>AR19=CléPersonnelle</formula>
    </cfRule>
    <cfRule type="expression" dxfId="1730" priority="676" stopIfTrue="1">
      <formula>AR19=CléCongés</formula>
    </cfRule>
  </conditionalFormatting>
  <conditionalFormatting sqref="AQ19">
    <cfRule type="expression" priority="665" stopIfTrue="1">
      <formula>AQ19=""</formula>
    </cfRule>
    <cfRule type="expression" dxfId="1729" priority="666" stopIfTrue="1">
      <formula>AQ19=CléPersonnalisée2</formula>
    </cfRule>
    <cfRule type="expression" dxfId="1728" priority="667" stopIfTrue="1">
      <formula>AQ19=CléPersonnalisée1</formula>
    </cfRule>
    <cfRule type="expression" dxfId="1727" priority="668" stopIfTrue="1">
      <formula>AQ19=CléMaladie</formula>
    </cfRule>
    <cfRule type="expression" dxfId="1726" priority="669" stopIfTrue="1">
      <formula>AQ19=CléPersonnelle</formula>
    </cfRule>
    <cfRule type="expression" dxfId="1725" priority="670" stopIfTrue="1">
      <formula>AQ19=CléCongés</formula>
    </cfRule>
  </conditionalFormatting>
  <conditionalFormatting sqref="AR23">
    <cfRule type="expression" priority="659" stopIfTrue="1">
      <formula>AR23=""</formula>
    </cfRule>
    <cfRule type="expression" dxfId="1724" priority="660" stopIfTrue="1">
      <formula>AR23=CléPersonnalisée2</formula>
    </cfRule>
    <cfRule type="expression" dxfId="1723" priority="661" stopIfTrue="1">
      <formula>AR23=CléPersonnalisée1</formula>
    </cfRule>
    <cfRule type="expression" dxfId="1722" priority="662" stopIfTrue="1">
      <formula>AR23=CléMaladie</formula>
    </cfRule>
    <cfRule type="expression" dxfId="1721" priority="663" stopIfTrue="1">
      <formula>AR23=CléPersonnelle</formula>
    </cfRule>
    <cfRule type="expression" dxfId="1720" priority="664" stopIfTrue="1">
      <formula>AR23=CléCongés</formula>
    </cfRule>
  </conditionalFormatting>
  <conditionalFormatting sqref="AQ23">
    <cfRule type="expression" priority="653" stopIfTrue="1">
      <formula>AQ23=""</formula>
    </cfRule>
    <cfRule type="expression" dxfId="1719" priority="654" stopIfTrue="1">
      <formula>AQ23=CléPersonnalisée2</formula>
    </cfRule>
    <cfRule type="expression" dxfId="1718" priority="655" stopIfTrue="1">
      <formula>AQ23=CléPersonnalisée1</formula>
    </cfRule>
    <cfRule type="expression" dxfId="1717" priority="656" stopIfTrue="1">
      <formula>AQ23=CléMaladie</formula>
    </cfRule>
    <cfRule type="expression" dxfId="1716" priority="657" stopIfTrue="1">
      <formula>AQ23=CléPersonnelle</formula>
    </cfRule>
    <cfRule type="expression" dxfId="1715" priority="658" stopIfTrue="1">
      <formula>AQ23=CléCongés</formula>
    </cfRule>
  </conditionalFormatting>
  <conditionalFormatting sqref="AR27">
    <cfRule type="expression" priority="647" stopIfTrue="1">
      <formula>AR27=""</formula>
    </cfRule>
    <cfRule type="expression" dxfId="1714" priority="648" stopIfTrue="1">
      <formula>AR27=CléPersonnalisée2</formula>
    </cfRule>
    <cfRule type="expression" dxfId="1713" priority="649" stopIfTrue="1">
      <formula>AR27=CléPersonnalisée1</formula>
    </cfRule>
    <cfRule type="expression" dxfId="1712" priority="650" stopIfTrue="1">
      <formula>AR27=CléMaladie</formula>
    </cfRule>
    <cfRule type="expression" dxfId="1711" priority="651" stopIfTrue="1">
      <formula>AR27=CléPersonnelle</formula>
    </cfRule>
    <cfRule type="expression" dxfId="1710" priority="652" stopIfTrue="1">
      <formula>AR27=CléCongés</formula>
    </cfRule>
  </conditionalFormatting>
  <conditionalFormatting sqref="AQ27">
    <cfRule type="expression" priority="641" stopIfTrue="1">
      <formula>AQ27=""</formula>
    </cfRule>
    <cfRule type="expression" dxfId="1709" priority="642" stopIfTrue="1">
      <formula>AQ27=CléPersonnalisée2</formula>
    </cfRule>
    <cfRule type="expression" dxfId="1708" priority="643" stopIfTrue="1">
      <formula>AQ27=CléPersonnalisée1</formula>
    </cfRule>
    <cfRule type="expression" dxfId="1707" priority="644" stopIfTrue="1">
      <formula>AQ27=CléMaladie</formula>
    </cfRule>
    <cfRule type="expression" dxfId="1706" priority="645" stopIfTrue="1">
      <formula>AQ27=CléPersonnelle</formula>
    </cfRule>
    <cfRule type="expression" dxfId="1705" priority="646" stopIfTrue="1">
      <formula>AQ27=CléCongés</formula>
    </cfRule>
  </conditionalFormatting>
  <conditionalFormatting sqref="AR31">
    <cfRule type="expression" priority="635" stopIfTrue="1">
      <formula>AR31=""</formula>
    </cfRule>
    <cfRule type="expression" dxfId="1704" priority="636" stopIfTrue="1">
      <formula>AR31=CléPersonnalisée2</formula>
    </cfRule>
    <cfRule type="expression" dxfId="1703" priority="637" stopIfTrue="1">
      <formula>AR31=CléPersonnalisée1</formula>
    </cfRule>
    <cfRule type="expression" dxfId="1702" priority="638" stopIfTrue="1">
      <formula>AR31=CléMaladie</formula>
    </cfRule>
    <cfRule type="expression" dxfId="1701" priority="639" stopIfTrue="1">
      <formula>AR31=CléPersonnelle</formula>
    </cfRule>
    <cfRule type="expression" dxfId="1700" priority="640" stopIfTrue="1">
      <formula>AR31=CléCongés</formula>
    </cfRule>
  </conditionalFormatting>
  <conditionalFormatting sqref="AQ31">
    <cfRule type="expression" priority="629" stopIfTrue="1">
      <formula>AQ31=""</formula>
    </cfRule>
    <cfRule type="expression" dxfId="1699" priority="630" stopIfTrue="1">
      <formula>AQ31=CléPersonnalisée2</formula>
    </cfRule>
    <cfRule type="expression" dxfId="1698" priority="631" stopIfTrue="1">
      <formula>AQ31=CléPersonnalisée1</formula>
    </cfRule>
    <cfRule type="expression" dxfId="1697" priority="632" stopIfTrue="1">
      <formula>AQ31=CléMaladie</formula>
    </cfRule>
    <cfRule type="expression" dxfId="1696" priority="633" stopIfTrue="1">
      <formula>AQ31=CléPersonnelle</formula>
    </cfRule>
    <cfRule type="expression" dxfId="1695" priority="634" stopIfTrue="1">
      <formula>AQ31=CléCongés</formula>
    </cfRule>
  </conditionalFormatting>
  <conditionalFormatting sqref="AR35">
    <cfRule type="expression" priority="623" stopIfTrue="1">
      <formula>AR35=""</formula>
    </cfRule>
    <cfRule type="expression" dxfId="1694" priority="624" stopIfTrue="1">
      <formula>AR35=CléPersonnalisée2</formula>
    </cfRule>
    <cfRule type="expression" dxfId="1693" priority="625" stopIfTrue="1">
      <formula>AR35=CléPersonnalisée1</formula>
    </cfRule>
    <cfRule type="expression" dxfId="1692" priority="626" stopIfTrue="1">
      <formula>AR35=CléMaladie</formula>
    </cfRule>
    <cfRule type="expression" dxfId="1691" priority="627" stopIfTrue="1">
      <formula>AR35=CléPersonnelle</formula>
    </cfRule>
    <cfRule type="expression" dxfId="1690" priority="628" stopIfTrue="1">
      <formula>AR35=CléCongés</formula>
    </cfRule>
  </conditionalFormatting>
  <conditionalFormatting sqref="AQ35">
    <cfRule type="expression" priority="617" stopIfTrue="1">
      <formula>AQ35=""</formula>
    </cfRule>
    <cfRule type="expression" dxfId="1689" priority="618" stopIfTrue="1">
      <formula>AQ35=CléPersonnalisée2</formula>
    </cfRule>
    <cfRule type="expression" dxfId="1688" priority="619" stopIfTrue="1">
      <formula>AQ35=CléPersonnalisée1</formula>
    </cfRule>
    <cfRule type="expression" dxfId="1687" priority="620" stopIfTrue="1">
      <formula>AQ35=CléMaladie</formula>
    </cfRule>
    <cfRule type="expression" dxfId="1686" priority="621" stopIfTrue="1">
      <formula>AQ35=CléPersonnelle</formula>
    </cfRule>
    <cfRule type="expression" dxfId="1685" priority="622" stopIfTrue="1">
      <formula>AQ35=CléCongés</formula>
    </cfRule>
  </conditionalFormatting>
  <conditionalFormatting sqref="AR39">
    <cfRule type="expression" priority="611" stopIfTrue="1">
      <formula>AR39=""</formula>
    </cfRule>
    <cfRule type="expression" dxfId="1684" priority="612" stopIfTrue="1">
      <formula>AR39=CléPersonnalisée2</formula>
    </cfRule>
    <cfRule type="expression" dxfId="1683" priority="613" stopIfTrue="1">
      <formula>AR39=CléPersonnalisée1</formula>
    </cfRule>
    <cfRule type="expression" dxfId="1682" priority="614" stopIfTrue="1">
      <formula>AR39=CléMaladie</formula>
    </cfRule>
    <cfRule type="expression" dxfId="1681" priority="615" stopIfTrue="1">
      <formula>AR39=CléPersonnelle</formula>
    </cfRule>
    <cfRule type="expression" dxfId="1680" priority="616" stopIfTrue="1">
      <formula>AR39=CléCongés</formula>
    </cfRule>
  </conditionalFormatting>
  <conditionalFormatting sqref="AQ39">
    <cfRule type="expression" priority="605" stopIfTrue="1">
      <formula>AQ39=""</formula>
    </cfRule>
    <cfRule type="expression" dxfId="1679" priority="606" stopIfTrue="1">
      <formula>AQ39=CléPersonnalisée2</formula>
    </cfRule>
    <cfRule type="expression" dxfId="1678" priority="607" stopIfTrue="1">
      <formula>AQ39=CléPersonnalisée1</formula>
    </cfRule>
    <cfRule type="expression" dxfId="1677" priority="608" stopIfTrue="1">
      <formula>AQ39=CléMaladie</formula>
    </cfRule>
    <cfRule type="expression" dxfId="1676" priority="609" stopIfTrue="1">
      <formula>AQ39=CléPersonnelle</formula>
    </cfRule>
    <cfRule type="expression" dxfId="1675" priority="610" stopIfTrue="1">
      <formula>AQ39=CléCongés</formula>
    </cfRule>
  </conditionalFormatting>
  <conditionalFormatting sqref="AR43">
    <cfRule type="expression" priority="599" stopIfTrue="1">
      <formula>AR43=""</formula>
    </cfRule>
    <cfRule type="expression" dxfId="1674" priority="600" stopIfTrue="1">
      <formula>AR43=CléPersonnalisée2</formula>
    </cfRule>
    <cfRule type="expression" dxfId="1673" priority="601" stopIfTrue="1">
      <formula>AR43=CléPersonnalisée1</formula>
    </cfRule>
    <cfRule type="expression" dxfId="1672" priority="602" stopIfTrue="1">
      <formula>AR43=CléMaladie</formula>
    </cfRule>
    <cfRule type="expression" dxfId="1671" priority="603" stopIfTrue="1">
      <formula>AR43=CléPersonnelle</formula>
    </cfRule>
    <cfRule type="expression" dxfId="1670" priority="604" stopIfTrue="1">
      <formula>AR43=CléCongés</formula>
    </cfRule>
  </conditionalFormatting>
  <conditionalFormatting sqref="AQ43">
    <cfRule type="expression" priority="593" stopIfTrue="1">
      <formula>AQ43=""</formula>
    </cfRule>
    <cfRule type="expression" dxfId="1669" priority="594" stopIfTrue="1">
      <formula>AQ43=CléPersonnalisée2</formula>
    </cfRule>
    <cfRule type="expression" dxfId="1668" priority="595" stopIfTrue="1">
      <formula>AQ43=CléPersonnalisée1</formula>
    </cfRule>
    <cfRule type="expression" dxfId="1667" priority="596" stopIfTrue="1">
      <formula>AQ43=CléMaladie</formula>
    </cfRule>
    <cfRule type="expression" dxfId="1666" priority="597" stopIfTrue="1">
      <formula>AQ43=CléPersonnelle</formula>
    </cfRule>
    <cfRule type="expression" dxfId="1665" priority="598" stopIfTrue="1">
      <formula>AQ43=CléCongés</formula>
    </cfRule>
  </conditionalFormatting>
  <conditionalFormatting sqref="AR47">
    <cfRule type="expression" priority="587" stopIfTrue="1">
      <formula>AR47=""</formula>
    </cfRule>
    <cfRule type="expression" dxfId="1664" priority="588" stopIfTrue="1">
      <formula>AR47=CléPersonnalisée2</formula>
    </cfRule>
    <cfRule type="expression" dxfId="1663" priority="589" stopIfTrue="1">
      <formula>AR47=CléPersonnalisée1</formula>
    </cfRule>
    <cfRule type="expression" dxfId="1662" priority="590" stopIfTrue="1">
      <formula>AR47=CléMaladie</formula>
    </cfRule>
    <cfRule type="expression" dxfId="1661" priority="591" stopIfTrue="1">
      <formula>AR47=CléPersonnelle</formula>
    </cfRule>
    <cfRule type="expression" dxfId="1660" priority="592" stopIfTrue="1">
      <formula>AR47=CléCongés</formula>
    </cfRule>
  </conditionalFormatting>
  <conditionalFormatting sqref="AQ47">
    <cfRule type="expression" priority="581" stopIfTrue="1">
      <formula>AQ47=""</formula>
    </cfRule>
    <cfRule type="expression" dxfId="1659" priority="582" stopIfTrue="1">
      <formula>AQ47=CléPersonnalisée2</formula>
    </cfRule>
    <cfRule type="expression" dxfId="1658" priority="583" stopIfTrue="1">
      <formula>AQ47=CléPersonnalisée1</formula>
    </cfRule>
    <cfRule type="expression" dxfId="1657" priority="584" stopIfTrue="1">
      <formula>AQ47=CléMaladie</formula>
    </cfRule>
    <cfRule type="expression" dxfId="1656" priority="585" stopIfTrue="1">
      <formula>AQ47=CléPersonnelle</formula>
    </cfRule>
    <cfRule type="expression" dxfId="1655" priority="586" stopIfTrue="1">
      <formula>AQ47=CléCongés</formula>
    </cfRule>
  </conditionalFormatting>
  <conditionalFormatting sqref="AR51">
    <cfRule type="expression" priority="575" stopIfTrue="1">
      <formula>AR51=""</formula>
    </cfRule>
    <cfRule type="expression" dxfId="1654" priority="576" stopIfTrue="1">
      <formula>AR51=CléPersonnalisée2</formula>
    </cfRule>
    <cfRule type="expression" dxfId="1653" priority="577" stopIfTrue="1">
      <formula>AR51=CléPersonnalisée1</formula>
    </cfRule>
    <cfRule type="expression" dxfId="1652" priority="578" stopIfTrue="1">
      <formula>AR51=CléMaladie</formula>
    </cfRule>
    <cfRule type="expression" dxfId="1651" priority="579" stopIfTrue="1">
      <formula>AR51=CléPersonnelle</formula>
    </cfRule>
    <cfRule type="expression" dxfId="1650" priority="580" stopIfTrue="1">
      <formula>AR51=CléCongés</formula>
    </cfRule>
  </conditionalFormatting>
  <conditionalFormatting sqref="AQ51">
    <cfRule type="expression" priority="569" stopIfTrue="1">
      <formula>AQ51=""</formula>
    </cfRule>
    <cfRule type="expression" dxfId="1649" priority="570" stopIfTrue="1">
      <formula>AQ51=CléPersonnalisée2</formula>
    </cfRule>
    <cfRule type="expression" dxfId="1648" priority="571" stopIfTrue="1">
      <formula>AQ51=CléPersonnalisée1</formula>
    </cfRule>
    <cfRule type="expression" dxfId="1647" priority="572" stopIfTrue="1">
      <formula>AQ51=CléMaladie</formula>
    </cfRule>
    <cfRule type="expression" dxfId="1646" priority="573" stopIfTrue="1">
      <formula>AQ51=CléPersonnelle</formula>
    </cfRule>
    <cfRule type="expression" dxfId="1645" priority="574" stopIfTrue="1">
      <formula>AQ51=CléCongés</formula>
    </cfRule>
  </conditionalFormatting>
  <conditionalFormatting sqref="AR55">
    <cfRule type="expression" priority="563" stopIfTrue="1">
      <formula>AR55=""</formula>
    </cfRule>
    <cfRule type="expression" dxfId="1644" priority="564" stopIfTrue="1">
      <formula>AR55=CléPersonnalisée2</formula>
    </cfRule>
    <cfRule type="expression" dxfId="1643" priority="565" stopIfTrue="1">
      <formula>AR55=CléPersonnalisée1</formula>
    </cfRule>
    <cfRule type="expression" dxfId="1642" priority="566" stopIfTrue="1">
      <formula>AR55=CléMaladie</formula>
    </cfRule>
    <cfRule type="expression" dxfId="1641" priority="567" stopIfTrue="1">
      <formula>AR55=CléPersonnelle</formula>
    </cfRule>
    <cfRule type="expression" dxfId="1640" priority="568" stopIfTrue="1">
      <formula>AR55=CléCongés</formula>
    </cfRule>
  </conditionalFormatting>
  <conditionalFormatting sqref="AQ55">
    <cfRule type="expression" priority="557" stopIfTrue="1">
      <formula>AQ55=""</formula>
    </cfRule>
    <cfRule type="expression" dxfId="1639" priority="558" stopIfTrue="1">
      <formula>AQ55=CléPersonnalisée2</formula>
    </cfRule>
    <cfRule type="expression" dxfId="1638" priority="559" stopIfTrue="1">
      <formula>AQ55=CléPersonnalisée1</formula>
    </cfRule>
    <cfRule type="expression" dxfId="1637" priority="560" stopIfTrue="1">
      <formula>AQ55=CléMaladie</formula>
    </cfRule>
    <cfRule type="expression" dxfId="1636" priority="561" stopIfTrue="1">
      <formula>AQ55=CléPersonnelle</formula>
    </cfRule>
    <cfRule type="expression" dxfId="1635" priority="562" stopIfTrue="1">
      <formula>AQ55=CléCongés</formula>
    </cfRule>
  </conditionalFormatting>
  <conditionalFormatting sqref="AR59">
    <cfRule type="expression" priority="551" stopIfTrue="1">
      <formula>AR59=""</formula>
    </cfRule>
    <cfRule type="expression" dxfId="1634" priority="552" stopIfTrue="1">
      <formula>AR59=CléPersonnalisée2</formula>
    </cfRule>
    <cfRule type="expression" dxfId="1633" priority="553" stopIfTrue="1">
      <formula>AR59=CléPersonnalisée1</formula>
    </cfRule>
    <cfRule type="expression" dxfId="1632" priority="554" stopIfTrue="1">
      <formula>AR59=CléMaladie</formula>
    </cfRule>
    <cfRule type="expression" dxfId="1631" priority="555" stopIfTrue="1">
      <formula>AR59=CléPersonnelle</formula>
    </cfRule>
    <cfRule type="expression" dxfId="1630" priority="556" stopIfTrue="1">
      <formula>AR59=CléCongés</formula>
    </cfRule>
  </conditionalFormatting>
  <conditionalFormatting sqref="AQ59">
    <cfRule type="expression" priority="545" stopIfTrue="1">
      <formula>AQ59=""</formula>
    </cfRule>
    <cfRule type="expression" dxfId="1629" priority="546" stopIfTrue="1">
      <formula>AQ59=CléPersonnalisée2</formula>
    </cfRule>
    <cfRule type="expression" dxfId="1628" priority="547" stopIfTrue="1">
      <formula>AQ59=CléPersonnalisée1</formula>
    </cfRule>
    <cfRule type="expression" dxfId="1627" priority="548" stopIfTrue="1">
      <formula>AQ59=CléMaladie</formula>
    </cfRule>
    <cfRule type="expression" dxfId="1626" priority="549" stopIfTrue="1">
      <formula>AQ59=CléPersonnelle</formula>
    </cfRule>
    <cfRule type="expression" dxfId="1625" priority="550" stopIfTrue="1">
      <formula>AQ59=CléCongés</formula>
    </cfRule>
  </conditionalFormatting>
  <conditionalFormatting sqref="AR63">
    <cfRule type="expression" priority="539" stopIfTrue="1">
      <formula>AR63=""</formula>
    </cfRule>
    <cfRule type="expression" dxfId="1624" priority="540" stopIfTrue="1">
      <formula>AR63=CléPersonnalisée2</formula>
    </cfRule>
    <cfRule type="expression" dxfId="1623" priority="541" stopIfTrue="1">
      <formula>AR63=CléPersonnalisée1</formula>
    </cfRule>
    <cfRule type="expression" dxfId="1622" priority="542" stopIfTrue="1">
      <formula>AR63=CléMaladie</formula>
    </cfRule>
    <cfRule type="expression" dxfId="1621" priority="543" stopIfTrue="1">
      <formula>AR63=CléPersonnelle</formula>
    </cfRule>
    <cfRule type="expression" dxfId="1620" priority="544" stopIfTrue="1">
      <formula>AR63=CléCongés</formula>
    </cfRule>
  </conditionalFormatting>
  <conditionalFormatting sqref="C65:AG67">
    <cfRule type="expression" priority="526" stopIfTrue="1">
      <formula>C65=""</formula>
    </cfRule>
    <cfRule type="expression" dxfId="1619" priority="527" stopIfTrue="1">
      <formula>C65=CléPersonnalisée2</formula>
    </cfRule>
    <cfRule type="expression" dxfId="1618" priority="528" stopIfTrue="1">
      <formula>C65=CléPersonnalisée1</formula>
    </cfRule>
    <cfRule type="expression" dxfId="1617" priority="529" stopIfTrue="1">
      <formula>C65=CléMaladie</formula>
    </cfRule>
    <cfRule type="expression" dxfId="1616" priority="530" stopIfTrue="1">
      <formula>C65=CléPersonnelle</formula>
    </cfRule>
    <cfRule type="expression" dxfId="1615" priority="531" stopIfTrue="1">
      <formula>C65=CléCongés</formula>
    </cfRule>
  </conditionalFormatting>
  <conditionalFormatting sqref="AH67">
    <cfRule type="dataBar" priority="53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{19F3CE3D-03EA-4683-9B21-591A775D7DBE}</x14:id>
        </ext>
      </extLst>
    </cfRule>
  </conditionalFormatting>
  <conditionalFormatting sqref="AI67:AL67 AJ65:AL66">
    <cfRule type="expression" priority="520" stopIfTrue="1">
      <formula>AI65=""</formula>
    </cfRule>
    <cfRule type="expression" dxfId="1614" priority="521" stopIfTrue="1">
      <formula>AI65=CléPersonnalisée2</formula>
    </cfRule>
    <cfRule type="expression" dxfId="1613" priority="522" stopIfTrue="1">
      <formula>AI65=CléPersonnalisée1</formula>
    </cfRule>
    <cfRule type="expression" dxfId="1612" priority="523" stopIfTrue="1">
      <formula>AI65=CléMaladie</formula>
    </cfRule>
    <cfRule type="expression" dxfId="1611" priority="524" stopIfTrue="1">
      <formula>AI65=CléPersonnelle</formula>
    </cfRule>
    <cfRule type="expression" dxfId="1610" priority="525" stopIfTrue="1">
      <formula>AI65=CléCongés</formula>
    </cfRule>
  </conditionalFormatting>
  <conditionalFormatting sqref="AM65:AP66">
    <cfRule type="expression" priority="514" stopIfTrue="1">
      <formula>AM65=""</formula>
    </cfRule>
    <cfRule type="expression" dxfId="1609" priority="515" stopIfTrue="1">
      <formula>AM65=CléPersonnalisée2</formula>
    </cfRule>
    <cfRule type="expression" dxfId="1608" priority="516" stopIfTrue="1">
      <formula>AM65=CléPersonnalisée1</formula>
    </cfRule>
    <cfRule type="expression" dxfId="1607" priority="517" stopIfTrue="1">
      <formula>AM65=CléMaladie</formula>
    </cfRule>
    <cfRule type="expression" dxfId="1606" priority="518" stopIfTrue="1">
      <formula>AM65=CléPersonnelle</formula>
    </cfRule>
    <cfRule type="expression" dxfId="1605" priority="519" stopIfTrue="1">
      <formula>AM65=CléCongés</formula>
    </cfRule>
  </conditionalFormatting>
  <conditionalFormatting sqref="AQ65:AR66">
    <cfRule type="expression" priority="508" stopIfTrue="1">
      <formula>AQ65=""</formula>
    </cfRule>
    <cfRule type="expression" dxfId="1604" priority="509" stopIfTrue="1">
      <formula>AQ65=CléPersonnalisée2</formula>
    </cfRule>
    <cfRule type="expression" dxfId="1603" priority="510" stopIfTrue="1">
      <formula>AQ65=CléPersonnalisée1</formula>
    </cfRule>
    <cfRule type="expression" dxfId="1602" priority="511" stopIfTrue="1">
      <formula>AQ65=CléMaladie</formula>
    </cfRule>
    <cfRule type="expression" dxfId="1601" priority="512" stopIfTrue="1">
      <formula>AQ65=CléPersonnelle</formula>
    </cfRule>
    <cfRule type="expression" dxfId="1600" priority="513" stopIfTrue="1">
      <formula>AQ65=CléCongés</formula>
    </cfRule>
  </conditionalFormatting>
  <conditionalFormatting sqref="AM67 AP67">
    <cfRule type="expression" priority="502" stopIfTrue="1">
      <formula>AM67=""</formula>
    </cfRule>
    <cfRule type="expression" dxfId="1599" priority="503" stopIfTrue="1">
      <formula>AM67=CléPersonnalisée2</formula>
    </cfRule>
    <cfRule type="expression" dxfId="1598" priority="504" stopIfTrue="1">
      <formula>AM67=CléPersonnalisée1</formula>
    </cfRule>
    <cfRule type="expression" dxfId="1597" priority="505" stopIfTrue="1">
      <formula>AM67=CléMaladie</formula>
    </cfRule>
    <cfRule type="expression" dxfId="1596" priority="506" stopIfTrue="1">
      <formula>AM67=CléPersonnelle</formula>
    </cfRule>
    <cfRule type="expression" dxfId="1595" priority="507" stopIfTrue="1">
      <formula>AM67=CléCongés</formula>
    </cfRule>
  </conditionalFormatting>
  <conditionalFormatting sqref="AH65:AH66">
    <cfRule type="dataBar" priority="50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{76B33F73-4FBA-449C-93F5-DF9C9E28D852}</x14:id>
        </ext>
      </extLst>
    </cfRule>
  </conditionalFormatting>
  <conditionalFormatting sqref="AI65:AI66">
    <cfRule type="expression" priority="489" stopIfTrue="1">
      <formula>AI65=""</formula>
    </cfRule>
    <cfRule type="expression" dxfId="1594" priority="490" stopIfTrue="1">
      <formula>AI65=CléPersonnalisée2</formula>
    </cfRule>
    <cfRule type="expression" dxfId="1593" priority="491" stopIfTrue="1">
      <formula>AI65=CléPersonnalisée1</formula>
    </cfRule>
    <cfRule type="expression" dxfId="1592" priority="492" stopIfTrue="1">
      <formula>AI65=CléMaladie</formula>
    </cfRule>
    <cfRule type="expression" dxfId="1591" priority="493" stopIfTrue="1">
      <formula>AI65=CléPersonnelle</formula>
    </cfRule>
    <cfRule type="expression" dxfId="1590" priority="494" stopIfTrue="1">
      <formula>AI65=CléCongés</formula>
    </cfRule>
  </conditionalFormatting>
  <conditionalFormatting sqref="AR67">
    <cfRule type="expression" priority="477" stopIfTrue="1">
      <formula>AR67=""</formula>
    </cfRule>
    <cfRule type="expression" dxfId="1589" priority="478" stopIfTrue="1">
      <formula>AR67=CléPersonnalisée2</formula>
    </cfRule>
    <cfRule type="expression" dxfId="1588" priority="479" stopIfTrue="1">
      <formula>AR67=CléPersonnalisée1</formula>
    </cfRule>
    <cfRule type="expression" dxfId="1587" priority="480" stopIfTrue="1">
      <formula>AR67=CléMaladie</formula>
    </cfRule>
    <cfRule type="expression" dxfId="1586" priority="481" stopIfTrue="1">
      <formula>AR67=CléPersonnelle</formula>
    </cfRule>
    <cfRule type="expression" dxfId="1585" priority="482" stopIfTrue="1">
      <formula>AR67=CléCongés</formula>
    </cfRule>
  </conditionalFormatting>
  <conditionalFormatting sqref="C69:AG71">
    <cfRule type="expression" priority="464" stopIfTrue="1">
      <formula>C69=""</formula>
    </cfRule>
    <cfRule type="expression" dxfId="1584" priority="465" stopIfTrue="1">
      <formula>C69=CléPersonnalisée2</formula>
    </cfRule>
    <cfRule type="expression" dxfId="1583" priority="466" stopIfTrue="1">
      <formula>C69=CléPersonnalisée1</formula>
    </cfRule>
    <cfRule type="expression" dxfId="1582" priority="467" stopIfTrue="1">
      <formula>C69=CléMaladie</formula>
    </cfRule>
    <cfRule type="expression" dxfId="1581" priority="468" stopIfTrue="1">
      <formula>C69=CléPersonnelle</formula>
    </cfRule>
    <cfRule type="expression" dxfId="1580" priority="469" stopIfTrue="1">
      <formula>C69=CléCongés</formula>
    </cfRule>
  </conditionalFormatting>
  <conditionalFormatting sqref="AH71">
    <cfRule type="dataBar" priority="47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{DC5B36F6-B231-4A05-9FAC-AFCAAB0327E1}</x14:id>
        </ext>
      </extLst>
    </cfRule>
  </conditionalFormatting>
  <conditionalFormatting sqref="AI71:AL71 AJ69:AL70">
    <cfRule type="expression" priority="458" stopIfTrue="1">
      <formula>AI69=""</formula>
    </cfRule>
    <cfRule type="expression" dxfId="1579" priority="459" stopIfTrue="1">
      <formula>AI69=CléPersonnalisée2</formula>
    </cfRule>
    <cfRule type="expression" dxfId="1578" priority="460" stopIfTrue="1">
      <formula>AI69=CléPersonnalisée1</formula>
    </cfRule>
    <cfRule type="expression" dxfId="1577" priority="461" stopIfTrue="1">
      <formula>AI69=CléMaladie</formula>
    </cfRule>
    <cfRule type="expression" dxfId="1576" priority="462" stopIfTrue="1">
      <formula>AI69=CléPersonnelle</formula>
    </cfRule>
    <cfRule type="expression" dxfId="1575" priority="463" stopIfTrue="1">
      <formula>AI69=CléCongés</formula>
    </cfRule>
  </conditionalFormatting>
  <conditionalFormatting sqref="AM69:AP70">
    <cfRule type="expression" priority="452" stopIfTrue="1">
      <formula>AM69=""</formula>
    </cfRule>
    <cfRule type="expression" dxfId="1574" priority="453" stopIfTrue="1">
      <formula>AM69=CléPersonnalisée2</formula>
    </cfRule>
    <cfRule type="expression" dxfId="1573" priority="454" stopIfTrue="1">
      <formula>AM69=CléPersonnalisée1</formula>
    </cfRule>
    <cfRule type="expression" dxfId="1572" priority="455" stopIfTrue="1">
      <formula>AM69=CléMaladie</formula>
    </cfRule>
    <cfRule type="expression" dxfId="1571" priority="456" stopIfTrue="1">
      <formula>AM69=CléPersonnelle</formula>
    </cfRule>
    <cfRule type="expression" dxfId="1570" priority="457" stopIfTrue="1">
      <formula>AM69=CléCongés</formula>
    </cfRule>
  </conditionalFormatting>
  <conditionalFormatting sqref="AQ69:AR70">
    <cfRule type="expression" priority="446" stopIfTrue="1">
      <formula>AQ69=""</formula>
    </cfRule>
    <cfRule type="expression" dxfId="1569" priority="447" stopIfTrue="1">
      <formula>AQ69=CléPersonnalisée2</formula>
    </cfRule>
    <cfRule type="expression" dxfId="1568" priority="448" stopIfTrue="1">
      <formula>AQ69=CléPersonnalisée1</formula>
    </cfRule>
    <cfRule type="expression" dxfId="1567" priority="449" stopIfTrue="1">
      <formula>AQ69=CléMaladie</formula>
    </cfRule>
    <cfRule type="expression" dxfId="1566" priority="450" stopIfTrue="1">
      <formula>AQ69=CléPersonnelle</formula>
    </cfRule>
    <cfRule type="expression" dxfId="1565" priority="451" stopIfTrue="1">
      <formula>AQ69=CléCongés</formula>
    </cfRule>
  </conditionalFormatting>
  <conditionalFormatting sqref="AM71 AP71">
    <cfRule type="expression" priority="440" stopIfTrue="1">
      <formula>AM71=""</formula>
    </cfRule>
    <cfRule type="expression" dxfId="1564" priority="441" stopIfTrue="1">
      <formula>AM71=CléPersonnalisée2</formula>
    </cfRule>
    <cfRule type="expression" dxfId="1563" priority="442" stopIfTrue="1">
      <formula>AM71=CléPersonnalisée1</formula>
    </cfRule>
    <cfRule type="expression" dxfId="1562" priority="443" stopIfTrue="1">
      <formula>AM71=CléMaladie</formula>
    </cfRule>
    <cfRule type="expression" dxfId="1561" priority="444" stopIfTrue="1">
      <formula>AM71=CléPersonnelle</formula>
    </cfRule>
    <cfRule type="expression" dxfId="1560" priority="445" stopIfTrue="1">
      <formula>AM71=CléCongés</formula>
    </cfRule>
  </conditionalFormatting>
  <conditionalFormatting sqref="AH69:AH70">
    <cfRule type="dataBar" priority="43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{51DE6A25-E6AA-416B-83D9-7D4A490F230F}</x14:id>
        </ext>
      </extLst>
    </cfRule>
  </conditionalFormatting>
  <conditionalFormatting sqref="AO71">
    <cfRule type="expression" priority="433" stopIfTrue="1">
      <formula>AO71=""</formula>
    </cfRule>
    <cfRule type="expression" dxfId="1559" priority="434" stopIfTrue="1">
      <formula>AO71=CléPersonnalisée2</formula>
    </cfRule>
    <cfRule type="expression" dxfId="1558" priority="435" stopIfTrue="1">
      <formula>AO71=CléPersonnalisée1</formula>
    </cfRule>
    <cfRule type="expression" dxfId="1557" priority="436" stopIfTrue="1">
      <formula>AO71=CléMaladie</formula>
    </cfRule>
    <cfRule type="expression" dxfId="1556" priority="437" stopIfTrue="1">
      <formula>AO71=CléPersonnelle</formula>
    </cfRule>
    <cfRule type="expression" dxfId="1555" priority="438" stopIfTrue="1">
      <formula>AO71=CléCongés</formula>
    </cfRule>
  </conditionalFormatting>
  <conditionalFormatting sqref="AI69:AI70">
    <cfRule type="expression" priority="427" stopIfTrue="1">
      <formula>AI69=""</formula>
    </cfRule>
    <cfRule type="expression" dxfId="1554" priority="428" stopIfTrue="1">
      <formula>AI69=CléPersonnalisée2</formula>
    </cfRule>
    <cfRule type="expression" dxfId="1553" priority="429" stopIfTrue="1">
      <formula>AI69=CléPersonnalisée1</formula>
    </cfRule>
    <cfRule type="expression" dxfId="1552" priority="430" stopIfTrue="1">
      <formula>AI69=CléMaladie</formula>
    </cfRule>
    <cfRule type="expression" dxfId="1551" priority="431" stopIfTrue="1">
      <formula>AI69=CléPersonnelle</formula>
    </cfRule>
    <cfRule type="expression" dxfId="1550" priority="432" stopIfTrue="1">
      <formula>AI69=CléCongés</formula>
    </cfRule>
  </conditionalFormatting>
  <conditionalFormatting sqref="AN71">
    <cfRule type="expression" priority="421" stopIfTrue="1">
      <formula>AN71=""</formula>
    </cfRule>
    <cfRule type="expression" dxfId="1549" priority="422" stopIfTrue="1">
      <formula>AN71=CléPersonnalisée2</formula>
    </cfRule>
    <cfRule type="expression" dxfId="1548" priority="423" stopIfTrue="1">
      <formula>AN71=CléPersonnalisée1</formula>
    </cfRule>
    <cfRule type="expression" dxfId="1547" priority="424" stopIfTrue="1">
      <formula>AN71=CléMaladie</formula>
    </cfRule>
    <cfRule type="expression" dxfId="1546" priority="425" stopIfTrue="1">
      <formula>AN71=CléPersonnelle</formula>
    </cfRule>
    <cfRule type="expression" dxfId="1545" priority="426" stopIfTrue="1">
      <formula>AN71=CléCongés</formula>
    </cfRule>
  </conditionalFormatting>
  <conditionalFormatting sqref="AR71">
    <cfRule type="expression" priority="415" stopIfTrue="1">
      <formula>AR71=""</formula>
    </cfRule>
    <cfRule type="expression" dxfId="1544" priority="416" stopIfTrue="1">
      <formula>AR71=CléPersonnalisée2</formula>
    </cfRule>
    <cfRule type="expression" dxfId="1543" priority="417" stopIfTrue="1">
      <formula>AR71=CléPersonnalisée1</formula>
    </cfRule>
    <cfRule type="expression" dxfId="1542" priority="418" stopIfTrue="1">
      <formula>AR71=CléMaladie</formula>
    </cfRule>
    <cfRule type="expression" dxfId="1541" priority="419" stopIfTrue="1">
      <formula>AR71=CléPersonnelle</formula>
    </cfRule>
    <cfRule type="expression" dxfId="1540" priority="420" stopIfTrue="1">
      <formula>AR71=CléCongés</formula>
    </cfRule>
  </conditionalFormatting>
  <conditionalFormatting sqref="AQ75">
    <cfRule type="expression" priority="347" stopIfTrue="1">
      <formula>AQ75=""</formula>
    </cfRule>
    <cfRule type="expression" dxfId="1539" priority="348" stopIfTrue="1">
      <formula>AQ75=CléPersonnalisée2</formula>
    </cfRule>
    <cfRule type="expression" dxfId="1538" priority="349" stopIfTrue="1">
      <formula>AQ75=CléPersonnalisée1</formula>
    </cfRule>
    <cfRule type="expression" dxfId="1537" priority="350" stopIfTrue="1">
      <formula>AQ75=CléMaladie</formula>
    </cfRule>
    <cfRule type="expression" dxfId="1536" priority="351" stopIfTrue="1">
      <formula>AQ75=CléPersonnelle</formula>
    </cfRule>
    <cfRule type="expression" dxfId="1535" priority="352" stopIfTrue="1">
      <formula>AQ75=CléCongés</formula>
    </cfRule>
  </conditionalFormatting>
  <conditionalFormatting sqref="C73:AG75">
    <cfRule type="expression" priority="402" stopIfTrue="1">
      <formula>C73=""</formula>
    </cfRule>
    <cfRule type="expression" dxfId="1534" priority="403" stopIfTrue="1">
      <formula>C73=CléPersonnalisée2</formula>
    </cfRule>
    <cfRule type="expression" dxfId="1533" priority="404" stopIfTrue="1">
      <formula>C73=CléPersonnalisée1</formula>
    </cfRule>
    <cfRule type="expression" dxfId="1532" priority="405" stopIfTrue="1">
      <formula>C73=CléMaladie</formula>
    </cfRule>
    <cfRule type="expression" dxfId="1531" priority="406" stopIfTrue="1">
      <formula>C73=CléPersonnelle</formula>
    </cfRule>
    <cfRule type="expression" dxfId="1530" priority="407" stopIfTrue="1">
      <formula>C73=CléCongés</formula>
    </cfRule>
  </conditionalFormatting>
  <conditionalFormatting sqref="AH75">
    <cfRule type="dataBar" priority="40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{6EE0C593-3E87-45A0-B0C7-0AB4E929F4A5}</x14:id>
        </ext>
      </extLst>
    </cfRule>
  </conditionalFormatting>
  <conditionalFormatting sqref="AI75:AL75 AJ73:AL74">
    <cfRule type="expression" priority="396" stopIfTrue="1">
      <formula>AI73=""</formula>
    </cfRule>
    <cfRule type="expression" dxfId="1529" priority="397" stopIfTrue="1">
      <formula>AI73=CléPersonnalisée2</formula>
    </cfRule>
    <cfRule type="expression" dxfId="1528" priority="398" stopIfTrue="1">
      <formula>AI73=CléPersonnalisée1</formula>
    </cfRule>
    <cfRule type="expression" dxfId="1527" priority="399" stopIfTrue="1">
      <formula>AI73=CléMaladie</formula>
    </cfRule>
    <cfRule type="expression" dxfId="1526" priority="400" stopIfTrue="1">
      <formula>AI73=CléPersonnelle</formula>
    </cfRule>
    <cfRule type="expression" dxfId="1525" priority="401" stopIfTrue="1">
      <formula>AI73=CléCongés</formula>
    </cfRule>
  </conditionalFormatting>
  <conditionalFormatting sqref="AM73:AP74">
    <cfRule type="expression" priority="390" stopIfTrue="1">
      <formula>AM73=""</formula>
    </cfRule>
    <cfRule type="expression" dxfId="1524" priority="391" stopIfTrue="1">
      <formula>AM73=CléPersonnalisée2</formula>
    </cfRule>
    <cfRule type="expression" dxfId="1523" priority="392" stopIfTrue="1">
      <formula>AM73=CléPersonnalisée1</formula>
    </cfRule>
    <cfRule type="expression" dxfId="1522" priority="393" stopIfTrue="1">
      <formula>AM73=CléMaladie</formula>
    </cfRule>
    <cfRule type="expression" dxfId="1521" priority="394" stopIfTrue="1">
      <formula>AM73=CléPersonnelle</formula>
    </cfRule>
    <cfRule type="expression" dxfId="1520" priority="395" stopIfTrue="1">
      <formula>AM73=CléCongés</formula>
    </cfRule>
  </conditionalFormatting>
  <conditionalFormatting sqref="AQ73:AR74">
    <cfRule type="expression" priority="384" stopIfTrue="1">
      <formula>AQ73=""</formula>
    </cfRule>
    <cfRule type="expression" dxfId="1519" priority="385" stopIfTrue="1">
      <formula>AQ73=CléPersonnalisée2</formula>
    </cfRule>
    <cfRule type="expression" dxfId="1518" priority="386" stopIfTrue="1">
      <formula>AQ73=CléPersonnalisée1</formula>
    </cfRule>
    <cfRule type="expression" dxfId="1517" priority="387" stopIfTrue="1">
      <formula>AQ73=CléMaladie</formula>
    </cfRule>
    <cfRule type="expression" dxfId="1516" priority="388" stopIfTrue="1">
      <formula>AQ73=CléPersonnelle</formula>
    </cfRule>
    <cfRule type="expression" dxfId="1515" priority="389" stopIfTrue="1">
      <formula>AQ73=CléCongés</formula>
    </cfRule>
  </conditionalFormatting>
  <conditionalFormatting sqref="AM75 AP75">
    <cfRule type="expression" priority="378" stopIfTrue="1">
      <formula>AM75=""</formula>
    </cfRule>
    <cfRule type="expression" dxfId="1514" priority="379" stopIfTrue="1">
      <formula>AM75=CléPersonnalisée2</formula>
    </cfRule>
    <cfRule type="expression" dxfId="1513" priority="380" stopIfTrue="1">
      <formula>AM75=CléPersonnalisée1</formula>
    </cfRule>
    <cfRule type="expression" dxfId="1512" priority="381" stopIfTrue="1">
      <formula>AM75=CléMaladie</formula>
    </cfRule>
    <cfRule type="expression" dxfId="1511" priority="382" stopIfTrue="1">
      <formula>AM75=CléPersonnelle</formula>
    </cfRule>
    <cfRule type="expression" dxfId="1510" priority="383" stopIfTrue="1">
      <formula>AM75=CléCongés</formula>
    </cfRule>
  </conditionalFormatting>
  <conditionalFormatting sqref="AH73:AH74">
    <cfRule type="dataBar" priority="37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{F1A45EC8-CA39-46A9-BBCA-67ECEAE5F930}</x14:id>
        </ext>
      </extLst>
    </cfRule>
  </conditionalFormatting>
  <conditionalFormatting sqref="AO75">
    <cfRule type="expression" priority="371" stopIfTrue="1">
      <formula>AO75=""</formula>
    </cfRule>
    <cfRule type="expression" dxfId="1509" priority="372" stopIfTrue="1">
      <formula>AO75=CléPersonnalisée2</formula>
    </cfRule>
    <cfRule type="expression" dxfId="1508" priority="373" stopIfTrue="1">
      <formula>AO75=CléPersonnalisée1</formula>
    </cfRule>
    <cfRule type="expression" dxfId="1507" priority="374" stopIfTrue="1">
      <formula>AO75=CléMaladie</formula>
    </cfRule>
    <cfRule type="expression" dxfId="1506" priority="375" stopIfTrue="1">
      <formula>AO75=CléPersonnelle</formula>
    </cfRule>
    <cfRule type="expression" dxfId="1505" priority="376" stopIfTrue="1">
      <formula>AO75=CléCongés</formula>
    </cfRule>
  </conditionalFormatting>
  <conditionalFormatting sqref="AI73:AI74">
    <cfRule type="expression" priority="365" stopIfTrue="1">
      <formula>AI73=""</formula>
    </cfRule>
    <cfRule type="expression" dxfId="1504" priority="366" stopIfTrue="1">
      <formula>AI73=CléPersonnalisée2</formula>
    </cfRule>
    <cfRule type="expression" dxfId="1503" priority="367" stopIfTrue="1">
      <formula>AI73=CléPersonnalisée1</formula>
    </cfRule>
    <cfRule type="expression" dxfId="1502" priority="368" stopIfTrue="1">
      <formula>AI73=CléMaladie</formula>
    </cfRule>
    <cfRule type="expression" dxfId="1501" priority="369" stopIfTrue="1">
      <formula>AI73=CléPersonnelle</formula>
    </cfRule>
    <cfRule type="expression" dxfId="1500" priority="370" stopIfTrue="1">
      <formula>AI73=CléCongés</formula>
    </cfRule>
  </conditionalFormatting>
  <conditionalFormatting sqref="AR75">
    <cfRule type="expression" priority="353" stopIfTrue="1">
      <formula>AR75=""</formula>
    </cfRule>
    <cfRule type="expression" dxfId="1499" priority="354" stopIfTrue="1">
      <formula>AR75=CléPersonnalisée2</formula>
    </cfRule>
    <cfRule type="expression" dxfId="1498" priority="355" stopIfTrue="1">
      <formula>AR75=CléPersonnalisée1</formula>
    </cfRule>
    <cfRule type="expression" dxfId="1497" priority="356" stopIfTrue="1">
      <formula>AR75=CléMaladie</formula>
    </cfRule>
    <cfRule type="expression" dxfId="1496" priority="357" stopIfTrue="1">
      <formula>AR75=CléPersonnelle</formula>
    </cfRule>
    <cfRule type="expression" dxfId="1495" priority="358" stopIfTrue="1">
      <formula>AR75=CléCongés</formula>
    </cfRule>
  </conditionalFormatting>
  <conditionalFormatting sqref="C77:AG79">
    <cfRule type="expression" priority="340" stopIfTrue="1">
      <formula>C77=""</formula>
    </cfRule>
    <cfRule type="expression" dxfId="1494" priority="341" stopIfTrue="1">
      <formula>C77=CléPersonnalisée2</formula>
    </cfRule>
    <cfRule type="expression" dxfId="1493" priority="342" stopIfTrue="1">
      <formula>C77=CléPersonnalisée1</formula>
    </cfRule>
    <cfRule type="expression" dxfId="1492" priority="343" stopIfTrue="1">
      <formula>C77=CléMaladie</formula>
    </cfRule>
    <cfRule type="expression" dxfId="1491" priority="344" stopIfTrue="1">
      <formula>C77=CléPersonnelle</formula>
    </cfRule>
    <cfRule type="expression" dxfId="1490" priority="345" stopIfTrue="1">
      <formula>C77=CléCongés</formula>
    </cfRule>
  </conditionalFormatting>
  <conditionalFormatting sqref="AH79">
    <cfRule type="dataBar" priority="34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{18EFC598-1CDE-4253-BD7D-FEE59DB5D851}</x14:id>
        </ext>
      </extLst>
    </cfRule>
  </conditionalFormatting>
  <conditionalFormatting sqref="AI79:AL79 AJ77:AL78">
    <cfRule type="expression" priority="334" stopIfTrue="1">
      <formula>AI77=""</formula>
    </cfRule>
    <cfRule type="expression" dxfId="1489" priority="335" stopIfTrue="1">
      <formula>AI77=CléPersonnalisée2</formula>
    </cfRule>
    <cfRule type="expression" dxfId="1488" priority="336" stopIfTrue="1">
      <formula>AI77=CléPersonnalisée1</formula>
    </cfRule>
    <cfRule type="expression" dxfId="1487" priority="337" stopIfTrue="1">
      <formula>AI77=CléMaladie</formula>
    </cfRule>
    <cfRule type="expression" dxfId="1486" priority="338" stopIfTrue="1">
      <formula>AI77=CléPersonnelle</formula>
    </cfRule>
    <cfRule type="expression" dxfId="1485" priority="339" stopIfTrue="1">
      <formula>AI77=CléCongés</formula>
    </cfRule>
  </conditionalFormatting>
  <conditionalFormatting sqref="AM77:AP78">
    <cfRule type="expression" priority="328" stopIfTrue="1">
      <formula>AM77=""</formula>
    </cfRule>
    <cfRule type="expression" dxfId="1484" priority="329" stopIfTrue="1">
      <formula>AM77=CléPersonnalisée2</formula>
    </cfRule>
    <cfRule type="expression" dxfId="1483" priority="330" stopIfTrue="1">
      <formula>AM77=CléPersonnalisée1</formula>
    </cfRule>
    <cfRule type="expression" dxfId="1482" priority="331" stopIfTrue="1">
      <formula>AM77=CléMaladie</formula>
    </cfRule>
    <cfRule type="expression" dxfId="1481" priority="332" stopIfTrue="1">
      <formula>AM77=CléPersonnelle</formula>
    </cfRule>
    <cfRule type="expression" dxfId="1480" priority="333" stopIfTrue="1">
      <formula>AM77=CléCongés</formula>
    </cfRule>
  </conditionalFormatting>
  <conditionalFormatting sqref="AQ77:AR78">
    <cfRule type="expression" priority="322" stopIfTrue="1">
      <formula>AQ77=""</formula>
    </cfRule>
    <cfRule type="expression" dxfId="1479" priority="323" stopIfTrue="1">
      <formula>AQ77=CléPersonnalisée2</formula>
    </cfRule>
    <cfRule type="expression" dxfId="1478" priority="324" stopIfTrue="1">
      <formula>AQ77=CléPersonnalisée1</formula>
    </cfRule>
    <cfRule type="expression" dxfId="1477" priority="325" stopIfTrue="1">
      <formula>AQ77=CléMaladie</formula>
    </cfRule>
    <cfRule type="expression" dxfId="1476" priority="326" stopIfTrue="1">
      <formula>AQ77=CléPersonnelle</formula>
    </cfRule>
    <cfRule type="expression" dxfId="1475" priority="327" stopIfTrue="1">
      <formula>AQ77=CléCongés</formula>
    </cfRule>
  </conditionalFormatting>
  <conditionalFormatting sqref="AM79 AP79">
    <cfRule type="expression" priority="316" stopIfTrue="1">
      <formula>AM79=""</formula>
    </cfRule>
    <cfRule type="expression" dxfId="1474" priority="317" stopIfTrue="1">
      <formula>AM79=CléPersonnalisée2</formula>
    </cfRule>
    <cfRule type="expression" dxfId="1473" priority="318" stopIfTrue="1">
      <formula>AM79=CléPersonnalisée1</formula>
    </cfRule>
    <cfRule type="expression" dxfId="1472" priority="319" stopIfTrue="1">
      <formula>AM79=CléMaladie</formula>
    </cfRule>
    <cfRule type="expression" dxfId="1471" priority="320" stopIfTrue="1">
      <formula>AM79=CléPersonnelle</formula>
    </cfRule>
    <cfRule type="expression" dxfId="1470" priority="321" stopIfTrue="1">
      <formula>AM79=CléCongés</formula>
    </cfRule>
  </conditionalFormatting>
  <conditionalFormatting sqref="AH77:AH78">
    <cfRule type="dataBar" priority="31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{788F3B9B-AE72-4EF8-875E-3A915282ADCE}</x14:id>
        </ext>
      </extLst>
    </cfRule>
  </conditionalFormatting>
  <conditionalFormatting sqref="AO79">
    <cfRule type="expression" priority="309" stopIfTrue="1">
      <formula>AO79=""</formula>
    </cfRule>
    <cfRule type="expression" dxfId="1469" priority="310" stopIfTrue="1">
      <formula>AO79=CléPersonnalisée2</formula>
    </cfRule>
    <cfRule type="expression" dxfId="1468" priority="311" stopIfTrue="1">
      <formula>AO79=CléPersonnalisée1</formula>
    </cfRule>
    <cfRule type="expression" dxfId="1467" priority="312" stopIfTrue="1">
      <formula>AO79=CléMaladie</formula>
    </cfRule>
    <cfRule type="expression" dxfId="1466" priority="313" stopIfTrue="1">
      <formula>AO79=CléPersonnelle</formula>
    </cfRule>
    <cfRule type="expression" dxfId="1465" priority="314" stopIfTrue="1">
      <formula>AO79=CléCongés</formula>
    </cfRule>
  </conditionalFormatting>
  <conditionalFormatting sqref="AI77:AI78">
    <cfRule type="expression" priority="303" stopIfTrue="1">
      <formula>AI77=""</formula>
    </cfRule>
    <cfRule type="expression" dxfId="1464" priority="304" stopIfTrue="1">
      <formula>AI77=CléPersonnalisée2</formula>
    </cfRule>
    <cfRule type="expression" dxfId="1463" priority="305" stopIfTrue="1">
      <formula>AI77=CléPersonnalisée1</formula>
    </cfRule>
    <cfRule type="expression" dxfId="1462" priority="306" stopIfTrue="1">
      <formula>AI77=CléMaladie</formula>
    </cfRule>
    <cfRule type="expression" dxfId="1461" priority="307" stopIfTrue="1">
      <formula>AI77=CléPersonnelle</formula>
    </cfRule>
    <cfRule type="expression" dxfId="1460" priority="308" stopIfTrue="1">
      <formula>AI77=CléCongés</formula>
    </cfRule>
  </conditionalFormatting>
  <conditionalFormatting sqref="AR79">
    <cfRule type="expression" priority="291" stopIfTrue="1">
      <formula>AR79=""</formula>
    </cfRule>
    <cfRule type="expression" dxfId="1459" priority="292" stopIfTrue="1">
      <formula>AR79=CléPersonnalisée2</formula>
    </cfRule>
    <cfRule type="expression" dxfId="1458" priority="293" stopIfTrue="1">
      <formula>AR79=CléPersonnalisée1</formula>
    </cfRule>
    <cfRule type="expression" dxfId="1457" priority="294" stopIfTrue="1">
      <formula>AR79=CléMaladie</formula>
    </cfRule>
    <cfRule type="expression" dxfId="1456" priority="295" stopIfTrue="1">
      <formula>AR79=CléPersonnelle</formula>
    </cfRule>
    <cfRule type="expression" dxfId="1455" priority="296" stopIfTrue="1">
      <formula>AR79=CléCongés</formula>
    </cfRule>
  </conditionalFormatting>
  <conditionalFormatting sqref="AO67">
    <cfRule type="expression" priority="279" stopIfTrue="1">
      <formula>AO67=""</formula>
    </cfRule>
    <cfRule type="expression" dxfId="1454" priority="280" stopIfTrue="1">
      <formula>AO67=CléPersonnalisée2</formula>
    </cfRule>
    <cfRule type="expression" dxfId="1453" priority="281" stopIfTrue="1">
      <formula>AO67=CléPersonnalisée1</formula>
    </cfRule>
    <cfRule type="expression" dxfId="1452" priority="282" stopIfTrue="1">
      <formula>AO67=CléMaladie</formula>
    </cfRule>
    <cfRule type="expression" dxfId="1451" priority="283" stopIfTrue="1">
      <formula>AO67=CléPersonnelle</formula>
    </cfRule>
    <cfRule type="expression" dxfId="1450" priority="284" stopIfTrue="1">
      <formula>AO67=CléCongés</formula>
    </cfRule>
  </conditionalFormatting>
  <conditionalFormatting sqref="AN67">
    <cfRule type="expression" priority="273" stopIfTrue="1">
      <formula>AN67=""</formula>
    </cfRule>
    <cfRule type="expression" dxfId="1449" priority="274" stopIfTrue="1">
      <formula>AN67=CléPersonnalisée2</formula>
    </cfRule>
    <cfRule type="expression" dxfId="1448" priority="275" stopIfTrue="1">
      <formula>AN67=CléPersonnalisée1</formula>
    </cfRule>
    <cfRule type="expression" dxfId="1447" priority="276" stopIfTrue="1">
      <formula>AN67=CléMaladie</formula>
    </cfRule>
    <cfRule type="expression" dxfId="1446" priority="277" stopIfTrue="1">
      <formula>AN67=CléPersonnelle</formula>
    </cfRule>
    <cfRule type="expression" dxfId="1445" priority="278" stopIfTrue="1">
      <formula>AN67=CléCongés</formula>
    </cfRule>
  </conditionalFormatting>
  <conditionalFormatting sqref="AQ95">
    <cfRule type="expression" priority="81" stopIfTrue="1">
      <formula>AQ95=""</formula>
    </cfRule>
    <cfRule type="expression" dxfId="1444" priority="82" stopIfTrue="1">
      <formula>AQ95=CléPersonnalisée2</formula>
    </cfRule>
    <cfRule type="expression" dxfId="1443" priority="83" stopIfTrue="1">
      <formula>AQ95=CléPersonnalisée1</formula>
    </cfRule>
    <cfRule type="expression" dxfId="1442" priority="84" stopIfTrue="1">
      <formula>AQ95=CléMaladie</formula>
    </cfRule>
    <cfRule type="expression" dxfId="1441" priority="85" stopIfTrue="1">
      <formula>AQ95=CléPersonnelle</formula>
    </cfRule>
    <cfRule type="expression" dxfId="1440" priority="86" stopIfTrue="1">
      <formula>AQ95=CléCongés</formula>
    </cfRule>
  </conditionalFormatting>
  <conditionalFormatting sqref="AQ84:AR84 AQ88:AR88 AQ92:AR92">
    <cfRule type="expression" priority="267" stopIfTrue="1">
      <formula>AQ84=""</formula>
    </cfRule>
    <cfRule type="expression" dxfId="1439" priority="268" stopIfTrue="1">
      <formula>AQ84=CléPersonnalisée2</formula>
    </cfRule>
    <cfRule type="expression" dxfId="1438" priority="269" stopIfTrue="1">
      <formula>AQ84=CléPersonnalisée1</formula>
    </cfRule>
    <cfRule type="expression" dxfId="1437" priority="270" stopIfTrue="1">
      <formula>AQ84=CléMaladie</formula>
    </cfRule>
    <cfRule type="expression" dxfId="1436" priority="271" stopIfTrue="1">
      <formula>AQ84=CléPersonnelle</formula>
    </cfRule>
    <cfRule type="expression" dxfId="1435" priority="272" stopIfTrue="1">
      <formula>AQ84=CléCongés</formula>
    </cfRule>
  </conditionalFormatting>
  <conditionalFormatting sqref="AQ83">
    <cfRule type="expression" priority="205" stopIfTrue="1">
      <formula>AQ83=""</formula>
    </cfRule>
    <cfRule type="expression" dxfId="1434" priority="206" stopIfTrue="1">
      <formula>AQ83=CléPersonnalisée2</formula>
    </cfRule>
    <cfRule type="expression" dxfId="1433" priority="207" stopIfTrue="1">
      <formula>AQ83=CléPersonnalisée1</formula>
    </cfRule>
    <cfRule type="expression" dxfId="1432" priority="208" stopIfTrue="1">
      <formula>AQ83=CléMaladie</formula>
    </cfRule>
    <cfRule type="expression" dxfId="1431" priority="209" stopIfTrue="1">
      <formula>AQ83=CléPersonnelle</formula>
    </cfRule>
    <cfRule type="expression" dxfId="1430" priority="210" stopIfTrue="1">
      <formula>AQ83=CléCongés</formula>
    </cfRule>
  </conditionalFormatting>
  <conditionalFormatting sqref="C81:AG83">
    <cfRule type="expression" priority="260" stopIfTrue="1">
      <formula>C81=""</formula>
    </cfRule>
    <cfRule type="expression" dxfId="1429" priority="261" stopIfTrue="1">
      <formula>C81=CléPersonnalisée2</formula>
    </cfRule>
    <cfRule type="expression" dxfId="1428" priority="262" stopIfTrue="1">
      <formula>C81=CléPersonnalisée1</formula>
    </cfRule>
    <cfRule type="expression" dxfId="1427" priority="263" stopIfTrue="1">
      <formula>C81=CléMaladie</formula>
    </cfRule>
    <cfRule type="expression" dxfId="1426" priority="264" stopIfTrue="1">
      <formula>C81=CléPersonnelle</formula>
    </cfRule>
    <cfRule type="expression" dxfId="1425" priority="265" stopIfTrue="1">
      <formula>C81=CléCongés</formula>
    </cfRule>
  </conditionalFormatting>
  <conditionalFormatting sqref="AH83">
    <cfRule type="dataBar" priority="26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{EDF71C2D-80AB-4C49-9284-52BECFA6732F}</x14:id>
        </ext>
      </extLst>
    </cfRule>
  </conditionalFormatting>
  <conditionalFormatting sqref="AI83:AL83 AJ81:AL82">
    <cfRule type="expression" priority="254" stopIfTrue="1">
      <formula>AI81=""</formula>
    </cfRule>
    <cfRule type="expression" dxfId="1424" priority="255" stopIfTrue="1">
      <formula>AI81=CléPersonnalisée2</formula>
    </cfRule>
    <cfRule type="expression" dxfId="1423" priority="256" stopIfTrue="1">
      <formula>AI81=CléPersonnalisée1</formula>
    </cfRule>
    <cfRule type="expression" dxfId="1422" priority="257" stopIfTrue="1">
      <formula>AI81=CléMaladie</formula>
    </cfRule>
    <cfRule type="expression" dxfId="1421" priority="258" stopIfTrue="1">
      <formula>AI81=CléPersonnelle</formula>
    </cfRule>
    <cfRule type="expression" dxfId="1420" priority="259" stopIfTrue="1">
      <formula>AI81=CléCongés</formula>
    </cfRule>
  </conditionalFormatting>
  <conditionalFormatting sqref="AM81:AP82">
    <cfRule type="expression" priority="248" stopIfTrue="1">
      <formula>AM81=""</formula>
    </cfRule>
    <cfRule type="expression" dxfId="1419" priority="249" stopIfTrue="1">
      <formula>AM81=CléPersonnalisée2</formula>
    </cfRule>
    <cfRule type="expression" dxfId="1418" priority="250" stopIfTrue="1">
      <formula>AM81=CléPersonnalisée1</formula>
    </cfRule>
    <cfRule type="expression" dxfId="1417" priority="251" stopIfTrue="1">
      <formula>AM81=CléMaladie</formula>
    </cfRule>
    <cfRule type="expression" dxfId="1416" priority="252" stopIfTrue="1">
      <formula>AM81=CléPersonnelle</formula>
    </cfRule>
    <cfRule type="expression" dxfId="1415" priority="253" stopIfTrue="1">
      <formula>AM81=CléCongés</formula>
    </cfRule>
  </conditionalFormatting>
  <conditionalFormatting sqref="AQ81:AR82">
    <cfRule type="expression" priority="242" stopIfTrue="1">
      <formula>AQ81=""</formula>
    </cfRule>
    <cfRule type="expression" dxfId="1414" priority="243" stopIfTrue="1">
      <formula>AQ81=CléPersonnalisée2</formula>
    </cfRule>
    <cfRule type="expression" dxfId="1413" priority="244" stopIfTrue="1">
      <formula>AQ81=CléPersonnalisée1</formula>
    </cfRule>
    <cfRule type="expression" dxfId="1412" priority="245" stopIfTrue="1">
      <formula>AQ81=CléMaladie</formula>
    </cfRule>
    <cfRule type="expression" dxfId="1411" priority="246" stopIfTrue="1">
      <formula>AQ81=CléPersonnelle</formula>
    </cfRule>
    <cfRule type="expression" dxfId="1410" priority="247" stopIfTrue="1">
      <formula>AQ81=CléCongés</formula>
    </cfRule>
  </conditionalFormatting>
  <conditionalFormatting sqref="AM83 AP83">
    <cfRule type="expression" priority="236" stopIfTrue="1">
      <formula>AM83=""</formula>
    </cfRule>
    <cfRule type="expression" dxfId="1409" priority="237" stopIfTrue="1">
      <formula>AM83=CléPersonnalisée2</formula>
    </cfRule>
    <cfRule type="expression" dxfId="1408" priority="238" stopIfTrue="1">
      <formula>AM83=CléPersonnalisée1</formula>
    </cfRule>
    <cfRule type="expression" dxfId="1407" priority="239" stopIfTrue="1">
      <formula>AM83=CléMaladie</formula>
    </cfRule>
    <cfRule type="expression" dxfId="1406" priority="240" stopIfTrue="1">
      <formula>AM83=CléPersonnelle</formula>
    </cfRule>
    <cfRule type="expression" dxfId="1405" priority="241" stopIfTrue="1">
      <formula>AM83=CléCongés</formula>
    </cfRule>
  </conditionalFormatting>
  <conditionalFormatting sqref="AH81:AH82">
    <cfRule type="dataBar" priority="23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{CDDCE203-14F6-419B-877D-58012F261EC6}</x14:id>
        </ext>
      </extLst>
    </cfRule>
  </conditionalFormatting>
  <conditionalFormatting sqref="AO83">
    <cfRule type="expression" priority="229" stopIfTrue="1">
      <formula>AO83=""</formula>
    </cfRule>
    <cfRule type="expression" dxfId="1404" priority="230" stopIfTrue="1">
      <formula>AO83=CléPersonnalisée2</formula>
    </cfRule>
    <cfRule type="expression" dxfId="1403" priority="231" stopIfTrue="1">
      <formula>AO83=CléPersonnalisée1</formula>
    </cfRule>
    <cfRule type="expression" dxfId="1402" priority="232" stopIfTrue="1">
      <formula>AO83=CléMaladie</formula>
    </cfRule>
    <cfRule type="expression" dxfId="1401" priority="233" stopIfTrue="1">
      <formula>AO83=CléPersonnelle</formula>
    </cfRule>
    <cfRule type="expression" dxfId="1400" priority="234" stopIfTrue="1">
      <formula>AO83=CléCongés</formula>
    </cfRule>
  </conditionalFormatting>
  <conditionalFormatting sqref="AI81:AI82">
    <cfRule type="expression" priority="223" stopIfTrue="1">
      <formula>AI81=""</formula>
    </cfRule>
    <cfRule type="expression" dxfId="1399" priority="224" stopIfTrue="1">
      <formula>AI81=CléPersonnalisée2</formula>
    </cfRule>
    <cfRule type="expression" dxfId="1398" priority="225" stopIfTrue="1">
      <formula>AI81=CléPersonnalisée1</formula>
    </cfRule>
    <cfRule type="expression" dxfId="1397" priority="226" stopIfTrue="1">
      <formula>AI81=CléMaladie</formula>
    </cfRule>
    <cfRule type="expression" dxfId="1396" priority="227" stopIfTrue="1">
      <formula>AI81=CléPersonnelle</formula>
    </cfRule>
    <cfRule type="expression" dxfId="1395" priority="228" stopIfTrue="1">
      <formula>AI81=CléCongés</formula>
    </cfRule>
  </conditionalFormatting>
  <conditionalFormatting sqref="AR83">
    <cfRule type="expression" priority="211" stopIfTrue="1">
      <formula>AR83=""</formula>
    </cfRule>
    <cfRule type="expression" dxfId="1394" priority="212" stopIfTrue="1">
      <formula>AR83=CléPersonnalisée2</formula>
    </cfRule>
    <cfRule type="expression" dxfId="1393" priority="213" stopIfTrue="1">
      <formula>AR83=CléPersonnalisée1</formula>
    </cfRule>
    <cfRule type="expression" dxfId="1392" priority="214" stopIfTrue="1">
      <formula>AR83=CléMaladie</formula>
    </cfRule>
    <cfRule type="expression" dxfId="1391" priority="215" stopIfTrue="1">
      <formula>AR83=CléPersonnelle</formula>
    </cfRule>
    <cfRule type="expression" dxfId="1390" priority="216" stopIfTrue="1">
      <formula>AR83=CléCongés</formula>
    </cfRule>
  </conditionalFormatting>
  <conditionalFormatting sqref="AQ87">
    <cfRule type="expression" priority="143" stopIfTrue="1">
      <formula>AQ87=""</formula>
    </cfRule>
    <cfRule type="expression" dxfId="1389" priority="144" stopIfTrue="1">
      <formula>AQ87=CléPersonnalisée2</formula>
    </cfRule>
    <cfRule type="expression" dxfId="1388" priority="145" stopIfTrue="1">
      <formula>AQ87=CléPersonnalisée1</formula>
    </cfRule>
    <cfRule type="expression" dxfId="1387" priority="146" stopIfTrue="1">
      <formula>AQ87=CléMaladie</formula>
    </cfRule>
    <cfRule type="expression" dxfId="1386" priority="147" stopIfTrue="1">
      <formula>AQ87=CléPersonnelle</formula>
    </cfRule>
    <cfRule type="expression" dxfId="1385" priority="148" stopIfTrue="1">
      <formula>AQ87=CléCongés</formula>
    </cfRule>
  </conditionalFormatting>
  <conditionalFormatting sqref="C85:AG87">
    <cfRule type="expression" priority="198" stopIfTrue="1">
      <formula>C85=""</formula>
    </cfRule>
    <cfRule type="expression" dxfId="1384" priority="199" stopIfTrue="1">
      <formula>C85=CléPersonnalisée2</formula>
    </cfRule>
    <cfRule type="expression" dxfId="1383" priority="200" stopIfTrue="1">
      <formula>C85=CléPersonnalisée1</formula>
    </cfRule>
    <cfRule type="expression" dxfId="1382" priority="201" stopIfTrue="1">
      <formula>C85=CléMaladie</formula>
    </cfRule>
    <cfRule type="expression" dxfId="1381" priority="202" stopIfTrue="1">
      <formula>C85=CléPersonnelle</formula>
    </cfRule>
    <cfRule type="expression" dxfId="1380" priority="203" stopIfTrue="1">
      <formula>C85=CléCongés</formula>
    </cfRule>
  </conditionalFormatting>
  <conditionalFormatting sqref="AH87">
    <cfRule type="dataBar" priority="20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{AAAD7F5B-5788-46EA-971F-5084F5F9149B}</x14:id>
        </ext>
      </extLst>
    </cfRule>
  </conditionalFormatting>
  <conditionalFormatting sqref="AI87:AL87 AJ85:AL86">
    <cfRule type="expression" priority="192" stopIfTrue="1">
      <formula>AI85=""</formula>
    </cfRule>
    <cfRule type="expression" dxfId="1379" priority="193" stopIfTrue="1">
      <formula>AI85=CléPersonnalisée2</formula>
    </cfRule>
    <cfRule type="expression" dxfId="1378" priority="194" stopIfTrue="1">
      <formula>AI85=CléPersonnalisée1</formula>
    </cfRule>
    <cfRule type="expression" dxfId="1377" priority="195" stopIfTrue="1">
      <formula>AI85=CléMaladie</formula>
    </cfRule>
    <cfRule type="expression" dxfId="1376" priority="196" stopIfTrue="1">
      <formula>AI85=CléPersonnelle</formula>
    </cfRule>
    <cfRule type="expression" dxfId="1375" priority="197" stopIfTrue="1">
      <formula>AI85=CléCongés</formula>
    </cfRule>
  </conditionalFormatting>
  <conditionalFormatting sqref="AM85:AP86">
    <cfRule type="expression" priority="186" stopIfTrue="1">
      <formula>AM85=""</formula>
    </cfRule>
    <cfRule type="expression" dxfId="1374" priority="187" stopIfTrue="1">
      <formula>AM85=CléPersonnalisée2</formula>
    </cfRule>
    <cfRule type="expression" dxfId="1373" priority="188" stopIfTrue="1">
      <formula>AM85=CléPersonnalisée1</formula>
    </cfRule>
    <cfRule type="expression" dxfId="1372" priority="189" stopIfTrue="1">
      <formula>AM85=CléMaladie</formula>
    </cfRule>
    <cfRule type="expression" dxfId="1371" priority="190" stopIfTrue="1">
      <formula>AM85=CléPersonnelle</formula>
    </cfRule>
    <cfRule type="expression" dxfId="1370" priority="191" stopIfTrue="1">
      <formula>AM85=CléCongés</formula>
    </cfRule>
  </conditionalFormatting>
  <conditionalFormatting sqref="AQ85:AR86">
    <cfRule type="expression" priority="180" stopIfTrue="1">
      <formula>AQ85=""</formula>
    </cfRule>
    <cfRule type="expression" dxfId="1369" priority="181" stopIfTrue="1">
      <formula>AQ85=CléPersonnalisée2</formula>
    </cfRule>
    <cfRule type="expression" dxfId="1368" priority="182" stopIfTrue="1">
      <formula>AQ85=CléPersonnalisée1</formula>
    </cfRule>
    <cfRule type="expression" dxfId="1367" priority="183" stopIfTrue="1">
      <formula>AQ85=CléMaladie</formula>
    </cfRule>
    <cfRule type="expression" dxfId="1366" priority="184" stopIfTrue="1">
      <formula>AQ85=CléPersonnelle</formula>
    </cfRule>
    <cfRule type="expression" dxfId="1365" priority="185" stopIfTrue="1">
      <formula>AQ85=CléCongés</formula>
    </cfRule>
  </conditionalFormatting>
  <conditionalFormatting sqref="AM87 AP87">
    <cfRule type="expression" priority="174" stopIfTrue="1">
      <formula>AM87=""</formula>
    </cfRule>
    <cfRule type="expression" dxfId="1364" priority="175" stopIfTrue="1">
      <formula>AM87=CléPersonnalisée2</formula>
    </cfRule>
    <cfRule type="expression" dxfId="1363" priority="176" stopIfTrue="1">
      <formula>AM87=CléPersonnalisée1</formula>
    </cfRule>
    <cfRule type="expression" dxfId="1362" priority="177" stopIfTrue="1">
      <formula>AM87=CléMaladie</formula>
    </cfRule>
    <cfRule type="expression" dxfId="1361" priority="178" stopIfTrue="1">
      <formula>AM87=CléPersonnelle</formula>
    </cfRule>
    <cfRule type="expression" dxfId="1360" priority="179" stopIfTrue="1">
      <formula>AM87=CléCongés</formula>
    </cfRule>
  </conditionalFormatting>
  <conditionalFormatting sqref="AH85:AH86">
    <cfRule type="dataBar" priority="17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{CBC561D2-98D7-4F67-A576-96F467379446}</x14:id>
        </ext>
      </extLst>
    </cfRule>
  </conditionalFormatting>
  <conditionalFormatting sqref="AO87">
    <cfRule type="expression" priority="167" stopIfTrue="1">
      <formula>AO87=""</formula>
    </cfRule>
    <cfRule type="expression" dxfId="1359" priority="168" stopIfTrue="1">
      <formula>AO87=CléPersonnalisée2</formula>
    </cfRule>
    <cfRule type="expression" dxfId="1358" priority="169" stopIfTrue="1">
      <formula>AO87=CléPersonnalisée1</formula>
    </cfRule>
    <cfRule type="expression" dxfId="1357" priority="170" stopIfTrue="1">
      <formula>AO87=CléMaladie</formula>
    </cfRule>
    <cfRule type="expression" dxfId="1356" priority="171" stopIfTrue="1">
      <formula>AO87=CléPersonnelle</formula>
    </cfRule>
    <cfRule type="expression" dxfId="1355" priority="172" stopIfTrue="1">
      <formula>AO87=CléCongés</formula>
    </cfRule>
  </conditionalFormatting>
  <conditionalFormatting sqref="AI85:AI86">
    <cfRule type="expression" priority="161" stopIfTrue="1">
      <formula>AI85=""</formula>
    </cfRule>
    <cfRule type="expression" dxfId="1354" priority="162" stopIfTrue="1">
      <formula>AI85=CléPersonnalisée2</formula>
    </cfRule>
    <cfRule type="expression" dxfId="1353" priority="163" stopIfTrue="1">
      <formula>AI85=CléPersonnalisée1</formula>
    </cfRule>
    <cfRule type="expression" dxfId="1352" priority="164" stopIfTrue="1">
      <formula>AI85=CléMaladie</formula>
    </cfRule>
    <cfRule type="expression" dxfId="1351" priority="165" stopIfTrue="1">
      <formula>AI85=CléPersonnelle</formula>
    </cfRule>
    <cfRule type="expression" dxfId="1350" priority="166" stopIfTrue="1">
      <formula>AI85=CléCongés</formula>
    </cfRule>
  </conditionalFormatting>
  <conditionalFormatting sqref="AN87">
    <cfRule type="expression" priority="155" stopIfTrue="1">
      <formula>AN87=""</formula>
    </cfRule>
    <cfRule type="expression" dxfId="1349" priority="156" stopIfTrue="1">
      <formula>AN87=CléPersonnalisée2</formula>
    </cfRule>
    <cfRule type="expression" dxfId="1348" priority="157" stopIfTrue="1">
      <formula>AN87=CléPersonnalisée1</formula>
    </cfRule>
    <cfRule type="expression" dxfId="1347" priority="158" stopIfTrue="1">
      <formula>AN87=CléMaladie</formula>
    </cfRule>
    <cfRule type="expression" dxfId="1346" priority="159" stopIfTrue="1">
      <formula>AN87=CléPersonnelle</formula>
    </cfRule>
    <cfRule type="expression" dxfId="1345" priority="160" stopIfTrue="1">
      <formula>AN87=CléCongés</formula>
    </cfRule>
  </conditionalFormatting>
  <conditionalFormatting sqref="AR87">
    <cfRule type="expression" priority="149" stopIfTrue="1">
      <formula>AR87=""</formula>
    </cfRule>
    <cfRule type="expression" dxfId="1344" priority="150" stopIfTrue="1">
      <formula>AR87=CléPersonnalisée2</formula>
    </cfRule>
    <cfRule type="expression" dxfId="1343" priority="151" stopIfTrue="1">
      <formula>AR87=CléPersonnalisée1</formula>
    </cfRule>
    <cfRule type="expression" dxfId="1342" priority="152" stopIfTrue="1">
      <formula>AR87=CléMaladie</formula>
    </cfRule>
    <cfRule type="expression" dxfId="1341" priority="153" stopIfTrue="1">
      <formula>AR87=CléPersonnelle</formula>
    </cfRule>
    <cfRule type="expression" dxfId="1340" priority="154" stopIfTrue="1">
      <formula>AR87=CléCongés</formula>
    </cfRule>
  </conditionalFormatting>
  <conditionalFormatting sqref="C93:AG95">
    <cfRule type="expression" priority="136" stopIfTrue="1">
      <formula>C93=""</formula>
    </cfRule>
    <cfRule type="expression" dxfId="1339" priority="137" stopIfTrue="1">
      <formula>C93=CléPersonnalisée2</formula>
    </cfRule>
    <cfRule type="expression" dxfId="1338" priority="138" stopIfTrue="1">
      <formula>C93=CléPersonnalisée1</formula>
    </cfRule>
    <cfRule type="expression" dxfId="1337" priority="139" stopIfTrue="1">
      <formula>C93=CléMaladie</formula>
    </cfRule>
    <cfRule type="expression" dxfId="1336" priority="140" stopIfTrue="1">
      <formula>C93=CléPersonnelle</formula>
    </cfRule>
    <cfRule type="expression" dxfId="1335" priority="141" stopIfTrue="1">
      <formula>C93=CléCongés</formula>
    </cfRule>
  </conditionalFormatting>
  <conditionalFormatting sqref="AH95">
    <cfRule type="dataBar" priority="14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{7BFC7924-11FD-42EE-B68E-FDADE7CB85E1}</x14:id>
        </ext>
      </extLst>
    </cfRule>
  </conditionalFormatting>
  <conditionalFormatting sqref="AI95:AL95 AJ93:AL94">
    <cfRule type="expression" priority="130" stopIfTrue="1">
      <formula>AI93=""</formula>
    </cfRule>
    <cfRule type="expression" dxfId="1334" priority="131" stopIfTrue="1">
      <formula>AI93=CléPersonnalisée2</formula>
    </cfRule>
    <cfRule type="expression" dxfId="1333" priority="132" stopIfTrue="1">
      <formula>AI93=CléPersonnalisée1</formula>
    </cfRule>
    <cfRule type="expression" dxfId="1332" priority="133" stopIfTrue="1">
      <formula>AI93=CléMaladie</formula>
    </cfRule>
    <cfRule type="expression" dxfId="1331" priority="134" stopIfTrue="1">
      <formula>AI93=CléPersonnelle</formula>
    </cfRule>
    <cfRule type="expression" dxfId="1330" priority="135" stopIfTrue="1">
      <formula>AI93=CléCongés</formula>
    </cfRule>
  </conditionalFormatting>
  <conditionalFormatting sqref="AM93:AP94">
    <cfRule type="expression" priority="124" stopIfTrue="1">
      <formula>AM93=""</formula>
    </cfRule>
    <cfRule type="expression" dxfId="1329" priority="125" stopIfTrue="1">
      <formula>AM93=CléPersonnalisée2</formula>
    </cfRule>
    <cfRule type="expression" dxfId="1328" priority="126" stopIfTrue="1">
      <formula>AM93=CléPersonnalisée1</formula>
    </cfRule>
    <cfRule type="expression" dxfId="1327" priority="127" stopIfTrue="1">
      <formula>AM93=CléMaladie</formula>
    </cfRule>
    <cfRule type="expression" dxfId="1326" priority="128" stopIfTrue="1">
      <formula>AM93=CléPersonnelle</formula>
    </cfRule>
    <cfRule type="expression" dxfId="1325" priority="129" stopIfTrue="1">
      <formula>AM93=CléCongés</formula>
    </cfRule>
  </conditionalFormatting>
  <conditionalFormatting sqref="AQ93:AR94">
    <cfRule type="expression" priority="118" stopIfTrue="1">
      <formula>AQ93=""</formula>
    </cfRule>
    <cfRule type="expression" dxfId="1324" priority="119" stopIfTrue="1">
      <formula>AQ93=CléPersonnalisée2</formula>
    </cfRule>
    <cfRule type="expression" dxfId="1323" priority="120" stopIfTrue="1">
      <formula>AQ93=CléPersonnalisée1</formula>
    </cfRule>
    <cfRule type="expression" dxfId="1322" priority="121" stopIfTrue="1">
      <formula>AQ93=CléMaladie</formula>
    </cfRule>
    <cfRule type="expression" dxfId="1321" priority="122" stopIfTrue="1">
      <formula>AQ93=CléPersonnelle</formula>
    </cfRule>
    <cfRule type="expression" dxfId="1320" priority="123" stopIfTrue="1">
      <formula>AQ93=CléCongés</formula>
    </cfRule>
  </conditionalFormatting>
  <conditionalFormatting sqref="AM95 AP95">
    <cfRule type="expression" priority="112" stopIfTrue="1">
      <formula>AM95=""</formula>
    </cfRule>
    <cfRule type="expression" dxfId="1319" priority="113" stopIfTrue="1">
      <formula>AM95=CléPersonnalisée2</formula>
    </cfRule>
    <cfRule type="expression" dxfId="1318" priority="114" stopIfTrue="1">
      <formula>AM95=CléPersonnalisée1</formula>
    </cfRule>
    <cfRule type="expression" dxfId="1317" priority="115" stopIfTrue="1">
      <formula>AM95=CléMaladie</formula>
    </cfRule>
    <cfRule type="expression" dxfId="1316" priority="116" stopIfTrue="1">
      <formula>AM95=CléPersonnelle</formula>
    </cfRule>
    <cfRule type="expression" dxfId="1315" priority="117" stopIfTrue="1">
      <formula>AM95=CléCongés</formula>
    </cfRule>
  </conditionalFormatting>
  <conditionalFormatting sqref="AH93:AH94">
    <cfRule type="dataBar" priority="11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{07AA233F-391A-45CD-B166-FE08DE6D0214}</x14:id>
        </ext>
      </extLst>
    </cfRule>
  </conditionalFormatting>
  <conditionalFormatting sqref="AO95">
    <cfRule type="expression" priority="105" stopIfTrue="1">
      <formula>AO95=""</formula>
    </cfRule>
    <cfRule type="expression" dxfId="1314" priority="106" stopIfTrue="1">
      <formula>AO95=CléPersonnalisée2</formula>
    </cfRule>
    <cfRule type="expression" dxfId="1313" priority="107" stopIfTrue="1">
      <formula>AO95=CléPersonnalisée1</formula>
    </cfRule>
    <cfRule type="expression" dxfId="1312" priority="108" stopIfTrue="1">
      <formula>AO95=CléMaladie</formula>
    </cfRule>
    <cfRule type="expression" dxfId="1311" priority="109" stopIfTrue="1">
      <formula>AO95=CléPersonnelle</formula>
    </cfRule>
    <cfRule type="expression" dxfId="1310" priority="110" stopIfTrue="1">
      <formula>AO95=CléCongés</formula>
    </cfRule>
  </conditionalFormatting>
  <conditionalFormatting sqref="AI93:AI94">
    <cfRule type="expression" priority="99" stopIfTrue="1">
      <formula>AI93=""</formula>
    </cfRule>
    <cfRule type="expression" dxfId="1309" priority="100" stopIfTrue="1">
      <formula>AI93=CléPersonnalisée2</formula>
    </cfRule>
    <cfRule type="expression" dxfId="1308" priority="101" stopIfTrue="1">
      <formula>AI93=CléPersonnalisée1</formula>
    </cfRule>
    <cfRule type="expression" dxfId="1307" priority="102" stopIfTrue="1">
      <formula>AI93=CléMaladie</formula>
    </cfRule>
    <cfRule type="expression" dxfId="1306" priority="103" stopIfTrue="1">
      <formula>AI93=CléPersonnelle</formula>
    </cfRule>
    <cfRule type="expression" dxfId="1305" priority="104" stopIfTrue="1">
      <formula>AI93=CléCongés</formula>
    </cfRule>
  </conditionalFormatting>
  <conditionalFormatting sqref="AN95">
    <cfRule type="expression" priority="93" stopIfTrue="1">
      <formula>AN95=""</formula>
    </cfRule>
    <cfRule type="expression" dxfId="1304" priority="94" stopIfTrue="1">
      <formula>AN95=CléPersonnalisée2</formula>
    </cfRule>
    <cfRule type="expression" dxfId="1303" priority="95" stopIfTrue="1">
      <formula>AN95=CléPersonnalisée1</formula>
    </cfRule>
    <cfRule type="expression" dxfId="1302" priority="96" stopIfTrue="1">
      <formula>AN95=CléMaladie</formula>
    </cfRule>
    <cfRule type="expression" dxfId="1301" priority="97" stopIfTrue="1">
      <formula>AN95=CléPersonnelle</formula>
    </cfRule>
    <cfRule type="expression" dxfId="1300" priority="98" stopIfTrue="1">
      <formula>AN95=CléCongés</formula>
    </cfRule>
  </conditionalFormatting>
  <conditionalFormatting sqref="AR95">
    <cfRule type="expression" priority="87" stopIfTrue="1">
      <formula>AR95=""</formula>
    </cfRule>
    <cfRule type="expression" dxfId="1299" priority="88" stopIfTrue="1">
      <formula>AR95=CléPersonnalisée2</formula>
    </cfRule>
    <cfRule type="expression" dxfId="1298" priority="89" stopIfTrue="1">
      <formula>AR95=CléPersonnalisée1</formula>
    </cfRule>
    <cfRule type="expression" dxfId="1297" priority="90" stopIfTrue="1">
      <formula>AR95=CléMaladie</formula>
    </cfRule>
    <cfRule type="expression" dxfId="1296" priority="91" stopIfTrue="1">
      <formula>AR95=CléPersonnelle</formula>
    </cfRule>
    <cfRule type="expression" dxfId="1295" priority="92" stopIfTrue="1">
      <formula>AR95=CléCongés</formula>
    </cfRule>
  </conditionalFormatting>
  <conditionalFormatting sqref="AN75">
    <cfRule type="expression" priority="75" stopIfTrue="1">
      <formula>AN75=""</formula>
    </cfRule>
    <cfRule type="expression" dxfId="1294" priority="76" stopIfTrue="1">
      <formula>AN75=CléPersonnalisée2</formula>
    </cfRule>
    <cfRule type="expression" dxfId="1293" priority="77" stopIfTrue="1">
      <formula>AN75=CléPersonnalisée1</formula>
    </cfRule>
    <cfRule type="expression" dxfId="1292" priority="78" stopIfTrue="1">
      <formula>AN75=CléMaladie</formula>
    </cfRule>
    <cfRule type="expression" dxfId="1291" priority="79" stopIfTrue="1">
      <formula>AN75=CléPersonnelle</formula>
    </cfRule>
    <cfRule type="expression" dxfId="1290" priority="80" stopIfTrue="1">
      <formula>AN75=CléCongés</formula>
    </cfRule>
  </conditionalFormatting>
  <conditionalFormatting sqref="AN79">
    <cfRule type="expression" priority="69" stopIfTrue="1">
      <formula>AN79=""</formula>
    </cfRule>
    <cfRule type="expression" dxfId="1289" priority="70" stopIfTrue="1">
      <formula>AN79=CléPersonnalisée2</formula>
    </cfRule>
    <cfRule type="expression" dxfId="1288" priority="71" stopIfTrue="1">
      <formula>AN79=CléPersonnalisée1</formula>
    </cfRule>
    <cfRule type="expression" dxfId="1287" priority="72" stopIfTrue="1">
      <formula>AN79=CléMaladie</formula>
    </cfRule>
    <cfRule type="expression" dxfId="1286" priority="73" stopIfTrue="1">
      <formula>AN79=CléPersonnelle</formula>
    </cfRule>
    <cfRule type="expression" dxfId="1285" priority="74" stopIfTrue="1">
      <formula>AN79=CléCongés</formula>
    </cfRule>
  </conditionalFormatting>
  <conditionalFormatting sqref="AN83">
    <cfRule type="expression" priority="63" stopIfTrue="1">
      <formula>AN83=""</formula>
    </cfRule>
    <cfRule type="expression" dxfId="1284" priority="64" stopIfTrue="1">
      <formula>AN83=CléPersonnalisée2</formula>
    </cfRule>
    <cfRule type="expression" dxfId="1283" priority="65" stopIfTrue="1">
      <formula>AN83=CléPersonnalisée1</formula>
    </cfRule>
    <cfRule type="expression" dxfId="1282" priority="66" stopIfTrue="1">
      <formula>AN83=CléMaladie</formula>
    </cfRule>
    <cfRule type="expression" dxfId="1281" priority="67" stopIfTrue="1">
      <formula>AN83=CléPersonnelle</formula>
    </cfRule>
    <cfRule type="expression" dxfId="1280" priority="68" stopIfTrue="1">
      <formula>AN83=CléCongés</formula>
    </cfRule>
  </conditionalFormatting>
  <conditionalFormatting sqref="AQ91">
    <cfRule type="expression" priority="1" stopIfTrue="1">
      <formula>AQ91=""</formula>
    </cfRule>
    <cfRule type="expression" dxfId="1279" priority="2" stopIfTrue="1">
      <formula>AQ91=CléPersonnalisée2</formula>
    </cfRule>
    <cfRule type="expression" dxfId="1278" priority="3" stopIfTrue="1">
      <formula>AQ91=CléPersonnalisée1</formula>
    </cfRule>
    <cfRule type="expression" dxfId="1277" priority="4" stopIfTrue="1">
      <formula>AQ91=CléMaladie</formula>
    </cfRule>
    <cfRule type="expression" dxfId="1276" priority="5" stopIfTrue="1">
      <formula>AQ91=CléPersonnelle</formula>
    </cfRule>
    <cfRule type="expression" dxfId="1275" priority="6" stopIfTrue="1">
      <formula>AQ91=CléCongés</formula>
    </cfRule>
  </conditionalFormatting>
  <conditionalFormatting sqref="C89:AG91">
    <cfRule type="expression" priority="56" stopIfTrue="1">
      <formula>C89=""</formula>
    </cfRule>
    <cfRule type="expression" dxfId="1274" priority="57" stopIfTrue="1">
      <formula>C89=CléPersonnalisée2</formula>
    </cfRule>
    <cfRule type="expression" dxfId="1273" priority="58" stopIfTrue="1">
      <formula>C89=CléPersonnalisée1</formula>
    </cfRule>
    <cfRule type="expression" dxfId="1272" priority="59" stopIfTrue="1">
      <formula>C89=CléMaladie</formula>
    </cfRule>
    <cfRule type="expression" dxfId="1271" priority="60" stopIfTrue="1">
      <formula>C89=CléPersonnelle</formula>
    </cfRule>
    <cfRule type="expression" dxfId="1270" priority="61" stopIfTrue="1">
      <formula>C89=CléCongés</formula>
    </cfRule>
  </conditionalFormatting>
  <conditionalFormatting sqref="AH91">
    <cfRule type="dataBar" priority="6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{BFEC6BF3-4B91-4A09-A77F-AB6F532E3B74}</x14:id>
        </ext>
      </extLst>
    </cfRule>
  </conditionalFormatting>
  <conditionalFormatting sqref="AI91:AL91 AJ89:AL90">
    <cfRule type="expression" priority="50" stopIfTrue="1">
      <formula>AI89=""</formula>
    </cfRule>
    <cfRule type="expression" dxfId="1269" priority="51" stopIfTrue="1">
      <formula>AI89=CléPersonnalisée2</formula>
    </cfRule>
    <cfRule type="expression" dxfId="1268" priority="52" stopIfTrue="1">
      <formula>AI89=CléPersonnalisée1</formula>
    </cfRule>
    <cfRule type="expression" dxfId="1267" priority="53" stopIfTrue="1">
      <formula>AI89=CléMaladie</formula>
    </cfRule>
    <cfRule type="expression" dxfId="1266" priority="54" stopIfTrue="1">
      <formula>AI89=CléPersonnelle</formula>
    </cfRule>
    <cfRule type="expression" dxfId="1265" priority="55" stopIfTrue="1">
      <formula>AI89=CléCongés</formula>
    </cfRule>
  </conditionalFormatting>
  <conditionalFormatting sqref="AM89:AP90">
    <cfRule type="expression" priority="44" stopIfTrue="1">
      <formula>AM89=""</formula>
    </cfRule>
    <cfRule type="expression" dxfId="1264" priority="45" stopIfTrue="1">
      <formula>AM89=CléPersonnalisée2</formula>
    </cfRule>
    <cfRule type="expression" dxfId="1263" priority="46" stopIfTrue="1">
      <formula>AM89=CléPersonnalisée1</formula>
    </cfRule>
    <cfRule type="expression" dxfId="1262" priority="47" stopIfTrue="1">
      <formula>AM89=CléMaladie</formula>
    </cfRule>
    <cfRule type="expression" dxfId="1261" priority="48" stopIfTrue="1">
      <formula>AM89=CléPersonnelle</formula>
    </cfRule>
    <cfRule type="expression" dxfId="1260" priority="49" stopIfTrue="1">
      <formula>AM89=CléCongés</formula>
    </cfRule>
  </conditionalFormatting>
  <conditionalFormatting sqref="AQ89:AR90">
    <cfRule type="expression" priority="38" stopIfTrue="1">
      <formula>AQ89=""</formula>
    </cfRule>
    <cfRule type="expression" dxfId="1259" priority="39" stopIfTrue="1">
      <formula>AQ89=CléPersonnalisée2</formula>
    </cfRule>
    <cfRule type="expression" dxfId="1258" priority="40" stopIfTrue="1">
      <formula>AQ89=CléPersonnalisée1</formula>
    </cfRule>
    <cfRule type="expression" dxfId="1257" priority="41" stopIfTrue="1">
      <formula>AQ89=CléMaladie</formula>
    </cfRule>
    <cfRule type="expression" dxfId="1256" priority="42" stopIfTrue="1">
      <formula>AQ89=CléPersonnelle</formula>
    </cfRule>
    <cfRule type="expression" dxfId="1255" priority="43" stopIfTrue="1">
      <formula>AQ89=CléCongés</formula>
    </cfRule>
  </conditionalFormatting>
  <conditionalFormatting sqref="AM91 AP91">
    <cfRule type="expression" priority="32" stopIfTrue="1">
      <formula>AM91=""</formula>
    </cfRule>
    <cfRule type="expression" dxfId="1254" priority="33" stopIfTrue="1">
      <formula>AM91=CléPersonnalisée2</formula>
    </cfRule>
    <cfRule type="expression" dxfId="1253" priority="34" stopIfTrue="1">
      <formula>AM91=CléPersonnalisée1</formula>
    </cfRule>
    <cfRule type="expression" dxfId="1252" priority="35" stopIfTrue="1">
      <formula>AM91=CléMaladie</formula>
    </cfRule>
    <cfRule type="expression" dxfId="1251" priority="36" stopIfTrue="1">
      <formula>AM91=CléPersonnelle</formula>
    </cfRule>
    <cfRule type="expression" dxfId="1250" priority="37" stopIfTrue="1">
      <formula>AM91=CléCongés</formula>
    </cfRule>
  </conditionalFormatting>
  <conditionalFormatting sqref="AH89:AH90">
    <cfRule type="dataBar" priority="3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{1005B950-F49E-474E-9BEA-BA13DD39C560}</x14:id>
        </ext>
      </extLst>
    </cfRule>
  </conditionalFormatting>
  <conditionalFormatting sqref="AO91">
    <cfRule type="expression" priority="25" stopIfTrue="1">
      <formula>AO91=""</formula>
    </cfRule>
    <cfRule type="expression" dxfId="1249" priority="26" stopIfTrue="1">
      <formula>AO91=CléPersonnalisée2</formula>
    </cfRule>
    <cfRule type="expression" dxfId="1248" priority="27" stopIfTrue="1">
      <formula>AO91=CléPersonnalisée1</formula>
    </cfRule>
    <cfRule type="expression" dxfId="1247" priority="28" stopIfTrue="1">
      <formula>AO91=CléMaladie</formula>
    </cfRule>
    <cfRule type="expression" dxfId="1246" priority="29" stopIfTrue="1">
      <formula>AO91=CléPersonnelle</formula>
    </cfRule>
    <cfRule type="expression" dxfId="1245" priority="30" stopIfTrue="1">
      <formula>AO91=CléCongés</formula>
    </cfRule>
  </conditionalFormatting>
  <conditionalFormatting sqref="AI89:AI90">
    <cfRule type="expression" priority="19" stopIfTrue="1">
      <formula>AI89=""</formula>
    </cfRule>
    <cfRule type="expression" dxfId="1244" priority="20" stopIfTrue="1">
      <formula>AI89=CléPersonnalisée2</formula>
    </cfRule>
    <cfRule type="expression" dxfId="1243" priority="21" stopIfTrue="1">
      <formula>AI89=CléPersonnalisée1</formula>
    </cfRule>
    <cfRule type="expression" dxfId="1242" priority="22" stopIfTrue="1">
      <formula>AI89=CléMaladie</formula>
    </cfRule>
    <cfRule type="expression" dxfId="1241" priority="23" stopIfTrue="1">
      <formula>AI89=CléPersonnelle</formula>
    </cfRule>
    <cfRule type="expression" dxfId="1240" priority="24" stopIfTrue="1">
      <formula>AI89=CléCongés</formula>
    </cfRule>
  </conditionalFormatting>
  <conditionalFormatting sqref="AN91">
    <cfRule type="expression" priority="13" stopIfTrue="1">
      <formula>AN91=""</formula>
    </cfRule>
    <cfRule type="expression" dxfId="1239" priority="14" stopIfTrue="1">
      <formula>AN91=CléPersonnalisée2</formula>
    </cfRule>
    <cfRule type="expression" dxfId="1238" priority="15" stopIfTrue="1">
      <formula>AN91=CléPersonnalisée1</formula>
    </cfRule>
    <cfRule type="expression" dxfId="1237" priority="16" stopIfTrue="1">
      <formula>AN91=CléMaladie</formula>
    </cfRule>
    <cfRule type="expression" dxfId="1236" priority="17" stopIfTrue="1">
      <formula>AN91=CléPersonnelle</formula>
    </cfRule>
    <cfRule type="expression" dxfId="1235" priority="18" stopIfTrue="1">
      <formula>AN91=CléCongés</formula>
    </cfRule>
  </conditionalFormatting>
  <conditionalFormatting sqref="AR91">
    <cfRule type="expression" priority="7" stopIfTrue="1">
      <formula>AR91=""</formula>
    </cfRule>
    <cfRule type="expression" dxfId="1234" priority="8" stopIfTrue="1">
      <formula>AR91=CléPersonnalisée2</formula>
    </cfRule>
    <cfRule type="expression" dxfId="1233" priority="9" stopIfTrue="1">
      <formula>AR91=CléPersonnalisée1</formula>
    </cfRule>
    <cfRule type="expression" dxfId="1232" priority="10" stopIfTrue="1">
      <formula>AR91=CléMaladie</formula>
    </cfRule>
    <cfRule type="expression" dxfId="1231" priority="11" stopIfTrue="1">
      <formula>AR91=CléPersonnelle</formula>
    </cfRule>
    <cfRule type="expression" dxfId="1230" priority="12" stopIfTrue="1">
      <formula>AR91=CléCongés</formula>
    </cfRule>
  </conditionalFormatting>
  <printOptions horizontalCentered="1"/>
  <pageMargins left="3.937007874015748E-2" right="3.937007874015748E-2" top="0" bottom="0" header="0.31496062992125984" footer="0.31496062992125984"/>
  <pageSetup scale="50" fitToHeight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45749C5-784A-49DA-AD1F-15B63ECC9867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AH5:AH6 AH9:AH11</xm:sqref>
        </x14:conditionalFormatting>
        <x14:conditionalFormatting xmlns:xm="http://schemas.microsoft.com/office/excel/2006/main">
          <x14:cfRule type="dataBar" id="{D44831A1-66F1-412B-A9BB-4664DAFE2E25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AH23</xm:sqref>
        </x14:conditionalFormatting>
        <x14:conditionalFormatting xmlns:xm="http://schemas.microsoft.com/office/excel/2006/main">
          <x14:cfRule type="dataBar" id="{9B3B9E24-AADC-40D4-B258-F37652D38C6B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AH27</xm:sqref>
        </x14:conditionalFormatting>
        <x14:conditionalFormatting xmlns:xm="http://schemas.microsoft.com/office/excel/2006/main">
          <x14:cfRule type="dataBar" id="{06A9B770-0B0B-4625-A996-8996E89B6BF3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AH31</xm:sqref>
        </x14:conditionalFormatting>
        <x14:conditionalFormatting xmlns:xm="http://schemas.microsoft.com/office/excel/2006/main">
          <x14:cfRule type="dataBar" id="{492FCF25-C64D-4085-A4FD-AA0CC0C490B3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AH35</xm:sqref>
        </x14:conditionalFormatting>
        <x14:conditionalFormatting xmlns:xm="http://schemas.microsoft.com/office/excel/2006/main">
          <x14:cfRule type="dataBar" id="{07BED5A2-AA6C-4689-9F48-C007A78D32B3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AH39</xm:sqref>
        </x14:conditionalFormatting>
        <x14:conditionalFormatting xmlns:xm="http://schemas.microsoft.com/office/excel/2006/main">
          <x14:cfRule type="dataBar" id="{94DE38FC-7174-418E-9474-5DB2B7543E1D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AH43</xm:sqref>
        </x14:conditionalFormatting>
        <x14:conditionalFormatting xmlns:xm="http://schemas.microsoft.com/office/excel/2006/main">
          <x14:cfRule type="dataBar" id="{7F8A84F3-727A-41CC-98C1-4F5F1176774E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AH47</xm:sqref>
        </x14:conditionalFormatting>
        <x14:conditionalFormatting xmlns:xm="http://schemas.microsoft.com/office/excel/2006/main">
          <x14:cfRule type="dataBar" id="{E0742D28-B2E7-4A91-8D5F-153B0842E0C5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AH51</xm:sqref>
        </x14:conditionalFormatting>
        <x14:conditionalFormatting xmlns:xm="http://schemas.microsoft.com/office/excel/2006/main">
          <x14:cfRule type="dataBar" id="{CC4CBB26-4BC8-4A7C-8CF1-A01FE28F319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AH55</xm:sqref>
        </x14:conditionalFormatting>
        <x14:conditionalFormatting xmlns:xm="http://schemas.microsoft.com/office/excel/2006/main">
          <x14:cfRule type="dataBar" id="{1368D990-27A3-47A4-AC6F-932FA80D3810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AH63</xm:sqref>
        </x14:conditionalFormatting>
        <x14:conditionalFormatting xmlns:xm="http://schemas.microsoft.com/office/excel/2006/main">
          <x14:cfRule type="dataBar" id="{1C536BD8-D858-4FB9-8015-A8FB792FD97F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AH15</xm:sqref>
        </x14:conditionalFormatting>
        <x14:conditionalFormatting xmlns:xm="http://schemas.microsoft.com/office/excel/2006/main">
          <x14:cfRule type="dataBar" id="{3837D954-1EAA-4E66-A131-E838B47C69A9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AH19</xm:sqref>
        </x14:conditionalFormatting>
        <x14:conditionalFormatting xmlns:xm="http://schemas.microsoft.com/office/excel/2006/main">
          <x14:cfRule type="dataBar" id="{405E0901-F2EA-43B6-909B-6E9931CA26D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AH13:AH14</xm:sqref>
        </x14:conditionalFormatting>
        <x14:conditionalFormatting xmlns:xm="http://schemas.microsoft.com/office/excel/2006/main">
          <x14:cfRule type="dataBar" id="{4ABDEF31-31F7-4C97-916B-558FD13F518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AH17:AH18</xm:sqref>
        </x14:conditionalFormatting>
        <x14:conditionalFormatting xmlns:xm="http://schemas.microsoft.com/office/excel/2006/main">
          <x14:cfRule type="dataBar" id="{9889A8EE-7BBC-4FE8-9E29-D1714E52BD69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AH21:AH22</xm:sqref>
        </x14:conditionalFormatting>
        <x14:conditionalFormatting xmlns:xm="http://schemas.microsoft.com/office/excel/2006/main">
          <x14:cfRule type="dataBar" id="{4ED14A62-BA70-4FDD-B2DC-46314B072D62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AH25:AH26</xm:sqref>
        </x14:conditionalFormatting>
        <x14:conditionalFormatting xmlns:xm="http://schemas.microsoft.com/office/excel/2006/main">
          <x14:cfRule type="dataBar" id="{E51F6E03-223A-4834-8021-CA12DBDA1350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AH29:AH30</xm:sqref>
        </x14:conditionalFormatting>
        <x14:conditionalFormatting xmlns:xm="http://schemas.microsoft.com/office/excel/2006/main">
          <x14:cfRule type="dataBar" id="{684FB909-0D53-4F88-AE21-AD4EC6E0E01C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AH33:AH34</xm:sqref>
        </x14:conditionalFormatting>
        <x14:conditionalFormatting xmlns:xm="http://schemas.microsoft.com/office/excel/2006/main">
          <x14:cfRule type="dataBar" id="{42260F3B-C3E2-43A7-B2C2-C143A578429D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AH37:AH38</xm:sqref>
        </x14:conditionalFormatting>
        <x14:conditionalFormatting xmlns:xm="http://schemas.microsoft.com/office/excel/2006/main">
          <x14:cfRule type="dataBar" id="{04137742-2A77-4480-B784-4274FEC7EEA6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AH41:AH42</xm:sqref>
        </x14:conditionalFormatting>
        <x14:conditionalFormatting xmlns:xm="http://schemas.microsoft.com/office/excel/2006/main">
          <x14:cfRule type="dataBar" id="{CCCB1585-03E8-430E-85BB-761D32708A4B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AH45:AH46</xm:sqref>
        </x14:conditionalFormatting>
        <x14:conditionalFormatting xmlns:xm="http://schemas.microsoft.com/office/excel/2006/main">
          <x14:cfRule type="dataBar" id="{BDBEA62E-1A0B-4136-B100-D82F401063FC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AH49:AH50</xm:sqref>
        </x14:conditionalFormatting>
        <x14:conditionalFormatting xmlns:xm="http://schemas.microsoft.com/office/excel/2006/main">
          <x14:cfRule type="dataBar" id="{F8EB6D2C-4737-4514-BA05-BD87107578E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AH53:AH54</xm:sqref>
        </x14:conditionalFormatting>
        <x14:conditionalFormatting xmlns:xm="http://schemas.microsoft.com/office/excel/2006/main">
          <x14:cfRule type="dataBar" id="{D0273649-A005-44FB-9A1F-67FD583F8B33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AH61:AH62</xm:sqref>
        </x14:conditionalFormatting>
        <x14:conditionalFormatting xmlns:xm="http://schemas.microsoft.com/office/excel/2006/main">
          <x14:cfRule type="dataBar" id="{1812202E-3B2E-4BB2-83AD-0238D50D6DDC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</xm:sqref>
        </x14:conditionalFormatting>
        <x14:conditionalFormatting xmlns:xm="http://schemas.microsoft.com/office/excel/2006/main">
          <x14:cfRule type="dataBar" id="{2B57AB7F-5DD9-4E11-B756-E796D3605439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AH59</xm:sqref>
        </x14:conditionalFormatting>
        <x14:conditionalFormatting xmlns:xm="http://schemas.microsoft.com/office/excel/2006/main">
          <x14:cfRule type="dataBar" id="{8997A24A-3529-4F42-9930-6E827F2F62BD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AH57:AH58</xm:sqref>
        </x14:conditionalFormatting>
        <x14:conditionalFormatting xmlns:xm="http://schemas.microsoft.com/office/excel/2006/main">
          <x14:cfRule type="dataBar" id="{19F3CE3D-03EA-4683-9B21-591A775D7DBE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AH67</xm:sqref>
        </x14:conditionalFormatting>
        <x14:conditionalFormatting xmlns:xm="http://schemas.microsoft.com/office/excel/2006/main">
          <x14:cfRule type="dataBar" id="{76B33F73-4FBA-449C-93F5-DF9C9E28D852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AH65:AH66</xm:sqref>
        </x14:conditionalFormatting>
        <x14:conditionalFormatting xmlns:xm="http://schemas.microsoft.com/office/excel/2006/main">
          <x14:cfRule type="dataBar" id="{DC5B36F6-B231-4A05-9FAC-AFCAAB0327E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AH71</xm:sqref>
        </x14:conditionalFormatting>
        <x14:conditionalFormatting xmlns:xm="http://schemas.microsoft.com/office/excel/2006/main">
          <x14:cfRule type="dataBar" id="{51DE6A25-E6AA-416B-83D9-7D4A490F230F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AH69:AH70</xm:sqref>
        </x14:conditionalFormatting>
        <x14:conditionalFormatting xmlns:xm="http://schemas.microsoft.com/office/excel/2006/main">
          <x14:cfRule type="dataBar" id="{6EE0C593-3E87-45A0-B0C7-0AB4E929F4A5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AH75</xm:sqref>
        </x14:conditionalFormatting>
        <x14:conditionalFormatting xmlns:xm="http://schemas.microsoft.com/office/excel/2006/main">
          <x14:cfRule type="dataBar" id="{F1A45EC8-CA39-46A9-BBCA-67ECEAE5F930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AH73:AH74</xm:sqref>
        </x14:conditionalFormatting>
        <x14:conditionalFormatting xmlns:xm="http://schemas.microsoft.com/office/excel/2006/main">
          <x14:cfRule type="dataBar" id="{18EFC598-1CDE-4253-BD7D-FEE59DB5D85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AH79</xm:sqref>
        </x14:conditionalFormatting>
        <x14:conditionalFormatting xmlns:xm="http://schemas.microsoft.com/office/excel/2006/main">
          <x14:cfRule type="dataBar" id="{788F3B9B-AE72-4EF8-875E-3A915282ADCE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AH77:AH78</xm:sqref>
        </x14:conditionalFormatting>
        <x14:conditionalFormatting xmlns:xm="http://schemas.microsoft.com/office/excel/2006/main">
          <x14:cfRule type="dataBar" id="{EDF71C2D-80AB-4C49-9284-52BECFA6732F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AH83</xm:sqref>
        </x14:conditionalFormatting>
        <x14:conditionalFormatting xmlns:xm="http://schemas.microsoft.com/office/excel/2006/main">
          <x14:cfRule type="dataBar" id="{CDDCE203-14F6-419B-877D-58012F261EC6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AH81:AH82</xm:sqref>
        </x14:conditionalFormatting>
        <x14:conditionalFormatting xmlns:xm="http://schemas.microsoft.com/office/excel/2006/main">
          <x14:cfRule type="dataBar" id="{AAAD7F5B-5788-46EA-971F-5084F5F9149B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AH87</xm:sqref>
        </x14:conditionalFormatting>
        <x14:conditionalFormatting xmlns:xm="http://schemas.microsoft.com/office/excel/2006/main">
          <x14:cfRule type="dataBar" id="{CBC561D2-98D7-4F67-A576-96F467379446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AH85:AH86</xm:sqref>
        </x14:conditionalFormatting>
        <x14:conditionalFormatting xmlns:xm="http://schemas.microsoft.com/office/excel/2006/main">
          <x14:cfRule type="dataBar" id="{7BFC7924-11FD-42EE-B68E-FDADE7CB85E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AH95</xm:sqref>
        </x14:conditionalFormatting>
        <x14:conditionalFormatting xmlns:xm="http://schemas.microsoft.com/office/excel/2006/main">
          <x14:cfRule type="dataBar" id="{07AA233F-391A-45CD-B166-FE08DE6D021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AH93:AH94</xm:sqref>
        </x14:conditionalFormatting>
        <x14:conditionalFormatting xmlns:xm="http://schemas.microsoft.com/office/excel/2006/main">
          <x14:cfRule type="dataBar" id="{BFEC6BF3-4B91-4A09-A77F-AB6F532E3B7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AH91</xm:sqref>
        </x14:conditionalFormatting>
        <x14:conditionalFormatting xmlns:xm="http://schemas.microsoft.com/office/excel/2006/main">
          <x14:cfRule type="dataBar" id="{1005B950-F49E-474E-9BEA-BA13DD39C560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AH89:AH90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2" tint="-0.89999084444715716"/>
  </sheetPr>
  <dimension ref="A1:AS1486"/>
  <sheetViews>
    <sheetView showGridLines="0" zoomScaleNormal="100" workbookViewId="0">
      <pane ySplit="4" topLeftCell="A35" activePane="bottomLeft" state="frozenSplit"/>
      <selection pane="bottomLeft" activeCell="C4" sqref="C4"/>
    </sheetView>
  </sheetViews>
  <sheetFormatPr baseColWidth="10" defaultColWidth="9.140625" defaultRowHeight="15" customHeight="1" x14ac:dyDescent="0.25"/>
  <cols>
    <col min="1" max="1" width="31.85546875" style="55" customWidth="1"/>
    <col min="2" max="2" width="6" style="55" customWidth="1"/>
    <col min="3" max="22" width="4" style="52" customWidth="1"/>
    <col min="23" max="23" width="4.42578125" style="52" customWidth="1"/>
    <col min="24" max="26" width="4" style="52" customWidth="1"/>
    <col min="27" max="27" width="4.42578125" style="52" customWidth="1"/>
    <col min="28" max="28" width="4.42578125" style="52" bestFit="1" customWidth="1"/>
    <col min="29" max="32" width="4" style="52" customWidth="1"/>
    <col min="33" max="33" width="4.42578125" style="52" bestFit="1" customWidth="1"/>
    <col min="34" max="34" width="10.7109375" style="54" customWidth="1"/>
    <col min="35" max="35" width="5.5703125" style="52" customWidth="1"/>
    <col min="36" max="36" width="5" style="43" customWidth="1"/>
    <col min="37" max="37" width="4.7109375" style="43" customWidth="1"/>
    <col min="38" max="38" width="4.5703125" style="43" customWidth="1"/>
    <col min="39" max="39" width="6.5703125" style="43" customWidth="1"/>
    <col min="40" max="40" width="9.85546875" style="43" customWidth="1"/>
    <col min="41" max="41" width="7.85546875" style="43" customWidth="1"/>
    <col min="42" max="42" width="4.7109375" style="43" customWidth="1"/>
    <col min="43" max="43" width="6" style="43" customWidth="1"/>
    <col min="44" max="44" width="7.7109375" style="43" customWidth="1"/>
    <col min="45" max="16384" width="9.140625" style="43"/>
  </cols>
  <sheetData>
    <row r="1" spans="1:45" s="34" customFormat="1" ht="50.25" customHeight="1" thickBot="1" x14ac:dyDescent="0.3">
      <c r="A1" s="1" t="s">
        <v>0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3"/>
      <c r="AE1" s="3"/>
      <c r="AF1" s="4"/>
      <c r="AG1" s="5"/>
      <c r="AH1" s="5"/>
      <c r="AI1" s="6"/>
      <c r="AJ1" s="7"/>
      <c r="AK1" s="7"/>
      <c r="AL1" s="7"/>
      <c r="AM1" s="7"/>
      <c r="AN1" s="7"/>
      <c r="AO1" s="7"/>
      <c r="AP1" s="7"/>
      <c r="AQ1" s="7"/>
      <c r="AR1" s="7"/>
    </row>
    <row r="2" spans="1:45" s="35" customFormat="1" ht="30" customHeight="1" x14ac:dyDescent="0.25">
      <c r="A2" s="63">
        <v>42887</v>
      </c>
      <c r="B2" s="8"/>
      <c r="C2" s="89" t="s">
        <v>1</v>
      </c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90">
        <v>2017</v>
      </c>
      <c r="AI2" s="91" t="s">
        <v>9</v>
      </c>
      <c r="AJ2" s="92"/>
      <c r="AK2" s="92"/>
      <c r="AL2" s="93"/>
      <c r="AM2" s="91" t="s">
        <v>10</v>
      </c>
      <c r="AN2" s="92"/>
      <c r="AO2" s="92"/>
      <c r="AP2" s="93"/>
      <c r="AQ2" s="83" t="s">
        <v>11</v>
      </c>
      <c r="AR2" s="84"/>
    </row>
    <row r="3" spans="1:45" s="36" customFormat="1" ht="15.75" customHeight="1" thickBot="1" x14ac:dyDescent="0.35">
      <c r="A3" s="64">
        <v>42887</v>
      </c>
      <c r="B3" s="8"/>
      <c r="C3" s="9" t="str">
        <f>TEXT(WEEKDAY(DATE(CalendrierAnnée,6,1),1),"jjj")</f>
        <v>jeu</v>
      </c>
      <c r="D3" s="9" t="str">
        <f>TEXT(WEEKDAY(DATE(CalendrierAnnée,6,2),1),"jjj")</f>
        <v>ven</v>
      </c>
      <c r="E3" s="10" t="str">
        <f>TEXT(WEEKDAY(DATE(CalendrierAnnée,6,3),1),"jjj")</f>
        <v>sam</v>
      </c>
      <c r="F3" s="10" t="str">
        <f>TEXT(WEEKDAY(DATE(CalendrierAnnée,6,4),1),"jjj")</f>
        <v>dim</v>
      </c>
      <c r="G3" s="10" t="str">
        <f>TEXT(WEEKDAY(DATE(CalendrierAnnée,6,5),1),"jjj")</f>
        <v>lun</v>
      </c>
      <c r="H3" s="10" t="str">
        <f>TEXT(WEEKDAY(DATE(CalendrierAnnée,6,6),1),"jjj")</f>
        <v>mar</v>
      </c>
      <c r="I3" s="10" t="str">
        <f>TEXT(WEEKDAY(DATE(CalendrierAnnée,6,7),1),"jjj")</f>
        <v>mer</v>
      </c>
      <c r="J3" s="10" t="str">
        <f>TEXT(WEEKDAY(DATE(CalendrierAnnée,6,8),1),"jjj")</f>
        <v>jeu</v>
      </c>
      <c r="K3" s="10" t="str">
        <f>TEXT(WEEKDAY(DATE(CalendrierAnnée,6,9),1),"jjj")</f>
        <v>ven</v>
      </c>
      <c r="L3" s="10" t="str">
        <f>TEXT(WEEKDAY(DATE(CalendrierAnnée,6,10),1),"jjj")</f>
        <v>sam</v>
      </c>
      <c r="M3" s="10" t="str">
        <f>TEXT(WEEKDAY(DATE(CalendrierAnnée,6,11),1),"jjj")</f>
        <v>dim</v>
      </c>
      <c r="N3" s="10" t="str">
        <f>TEXT(WEEKDAY(DATE(CalendrierAnnée,6,12),1),"jjj")</f>
        <v>lun</v>
      </c>
      <c r="O3" s="10" t="str">
        <f>TEXT(WEEKDAY(DATE(CalendrierAnnée,6,13),1),"jjj")</f>
        <v>mar</v>
      </c>
      <c r="P3" s="10" t="str">
        <f>TEXT(WEEKDAY(DATE(CalendrierAnnée,6,14),1),"jjj")</f>
        <v>mer</v>
      </c>
      <c r="Q3" s="10" t="str">
        <f>TEXT(WEEKDAY(DATE(CalendrierAnnée,6,15),1),"jjj")</f>
        <v>jeu</v>
      </c>
      <c r="R3" s="10" t="str">
        <f>TEXT(WEEKDAY(DATE(CalendrierAnnée,6,16),1),"jjj")</f>
        <v>ven</v>
      </c>
      <c r="S3" s="10" t="str">
        <f>TEXT(WEEKDAY(DATE(CalendrierAnnée,6,17),1),"jjj")</f>
        <v>sam</v>
      </c>
      <c r="T3" s="10" t="str">
        <f>TEXT(WEEKDAY(DATE(CalendrierAnnée,6,18),1),"jjj")</f>
        <v>dim</v>
      </c>
      <c r="U3" s="10" t="str">
        <f>TEXT(WEEKDAY(DATE(CalendrierAnnée,6,19),1),"jjj")</f>
        <v>lun</v>
      </c>
      <c r="V3" s="10" t="str">
        <f>TEXT(WEEKDAY(DATE(CalendrierAnnée,6,20),1),"jjj")</f>
        <v>mar</v>
      </c>
      <c r="W3" s="10" t="str">
        <f>TEXT(WEEKDAY(DATE(CalendrierAnnée,6,21),1),"jjj")</f>
        <v>mer</v>
      </c>
      <c r="X3" s="10" t="str">
        <f>TEXT(WEEKDAY(DATE(CalendrierAnnée,6,22),1),"jjj")</f>
        <v>jeu</v>
      </c>
      <c r="Y3" s="10" t="str">
        <f>TEXT(WEEKDAY(DATE(CalendrierAnnée,6,23),1),"jjj")</f>
        <v>ven</v>
      </c>
      <c r="Z3" s="10" t="str">
        <f>TEXT(WEEKDAY(DATE(CalendrierAnnée,6,24),1),"jjj")</f>
        <v>sam</v>
      </c>
      <c r="AA3" s="10" t="str">
        <f>TEXT(WEEKDAY(DATE(CalendrierAnnée,6,25),1),"jjj")</f>
        <v>dim</v>
      </c>
      <c r="AB3" s="10" t="str">
        <f>TEXT(WEEKDAY(DATE(CalendrierAnnée,6,26),1),"jjj")</f>
        <v>lun</v>
      </c>
      <c r="AC3" s="10" t="str">
        <f>TEXT(WEEKDAY(DATE(CalendrierAnnée,6,27),1),"jjj")</f>
        <v>mar</v>
      </c>
      <c r="AD3" s="10" t="str">
        <f>TEXT(WEEKDAY(DATE(CalendrierAnnée,6,28),1),"jjj")</f>
        <v>mer</v>
      </c>
      <c r="AE3" s="10" t="str">
        <f>TEXT(WEEKDAY(DATE(CalendrierAnnée,6,29),1),"jjj")</f>
        <v>jeu</v>
      </c>
      <c r="AF3" s="10" t="str">
        <f>TEXT(WEEKDAY(DATE(CalendrierAnnée,6,30),1),"jjj")</f>
        <v>ven</v>
      </c>
      <c r="AG3" s="10"/>
      <c r="AH3" s="90"/>
      <c r="AI3" s="94"/>
      <c r="AJ3" s="95"/>
      <c r="AK3" s="95"/>
      <c r="AL3" s="96"/>
      <c r="AM3" s="94"/>
      <c r="AN3" s="95"/>
      <c r="AO3" s="95"/>
      <c r="AP3" s="96"/>
      <c r="AQ3" s="85"/>
      <c r="AR3" s="86"/>
    </row>
    <row r="4" spans="1:45" s="41" customFormat="1" ht="60" x14ac:dyDescent="0.25">
      <c r="A4" s="11" t="s">
        <v>20</v>
      </c>
      <c r="B4" s="12"/>
      <c r="C4" s="65">
        <v>1</v>
      </c>
      <c r="D4" s="30">
        <v>2</v>
      </c>
      <c r="E4" s="30">
        <v>3</v>
      </c>
      <c r="F4" s="30">
        <v>4</v>
      </c>
      <c r="G4" s="30">
        <v>5</v>
      </c>
      <c r="H4" s="30">
        <v>6</v>
      </c>
      <c r="I4" s="30">
        <v>7</v>
      </c>
      <c r="J4" s="30">
        <v>8</v>
      </c>
      <c r="K4" s="30">
        <v>9</v>
      </c>
      <c r="L4" s="30">
        <v>10</v>
      </c>
      <c r="M4" s="30">
        <v>11</v>
      </c>
      <c r="N4" s="30">
        <v>12</v>
      </c>
      <c r="O4" s="30">
        <v>13</v>
      </c>
      <c r="P4" s="30">
        <v>14</v>
      </c>
      <c r="Q4" s="30">
        <v>15</v>
      </c>
      <c r="R4" s="30">
        <v>16</v>
      </c>
      <c r="S4" s="30">
        <v>17</v>
      </c>
      <c r="T4" s="30">
        <v>18</v>
      </c>
      <c r="U4" s="30">
        <v>19</v>
      </c>
      <c r="V4" s="30">
        <v>20</v>
      </c>
      <c r="W4" s="30">
        <v>21</v>
      </c>
      <c r="X4" s="30">
        <v>22</v>
      </c>
      <c r="Y4" s="30">
        <v>23</v>
      </c>
      <c r="Z4" s="30">
        <v>24</v>
      </c>
      <c r="AA4" s="30">
        <v>25</v>
      </c>
      <c r="AB4" s="30">
        <v>26</v>
      </c>
      <c r="AC4" s="30">
        <v>27</v>
      </c>
      <c r="AD4" s="30">
        <v>28</v>
      </c>
      <c r="AE4" s="30">
        <v>29</v>
      </c>
      <c r="AF4" s="30">
        <v>30</v>
      </c>
      <c r="AG4" s="13"/>
      <c r="AH4" s="14" t="s">
        <v>12</v>
      </c>
      <c r="AI4" s="15" t="s">
        <v>17</v>
      </c>
      <c r="AJ4" s="16" t="s">
        <v>7</v>
      </c>
      <c r="AK4" s="17" t="s">
        <v>2</v>
      </c>
      <c r="AL4" s="18" t="s">
        <v>8</v>
      </c>
      <c r="AM4" s="19" t="s">
        <v>14</v>
      </c>
      <c r="AN4" s="19" t="s">
        <v>15</v>
      </c>
      <c r="AO4" s="19" t="s">
        <v>16</v>
      </c>
      <c r="AP4" s="16" t="s">
        <v>7</v>
      </c>
      <c r="AQ4" s="15" t="s">
        <v>17</v>
      </c>
      <c r="AR4" s="16" t="s">
        <v>7</v>
      </c>
    </row>
    <row r="5" spans="1:45" s="41" customFormat="1" ht="12.95" customHeight="1" x14ac:dyDescent="0.25">
      <c r="A5" s="66" t="s">
        <v>21</v>
      </c>
      <c r="B5" s="69" t="s">
        <v>13</v>
      </c>
      <c r="C5" s="74"/>
      <c r="D5" s="33"/>
      <c r="E5" s="33"/>
      <c r="F5" s="33"/>
      <c r="G5" s="33" t="s">
        <v>7</v>
      </c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20">
        <f>COUNTA(ModèleM!$C5:$AF5)</f>
        <v>1</v>
      </c>
      <c r="AI5" s="21">
        <f>(COUNTIFS(ModèleM!$C5:$AF5,("cp")))/2</f>
        <v>0</v>
      </c>
      <c r="AJ5" s="21">
        <f>COUNTIFS(ModèleM!$C5:$AF5,"RTT")/2</f>
        <v>0.5</v>
      </c>
      <c r="AK5" s="21">
        <f>COUNTIFS(ModèleM!$C5:$AF5,"m")/2</f>
        <v>0</v>
      </c>
      <c r="AL5" s="21">
        <f>COUNTIFS(ModèleM!$C5:$AF5,"a")/2</f>
        <v>0</v>
      </c>
      <c r="AM5" s="57"/>
      <c r="AN5" s="22"/>
      <c r="AO5" s="22"/>
      <c r="AP5" s="57"/>
      <c r="AQ5" s="22"/>
      <c r="AR5" s="22"/>
    </row>
    <row r="6" spans="1:45" s="41" customFormat="1" ht="12.95" customHeight="1" x14ac:dyDescent="0.25">
      <c r="A6" s="67">
        <v>41722</v>
      </c>
      <c r="B6" s="69" t="s">
        <v>19</v>
      </c>
      <c r="C6" s="74"/>
      <c r="D6" s="33"/>
      <c r="E6" s="33"/>
      <c r="F6" s="33"/>
      <c r="G6" s="33" t="s">
        <v>7</v>
      </c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 t="s">
        <v>2</v>
      </c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20">
        <f>COUNTA(ModèleM!$C6:$AF6)</f>
        <v>2</v>
      </c>
      <c r="AI6" s="21">
        <f>(COUNTIFS(ModèleM!$C6:$AF6,("cp")))/2</f>
        <v>0</v>
      </c>
      <c r="AJ6" s="21">
        <f>COUNTIFS(ModèleM!$C6:$AG6,"RTT")/2</f>
        <v>0.5</v>
      </c>
      <c r="AK6" s="21">
        <f>COUNTIFS(ModèleM!$C6:$AG6,"m")/2</f>
        <v>0.5</v>
      </c>
      <c r="AL6" s="21">
        <f>COUNTIFS(ModèleM!$C6:$AG6,"a")/2</f>
        <v>0</v>
      </c>
      <c r="AM6" s="57"/>
      <c r="AN6" s="22"/>
      <c r="AO6" s="22"/>
      <c r="AP6" s="57"/>
      <c r="AQ6" s="22"/>
      <c r="AR6" s="22"/>
    </row>
    <row r="7" spans="1:45" s="41" customFormat="1" ht="12.95" customHeight="1" x14ac:dyDescent="0.25">
      <c r="A7" s="66"/>
      <c r="B7" s="69"/>
      <c r="C7" s="75" t="str">
        <f t="shared" ref="C7:AG7" si="0">IF(C5&gt;0,C5,IF(C6&gt;0,C6,""))</f>
        <v/>
      </c>
      <c r="D7" s="23" t="str">
        <f t="shared" si="0"/>
        <v/>
      </c>
      <c r="E7" s="23" t="str">
        <f t="shared" si="0"/>
        <v/>
      </c>
      <c r="F7" s="23" t="str">
        <f t="shared" si="0"/>
        <v/>
      </c>
      <c r="G7" s="23" t="str">
        <f t="shared" si="0"/>
        <v>RTT</v>
      </c>
      <c r="H7" s="23" t="str">
        <f t="shared" si="0"/>
        <v/>
      </c>
      <c r="I7" s="23" t="str">
        <f t="shared" si="0"/>
        <v/>
      </c>
      <c r="J7" s="23" t="str">
        <f t="shared" si="0"/>
        <v/>
      </c>
      <c r="K7" s="23" t="str">
        <f t="shared" si="0"/>
        <v/>
      </c>
      <c r="L7" s="23" t="str">
        <f t="shared" si="0"/>
        <v/>
      </c>
      <c r="M7" s="23" t="str">
        <f t="shared" si="0"/>
        <v/>
      </c>
      <c r="N7" s="23" t="str">
        <f t="shared" si="0"/>
        <v/>
      </c>
      <c r="O7" s="23" t="str">
        <f t="shared" si="0"/>
        <v/>
      </c>
      <c r="P7" s="23" t="str">
        <f t="shared" si="0"/>
        <v/>
      </c>
      <c r="Q7" s="23" t="str">
        <f t="shared" si="0"/>
        <v/>
      </c>
      <c r="R7" s="23" t="str">
        <f t="shared" si="0"/>
        <v/>
      </c>
      <c r="S7" s="23" t="str">
        <f t="shared" si="0"/>
        <v/>
      </c>
      <c r="T7" s="23" t="str">
        <f t="shared" si="0"/>
        <v/>
      </c>
      <c r="U7" s="23" t="str">
        <f t="shared" si="0"/>
        <v/>
      </c>
      <c r="V7" s="23" t="str">
        <f t="shared" si="0"/>
        <v>M</v>
      </c>
      <c r="W7" s="23" t="str">
        <f t="shared" si="0"/>
        <v/>
      </c>
      <c r="X7" s="23" t="str">
        <f t="shared" si="0"/>
        <v/>
      </c>
      <c r="Y7" s="23" t="str">
        <f t="shared" si="0"/>
        <v/>
      </c>
      <c r="Z7" s="23" t="str">
        <f t="shared" si="0"/>
        <v/>
      </c>
      <c r="AA7" s="23" t="str">
        <f t="shared" si="0"/>
        <v/>
      </c>
      <c r="AB7" s="23" t="str">
        <f t="shared" si="0"/>
        <v/>
      </c>
      <c r="AC7" s="23" t="str">
        <f t="shared" si="0"/>
        <v/>
      </c>
      <c r="AD7" s="23" t="str">
        <f t="shared" si="0"/>
        <v/>
      </c>
      <c r="AE7" s="23" t="str">
        <f t="shared" si="0"/>
        <v/>
      </c>
      <c r="AF7" s="23" t="str">
        <f t="shared" si="0"/>
        <v/>
      </c>
      <c r="AG7" s="23" t="str">
        <f t="shared" si="0"/>
        <v/>
      </c>
      <c r="AH7" s="20">
        <f>SUM(AH5:AH6)</f>
        <v>3</v>
      </c>
      <c r="AI7" s="21">
        <f>SUM(AI5:AI6)</f>
        <v>0</v>
      </c>
      <c r="AJ7" s="21">
        <f>SUM(AJ5:AJ6)</f>
        <v>1</v>
      </c>
      <c r="AK7" s="21">
        <f t="shared" ref="AK7:AL7" si="1">SUM(AK5:AK6)</f>
        <v>0.5</v>
      </c>
      <c r="AL7" s="21">
        <f t="shared" si="1"/>
        <v>0</v>
      </c>
      <c r="AM7" s="31">
        <v>9.15</v>
      </c>
      <c r="AN7" s="24">
        <f>IF(A6&lt;$A$3,2.08,(NETWORKDAYS(A6,$A$2)/21.66667)*2.08)</f>
        <v>2.08</v>
      </c>
      <c r="AO7" s="24">
        <f>+AN7</f>
        <v>2.08</v>
      </c>
      <c r="AP7" s="31"/>
      <c r="AQ7" s="24">
        <f>+AM7-AI7</f>
        <v>9.15</v>
      </c>
      <c r="AR7" s="21">
        <f>+AP7-AJ7</f>
        <v>-1</v>
      </c>
    </row>
    <row r="8" spans="1:45" s="41" customFormat="1" ht="6.75" customHeight="1" x14ac:dyDescent="0.25">
      <c r="A8" s="58"/>
      <c r="B8" s="68"/>
      <c r="C8" s="76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25"/>
      <c r="AI8" s="25"/>
      <c r="AJ8" s="25"/>
      <c r="AK8" s="25"/>
      <c r="AL8" s="25"/>
      <c r="AM8" s="58"/>
      <c r="AN8" s="26"/>
      <c r="AO8" s="26"/>
      <c r="AP8" s="59"/>
      <c r="AQ8" s="70"/>
      <c r="AR8" s="27"/>
    </row>
    <row r="9" spans="1:45" s="41" customFormat="1" ht="12.95" customHeight="1" x14ac:dyDescent="0.25">
      <c r="A9" s="66" t="s">
        <v>22</v>
      </c>
      <c r="B9" s="69" t="s">
        <v>13</v>
      </c>
      <c r="C9" s="74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20">
        <f>COUNTA(ModèleM!$C9:$AF9)</f>
        <v>0</v>
      </c>
      <c r="AI9" s="21">
        <f>(COUNTIFS(ModèleM!$C9:$AF9,("cp")))/2</f>
        <v>0</v>
      </c>
      <c r="AJ9" s="21">
        <f>COUNTIFS(ModèleM!$C9:$AG9,"RTT")/2</f>
        <v>0</v>
      </c>
      <c r="AK9" s="21">
        <f>COUNTIFS(ModèleM!$C9:$AG9,"m")/2</f>
        <v>0</v>
      </c>
      <c r="AL9" s="21">
        <f>COUNTIFS(ModèleM!$C9:$AG9,"a")/2</f>
        <v>0</v>
      </c>
      <c r="AM9" s="57"/>
      <c r="AN9" s="22"/>
      <c r="AO9" s="22"/>
      <c r="AP9" s="57"/>
      <c r="AQ9" s="71"/>
      <c r="AR9" s="22"/>
    </row>
    <row r="10" spans="1:45" s="41" customFormat="1" ht="12.95" customHeight="1" x14ac:dyDescent="0.25">
      <c r="A10" s="67">
        <v>42740</v>
      </c>
      <c r="B10" s="69" t="s">
        <v>19</v>
      </c>
      <c r="C10" s="74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20">
        <f>COUNTA(ModèleM!$C10:$AF10)</f>
        <v>0</v>
      </c>
      <c r="AI10" s="21">
        <f>(COUNTIFS(ModèleM!$C10:$AF10,("cp")))/2</f>
        <v>0</v>
      </c>
      <c r="AJ10" s="21">
        <f>COUNTIFS(ModèleM!$C10:$AG10,"RTT")/2</f>
        <v>0</v>
      </c>
      <c r="AK10" s="21">
        <f>COUNTIFS(ModèleM!$C10:$AG10,"m")/2</f>
        <v>0</v>
      </c>
      <c r="AL10" s="21">
        <f>COUNTIFS(ModèleM!$C10:$AG10,"a")/2</f>
        <v>0</v>
      </c>
      <c r="AM10" s="57"/>
      <c r="AN10" s="22"/>
      <c r="AO10" s="22"/>
      <c r="AP10" s="57"/>
      <c r="AQ10" s="71"/>
      <c r="AR10" s="22"/>
    </row>
    <row r="11" spans="1:45" s="41" customFormat="1" ht="12.95" customHeight="1" x14ac:dyDescent="0.25">
      <c r="A11" s="66"/>
      <c r="B11" s="69"/>
      <c r="C11" s="75" t="str">
        <f t="shared" ref="C11:AG11" si="2">IF(C9&gt;0,C9,IF(C10&gt;0,C10,""))</f>
        <v/>
      </c>
      <c r="D11" s="23" t="str">
        <f t="shared" si="2"/>
        <v/>
      </c>
      <c r="E11" s="23" t="str">
        <f t="shared" si="2"/>
        <v/>
      </c>
      <c r="F11" s="23" t="str">
        <f t="shared" si="2"/>
        <v/>
      </c>
      <c r="G11" s="23" t="str">
        <f t="shared" si="2"/>
        <v/>
      </c>
      <c r="H11" s="23" t="str">
        <f t="shared" si="2"/>
        <v/>
      </c>
      <c r="I11" s="23" t="str">
        <f t="shared" si="2"/>
        <v/>
      </c>
      <c r="J11" s="23" t="str">
        <f t="shared" si="2"/>
        <v/>
      </c>
      <c r="K11" s="23" t="str">
        <f t="shared" si="2"/>
        <v/>
      </c>
      <c r="L11" s="23" t="str">
        <f t="shared" si="2"/>
        <v/>
      </c>
      <c r="M11" s="23" t="str">
        <f t="shared" si="2"/>
        <v/>
      </c>
      <c r="N11" s="23" t="str">
        <f t="shared" si="2"/>
        <v/>
      </c>
      <c r="O11" s="23" t="str">
        <f t="shared" si="2"/>
        <v/>
      </c>
      <c r="P11" s="23" t="str">
        <f t="shared" si="2"/>
        <v/>
      </c>
      <c r="Q11" s="23" t="str">
        <f t="shared" si="2"/>
        <v/>
      </c>
      <c r="R11" s="23" t="str">
        <f t="shared" si="2"/>
        <v/>
      </c>
      <c r="S11" s="23" t="str">
        <f t="shared" si="2"/>
        <v/>
      </c>
      <c r="T11" s="23" t="str">
        <f t="shared" si="2"/>
        <v/>
      </c>
      <c r="U11" s="23" t="str">
        <f t="shared" si="2"/>
        <v/>
      </c>
      <c r="V11" s="23" t="str">
        <f t="shared" si="2"/>
        <v/>
      </c>
      <c r="W11" s="23" t="str">
        <f t="shared" si="2"/>
        <v/>
      </c>
      <c r="X11" s="23" t="str">
        <f t="shared" si="2"/>
        <v/>
      </c>
      <c r="Y11" s="23" t="str">
        <f t="shared" si="2"/>
        <v/>
      </c>
      <c r="Z11" s="23" t="str">
        <f t="shared" si="2"/>
        <v/>
      </c>
      <c r="AA11" s="23" t="str">
        <f t="shared" si="2"/>
        <v/>
      </c>
      <c r="AB11" s="23" t="str">
        <f t="shared" si="2"/>
        <v/>
      </c>
      <c r="AC11" s="23" t="str">
        <f t="shared" si="2"/>
        <v/>
      </c>
      <c r="AD11" s="23" t="str">
        <f t="shared" si="2"/>
        <v/>
      </c>
      <c r="AE11" s="23" t="str">
        <f t="shared" si="2"/>
        <v/>
      </c>
      <c r="AF11" s="23" t="str">
        <f t="shared" si="2"/>
        <v/>
      </c>
      <c r="AG11" s="23" t="str">
        <f t="shared" si="2"/>
        <v/>
      </c>
      <c r="AH11" s="20">
        <f>SUM(AH9:AH10)</f>
        <v>0</v>
      </c>
      <c r="AI11" s="21">
        <f>SUM(AI9:AI10)</f>
        <v>0</v>
      </c>
      <c r="AJ11" s="21">
        <f>SUM(AJ9:AJ10)</f>
        <v>0</v>
      </c>
      <c r="AK11" s="21">
        <f t="shared" ref="AK11:AL11" si="3">SUM(AK9:AK10)</f>
        <v>0</v>
      </c>
      <c r="AL11" s="21">
        <f t="shared" si="3"/>
        <v>0</v>
      </c>
      <c r="AM11" s="31">
        <v>10.32</v>
      </c>
      <c r="AN11" s="24">
        <f>IF(A10&lt;$A$3,2.08,(NETWORKDAYS(A10,$A$2)/21.66667)*2.08)</f>
        <v>2.08</v>
      </c>
      <c r="AO11" s="24">
        <f>+AN11</f>
        <v>2.08</v>
      </c>
      <c r="AP11" s="31"/>
      <c r="AQ11" s="24">
        <f>+AM11-AI11</f>
        <v>10.32</v>
      </c>
      <c r="AR11" s="21">
        <f>+AP11-AJ11</f>
        <v>0</v>
      </c>
    </row>
    <row r="12" spans="1:45" s="42" customFormat="1" ht="6.75" customHeight="1" x14ac:dyDescent="0.25">
      <c r="A12" s="60"/>
      <c r="B12" s="68"/>
      <c r="C12" s="77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28"/>
      <c r="AI12" s="28"/>
      <c r="AJ12" s="28"/>
      <c r="AK12" s="28"/>
      <c r="AL12" s="28"/>
      <c r="AM12" s="60"/>
      <c r="AN12" s="28"/>
      <c r="AO12" s="28"/>
      <c r="AP12" s="60"/>
      <c r="AQ12" s="72"/>
      <c r="AR12" s="28"/>
    </row>
    <row r="13" spans="1:45" s="42" customFormat="1" ht="12.95" customHeight="1" x14ac:dyDescent="0.25">
      <c r="A13" s="66" t="s">
        <v>23</v>
      </c>
      <c r="B13" s="69" t="s">
        <v>13</v>
      </c>
      <c r="C13" s="74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20">
        <f>COUNTA(ModèleM!$C13:$AF13)</f>
        <v>0</v>
      </c>
      <c r="AI13" s="21">
        <f>(COUNTIFS(ModèleM!$C13:$AF13,("cp")))/2</f>
        <v>0</v>
      </c>
      <c r="AJ13" s="21">
        <f>(COUNTIFS(ModèleM!$C13:$AG13,("c")))/2</f>
        <v>0</v>
      </c>
      <c r="AK13" s="21">
        <f>COUNTIFS(ModèleM!$C13:$AG13,"RTT")/2</f>
        <v>0</v>
      </c>
      <c r="AL13" s="21">
        <f>COUNTIFS(ModèleM!$C13:$AG13,"m")/2</f>
        <v>0</v>
      </c>
      <c r="AM13" s="57"/>
      <c r="AN13" s="22"/>
      <c r="AO13" s="22"/>
      <c r="AP13" s="57"/>
      <c r="AQ13" s="71"/>
      <c r="AR13" s="22"/>
      <c r="AS13" s="31"/>
    </row>
    <row r="14" spans="1:45" s="42" customFormat="1" ht="12.95" customHeight="1" x14ac:dyDescent="0.25">
      <c r="A14" s="67">
        <v>38923</v>
      </c>
      <c r="B14" s="69" t="s">
        <v>19</v>
      </c>
      <c r="C14" s="74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20">
        <f>COUNTA(ModèleM!$C14:$AF14)</f>
        <v>0</v>
      </c>
      <c r="AI14" s="21">
        <f>(COUNTIFS(ModèleM!$C14:$AF14,("cp")))/2</f>
        <v>0</v>
      </c>
      <c r="AJ14" s="21">
        <f>(COUNTIFS(ModèleM!$C14:$AG14,("c")))/2</f>
        <v>0</v>
      </c>
      <c r="AK14" s="21">
        <f>COUNTIFS(ModèleM!$C14:$AG14,"RTT")/2</f>
        <v>0</v>
      </c>
      <c r="AL14" s="21">
        <f>COUNTIFS(ModèleM!$C14:$AG14,"m")/2</f>
        <v>0</v>
      </c>
      <c r="AM14" s="57"/>
      <c r="AN14" s="22"/>
      <c r="AO14" s="22"/>
      <c r="AP14" s="57"/>
      <c r="AQ14" s="71"/>
      <c r="AR14" s="22"/>
      <c r="AS14" s="31"/>
    </row>
    <row r="15" spans="1:45" s="42" customFormat="1" ht="12.95" customHeight="1" x14ac:dyDescent="0.25">
      <c r="A15" s="66"/>
      <c r="B15" s="69"/>
      <c r="C15" s="75" t="str">
        <f t="shared" ref="C15:AG15" si="4">IF(C13&gt;0,C13,IF(C14&gt;0,C14,""))</f>
        <v/>
      </c>
      <c r="D15" s="23" t="str">
        <f t="shared" si="4"/>
        <v/>
      </c>
      <c r="E15" s="23" t="str">
        <f t="shared" si="4"/>
        <v/>
      </c>
      <c r="F15" s="23" t="str">
        <f t="shared" si="4"/>
        <v/>
      </c>
      <c r="G15" s="23" t="str">
        <f t="shared" si="4"/>
        <v/>
      </c>
      <c r="H15" s="23" t="str">
        <f t="shared" si="4"/>
        <v/>
      </c>
      <c r="I15" s="23" t="str">
        <f t="shared" si="4"/>
        <v/>
      </c>
      <c r="J15" s="23" t="str">
        <f t="shared" si="4"/>
        <v/>
      </c>
      <c r="K15" s="23" t="str">
        <f t="shared" si="4"/>
        <v/>
      </c>
      <c r="L15" s="23" t="str">
        <f t="shared" si="4"/>
        <v/>
      </c>
      <c r="M15" s="23" t="str">
        <f t="shared" si="4"/>
        <v/>
      </c>
      <c r="N15" s="23" t="str">
        <f t="shared" si="4"/>
        <v/>
      </c>
      <c r="O15" s="23" t="str">
        <f t="shared" si="4"/>
        <v/>
      </c>
      <c r="P15" s="23" t="str">
        <f t="shared" si="4"/>
        <v/>
      </c>
      <c r="Q15" s="23" t="str">
        <f t="shared" si="4"/>
        <v/>
      </c>
      <c r="R15" s="23" t="str">
        <f t="shared" si="4"/>
        <v/>
      </c>
      <c r="S15" s="23" t="str">
        <f t="shared" si="4"/>
        <v/>
      </c>
      <c r="T15" s="23" t="str">
        <f t="shared" si="4"/>
        <v/>
      </c>
      <c r="U15" s="23" t="str">
        <f t="shared" si="4"/>
        <v/>
      </c>
      <c r="V15" s="23" t="str">
        <f t="shared" si="4"/>
        <v/>
      </c>
      <c r="W15" s="23" t="str">
        <f t="shared" si="4"/>
        <v/>
      </c>
      <c r="X15" s="23" t="str">
        <f t="shared" si="4"/>
        <v/>
      </c>
      <c r="Y15" s="23" t="str">
        <f t="shared" si="4"/>
        <v/>
      </c>
      <c r="Z15" s="23" t="str">
        <f t="shared" si="4"/>
        <v/>
      </c>
      <c r="AA15" s="23" t="str">
        <f t="shared" si="4"/>
        <v/>
      </c>
      <c r="AB15" s="23" t="str">
        <f t="shared" si="4"/>
        <v/>
      </c>
      <c r="AC15" s="23" t="str">
        <f t="shared" si="4"/>
        <v/>
      </c>
      <c r="AD15" s="23" t="str">
        <f t="shared" si="4"/>
        <v/>
      </c>
      <c r="AE15" s="23" t="str">
        <f t="shared" si="4"/>
        <v/>
      </c>
      <c r="AF15" s="23" t="str">
        <f t="shared" si="4"/>
        <v/>
      </c>
      <c r="AG15" s="23" t="str">
        <f t="shared" si="4"/>
        <v/>
      </c>
      <c r="AH15" s="20">
        <f>SUM(AH13:AH14)</f>
        <v>0</v>
      </c>
      <c r="AI15" s="21">
        <f>SUM(AI13:AI14)</f>
        <v>0</v>
      </c>
      <c r="AJ15" s="21">
        <f>SUM(AJ13:AJ14)</f>
        <v>0</v>
      </c>
      <c r="AK15" s="21">
        <f>SUM(AK13:AK14)</f>
        <v>0</v>
      </c>
      <c r="AL15" s="21">
        <f t="shared" ref="AL15" si="5">SUM(AL13:AL14)</f>
        <v>0</v>
      </c>
      <c r="AM15" s="31">
        <v>24.54</v>
      </c>
      <c r="AN15" s="24">
        <f>IF(A14&lt;$A$3,2.08,(NETWORKDAYS(A14,$A$2)/21.66667)*2.08)</f>
        <v>2.08</v>
      </c>
      <c r="AO15" s="24">
        <f>+AN15</f>
        <v>2.08</v>
      </c>
      <c r="AP15" s="31"/>
      <c r="AQ15" s="24">
        <f>+AM15-AI15</f>
        <v>24.54</v>
      </c>
      <c r="AR15" s="21">
        <f>+AP15-AJ15</f>
        <v>0</v>
      </c>
      <c r="AS15" s="31"/>
    </row>
    <row r="16" spans="1:45" s="42" customFormat="1" ht="6.75" customHeight="1" x14ac:dyDescent="0.25">
      <c r="A16" s="60"/>
      <c r="B16" s="68"/>
      <c r="C16" s="77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28"/>
      <c r="AI16" s="28"/>
      <c r="AJ16" s="28"/>
      <c r="AK16" s="28"/>
      <c r="AL16" s="28"/>
      <c r="AM16" s="60"/>
      <c r="AN16" s="28"/>
      <c r="AO16" s="28"/>
      <c r="AP16" s="60"/>
      <c r="AQ16" s="72"/>
      <c r="AR16" s="28"/>
    </row>
    <row r="17" spans="1:45" s="42" customFormat="1" ht="12.95" customHeight="1" x14ac:dyDescent="0.25">
      <c r="A17" s="66" t="s">
        <v>24</v>
      </c>
      <c r="B17" s="69" t="s">
        <v>13</v>
      </c>
      <c r="C17" s="74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20">
        <f>COUNTA(ModèleM!$C17:$AF17)</f>
        <v>0</v>
      </c>
      <c r="AI17" s="21">
        <f>(COUNTIFS(ModèleM!$C17:$AF17,("cp")))/2</f>
        <v>0</v>
      </c>
      <c r="AJ17" s="21">
        <f>(COUNTIFS(ModèleM!$C17:$AG17,("c")))/2</f>
        <v>0</v>
      </c>
      <c r="AK17" s="21">
        <f>COUNTIFS(ModèleM!$C17:$AG17,"RTT")/2</f>
        <v>0</v>
      </c>
      <c r="AL17" s="21">
        <f>COUNTIFS(ModèleM!$C17:$AG17,"m")/2</f>
        <v>0</v>
      </c>
      <c r="AM17" s="57"/>
      <c r="AN17" s="22"/>
      <c r="AO17" s="22"/>
      <c r="AP17" s="57"/>
      <c r="AQ17" s="71"/>
      <c r="AR17" s="22"/>
      <c r="AS17" s="31"/>
    </row>
    <row r="18" spans="1:45" s="42" customFormat="1" ht="12.95" customHeight="1" x14ac:dyDescent="0.25">
      <c r="A18" s="67">
        <v>41824</v>
      </c>
      <c r="B18" s="69" t="s">
        <v>19</v>
      </c>
      <c r="C18" s="74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20">
        <f>COUNTA(ModèleM!$C18:$AF18)</f>
        <v>0</v>
      </c>
      <c r="AI18" s="21">
        <f>(COUNTIFS(ModèleM!$C18:$AF18,("cp")))/2</f>
        <v>0</v>
      </c>
      <c r="AJ18" s="21">
        <f>(COUNTIFS(ModèleM!$C18:$AG18,("c")))/2</f>
        <v>0</v>
      </c>
      <c r="AK18" s="21">
        <f>COUNTIFS(ModèleM!$C18:$AG18,"RTT")/2</f>
        <v>0</v>
      </c>
      <c r="AL18" s="21">
        <f>COUNTIFS(ModèleM!$C18:$AG18,"m")/2</f>
        <v>0</v>
      </c>
      <c r="AM18" s="57"/>
      <c r="AN18" s="22"/>
      <c r="AO18" s="22"/>
      <c r="AP18" s="57"/>
      <c r="AQ18" s="71"/>
      <c r="AR18" s="22"/>
      <c r="AS18" s="31"/>
    </row>
    <row r="19" spans="1:45" s="42" customFormat="1" ht="12.95" customHeight="1" x14ac:dyDescent="0.25">
      <c r="A19" s="66"/>
      <c r="B19" s="69"/>
      <c r="C19" s="75" t="str">
        <f t="shared" ref="C19:AG19" si="6">IF(C17&gt;0,C17,IF(C18&gt;0,C18,""))</f>
        <v/>
      </c>
      <c r="D19" s="23" t="str">
        <f t="shared" si="6"/>
        <v/>
      </c>
      <c r="E19" s="23" t="str">
        <f t="shared" si="6"/>
        <v/>
      </c>
      <c r="F19" s="23" t="str">
        <f t="shared" si="6"/>
        <v/>
      </c>
      <c r="G19" s="23" t="str">
        <f t="shared" si="6"/>
        <v/>
      </c>
      <c r="H19" s="23" t="str">
        <f t="shared" si="6"/>
        <v/>
      </c>
      <c r="I19" s="23" t="str">
        <f t="shared" si="6"/>
        <v/>
      </c>
      <c r="J19" s="23" t="str">
        <f t="shared" si="6"/>
        <v/>
      </c>
      <c r="K19" s="23" t="str">
        <f t="shared" si="6"/>
        <v/>
      </c>
      <c r="L19" s="23" t="str">
        <f t="shared" si="6"/>
        <v/>
      </c>
      <c r="M19" s="23" t="str">
        <f t="shared" si="6"/>
        <v/>
      </c>
      <c r="N19" s="23" t="str">
        <f t="shared" si="6"/>
        <v/>
      </c>
      <c r="O19" s="23" t="str">
        <f t="shared" si="6"/>
        <v/>
      </c>
      <c r="P19" s="23" t="str">
        <f t="shared" si="6"/>
        <v/>
      </c>
      <c r="Q19" s="23" t="str">
        <f t="shared" si="6"/>
        <v/>
      </c>
      <c r="R19" s="23" t="str">
        <f t="shared" si="6"/>
        <v/>
      </c>
      <c r="S19" s="23" t="str">
        <f t="shared" si="6"/>
        <v/>
      </c>
      <c r="T19" s="23" t="str">
        <f t="shared" si="6"/>
        <v/>
      </c>
      <c r="U19" s="23" t="str">
        <f t="shared" si="6"/>
        <v/>
      </c>
      <c r="V19" s="23" t="str">
        <f t="shared" si="6"/>
        <v/>
      </c>
      <c r="W19" s="23" t="str">
        <f t="shared" si="6"/>
        <v/>
      </c>
      <c r="X19" s="23" t="str">
        <f t="shared" si="6"/>
        <v/>
      </c>
      <c r="Y19" s="23" t="str">
        <f t="shared" si="6"/>
        <v/>
      </c>
      <c r="Z19" s="23" t="str">
        <f t="shared" si="6"/>
        <v/>
      </c>
      <c r="AA19" s="23" t="str">
        <f t="shared" si="6"/>
        <v/>
      </c>
      <c r="AB19" s="23" t="str">
        <f t="shared" si="6"/>
        <v/>
      </c>
      <c r="AC19" s="23" t="str">
        <f t="shared" si="6"/>
        <v/>
      </c>
      <c r="AD19" s="23" t="str">
        <f t="shared" si="6"/>
        <v/>
      </c>
      <c r="AE19" s="23" t="str">
        <f t="shared" si="6"/>
        <v/>
      </c>
      <c r="AF19" s="23" t="str">
        <f t="shared" si="6"/>
        <v/>
      </c>
      <c r="AG19" s="23" t="str">
        <f t="shared" si="6"/>
        <v/>
      </c>
      <c r="AH19" s="20">
        <f>SUM(AH17:AH18)</f>
        <v>0</v>
      </c>
      <c r="AI19" s="21">
        <f>SUM(AI17:AI18)</f>
        <v>0</v>
      </c>
      <c r="AJ19" s="21">
        <f>SUM(AJ17:AJ18)</f>
        <v>0</v>
      </c>
      <c r="AK19" s="21">
        <f>SUM(AK17:AK18)</f>
        <v>0</v>
      </c>
      <c r="AL19" s="21">
        <f t="shared" ref="AL19" si="7">SUM(AL17:AL18)</f>
        <v>0</v>
      </c>
      <c r="AM19" s="31">
        <v>11.23</v>
      </c>
      <c r="AN19" s="24">
        <f>IF(A18&lt;$A$3,2.08,(NETWORKDAYS(A18,$A$2)/21.66667)*2.08)</f>
        <v>2.08</v>
      </c>
      <c r="AO19" s="24">
        <f>+AN19</f>
        <v>2.08</v>
      </c>
      <c r="AP19" s="31"/>
      <c r="AQ19" s="24">
        <f>+AM19-AI19</f>
        <v>11.23</v>
      </c>
      <c r="AR19" s="21">
        <f>+AP19-AJ19</f>
        <v>0</v>
      </c>
      <c r="AS19" s="31"/>
    </row>
    <row r="20" spans="1:45" s="42" customFormat="1" ht="6.75" customHeight="1" x14ac:dyDescent="0.25">
      <c r="A20" s="60"/>
      <c r="B20" s="68"/>
      <c r="C20" s="77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28"/>
      <c r="AI20" s="28"/>
      <c r="AJ20" s="28"/>
      <c r="AK20" s="28"/>
      <c r="AL20" s="28"/>
      <c r="AM20" s="60"/>
      <c r="AN20" s="28"/>
      <c r="AO20" s="28"/>
      <c r="AP20" s="60"/>
      <c r="AQ20" s="72"/>
      <c r="AR20" s="28"/>
    </row>
    <row r="21" spans="1:45" s="42" customFormat="1" ht="12.95" customHeight="1" x14ac:dyDescent="0.25">
      <c r="A21" s="66" t="s">
        <v>25</v>
      </c>
      <c r="B21" s="69" t="s">
        <v>13</v>
      </c>
      <c r="C21" s="74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20">
        <f>COUNTA(ModèleM!$C21:$AF21)</f>
        <v>0</v>
      </c>
      <c r="AI21" s="21">
        <f>(COUNTIFS(ModèleM!$C21:$AF21,("cp")))/2</f>
        <v>0</v>
      </c>
      <c r="AJ21" s="21">
        <f>COUNTIFS(ModèleM!$C21:$AG21,"RTT")/2</f>
        <v>0</v>
      </c>
      <c r="AK21" s="21">
        <f>COUNTIFS(ModèleM!$C21:$AG21,"m")/2</f>
        <v>0</v>
      </c>
      <c r="AL21" s="21">
        <f>COUNTIFS(ModèleM!$C21:$AG21,"a")/2</f>
        <v>0</v>
      </c>
      <c r="AM21" s="57"/>
      <c r="AN21" s="22"/>
      <c r="AO21" s="22"/>
      <c r="AP21" s="57"/>
      <c r="AQ21" s="71"/>
      <c r="AR21" s="22"/>
    </row>
    <row r="22" spans="1:45" s="42" customFormat="1" ht="12.95" customHeight="1" x14ac:dyDescent="0.25">
      <c r="A22" s="67">
        <v>38626</v>
      </c>
      <c r="B22" s="69" t="s">
        <v>19</v>
      </c>
      <c r="C22" s="74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20">
        <f>COUNTA(ModèleM!$C22:$AF22)</f>
        <v>0</v>
      </c>
      <c r="AI22" s="21">
        <f>(COUNTIFS(ModèleM!$C22:$AF22,("cp")))/2</f>
        <v>0</v>
      </c>
      <c r="AJ22" s="21">
        <f>COUNTIFS(ModèleM!$C22:$AG22,"RTT")/2</f>
        <v>0</v>
      </c>
      <c r="AK22" s="21">
        <f>COUNTIFS(ModèleM!$C22:$AG22,"m")/2</f>
        <v>0</v>
      </c>
      <c r="AL22" s="21">
        <f>COUNTIFS(ModèleM!$C22:$AG22,"a")/2</f>
        <v>0</v>
      </c>
      <c r="AM22" s="57"/>
      <c r="AN22" s="22"/>
      <c r="AO22" s="22"/>
      <c r="AP22" s="57"/>
      <c r="AQ22" s="71"/>
      <c r="AR22" s="22"/>
    </row>
    <row r="23" spans="1:45" s="42" customFormat="1" ht="12.95" customHeight="1" x14ac:dyDescent="0.25">
      <c r="A23" s="66"/>
      <c r="B23" s="69"/>
      <c r="C23" s="75" t="str">
        <f t="shared" ref="C23:AG23" si="8">IF(C21&gt;0,C21,IF(C22&gt;0,C22,""))</f>
        <v/>
      </c>
      <c r="D23" s="23" t="str">
        <f t="shared" si="8"/>
        <v/>
      </c>
      <c r="E23" s="23" t="str">
        <f t="shared" si="8"/>
        <v/>
      </c>
      <c r="F23" s="23" t="str">
        <f t="shared" si="8"/>
        <v/>
      </c>
      <c r="G23" s="23" t="str">
        <f t="shared" si="8"/>
        <v/>
      </c>
      <c r="H23" s="23" t="str">
        <f t="shared" si="8"/>
        <v/>
      </c>
      <c r="I23" s="23" t="str">
        <f t="shared" si="8"/>
        <v/>
      </c>
      <c r="J23" s="23" t="str">
        <f t="shared" si="8"/>
        <v/>
      </c>
      <c r="K23" s="23" t="str">
        <f t="shared" si="8"/>
        <v/>
      </c>
      <c r="L23" s="23" t="str">
        <f t="shared" si="8"/>
        <v/>
      </c>
      <c r="M23" s="23" t="str">
        <f t="shared" si="8"/>
        <v/>
      </c>
      <c r="N23" s="23" t="str">
        <f t="shared" si="8"/>
        <v/>
      </c>
      <c r="O23" s="23" t="str">
        <f t="shared" si="8"/>
        <v/>
      </c>
      <c r="P23" s="23" t="str">
        <f t="shared" si="8"/>
        <v/>
      </c>
      <c r="Q23" s="23" t="str">
        <f t="shared" si="8"/>
        <v/>
      </c>
      <c r="R23" s="23" t="str">
        <f t="shared" si="8"/>
        <v/>
      </c>
      <c r="S23" s="23" t="str">
        <f t="shared" si="8"/>
        <v/>
      </c>
      <c r="T23" s="23" t="str">
        <f t="shared" si="8"/>
        <v/>
      </c>
      <c r="U23" s="23" t="str">
        <f t="shared" si="8"/>
        <v/>
      </c>
      <c r="V23" s="23" t="str">
        <f t="shared" si="8"/>
        <v/>
      </c>
      <c r="W23" s="23" t="str">
        <f t="shared" si="8"/>
        <v/>
      </c>
      <c r="X23" s="23" t="str">
        <f t="shared" si="8"/>
        <v/>
      </c>
      <c r="Y23" s="23" t="str">
        <f t="shared" si="8"/>
        <v/>
      </c>
      <c r="Z23" s="23" t="str">
        <f t="shared" si="8"/>
        <v/>
      </c>
      <c r="AA23" s="23" t="str">
        <f t="shared" si="8"/>
        <v/>
      </c>
      <c r="AB23" s="23" t="str">
        <f t="shared" si="8"/>
        <v/>
      </c>
      <c r="AC23" s="23" t="str">
        <f t="shared" si="8"/>
        <v/>
      </c>
      <c r="AD23" s="23" t="str">
        <f t="shared" si="8"/>
        <v/>
      </c>
      <c r="AE23" s="23" t="str">
        <f t="shared" si="8"/>
        <v/>
      </c>
      <c r="AF23" s="23" t="str">
        <f t="shared" si="8"/>
        <v/>
      </c>
      <c r="AG23" s="23" t="str">
        <f t="shared" si="8"/>
        <v/>
      </c>
      <c r="AH23" s="20">
        <f>SUM(AH21:AH22)</f>
        <v>0</v>
      </c>
      <c r="AI23" s="21">
        <f>SUM(AI21:AI22)</f>
        <v>0</v>
      </c>
      <c r="AJ23" s="21">
        <f>SUM(AJ21:AJ22)</f>
        <v>0</v>
      </c>
      <c r="AK23" s="21">
        <f t="shared" ref="AK23:AL23" si="9">SUM(AK21:AK22)</f>
        <v>0</v>
      </c>
      <c r="AL23" s="21">
        <f t="shared" si="9"/>
        <v>0</v>
      </c>
      <c r="AM23" s="31">
        <v>28.7</v>
      </c>
      <c r="AN23" s="24">
        <f>IF(A22&lt;$A$3,2.08,(NETWORKDAYS(A22,$A$2)/21.66667)*2.08)</f>
        <v>2.08</v>
      </c>
      <c r="AO23" s="24">
        <f>+AN23</f>
        <v>2.08</v>
      </c>
      <c r="AP23" s="31"/>
      <c r="AQ23" s="24">
        <f>+AM23-AI23</f>
        <v>28.7</v>
      </c>
      <c r="AR23" s="21">
        <f>+AP23-AJ23</f>
        <v>0</v>
      </c>
    </row>
    <row r="24" spans="1:45" s="42" customFormat="1" ht="6.75" customHeight="1" x14ac:dyDescent="0.25">
      <c r="A24" s="60"/>
      <c r="B24" s="68"/>
      <c r="C24" s="77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28"/>
      <c r="AI24" s="28"/>
      <c r="AJ24" s="28"/>
      <c r="AK24" s="28"/>
      <c r="AL24" s="28"/>
      <c r="AM24" s="60"/>
      <c r="AN24" s="28"/>
      <c r="AO24" s="28"/>
      <c r="AP24" s="60"/>
      <c r="AQ24" s="72"/>
      <c r="AR24" s="28"/>
    </row>
    <row r="25" spans="1:45" s="42" customFormat="1" ht="12.95" customHeight="1" x14ac:dyDescent="0.25">
      <c r="A25" s="66" t="s">
        <v>26</v>
      </c>
      <c r="B25" s="69" t="s">
        <v>13</v>
      </c>
      <c r="C25" s="74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20">
        <f>COUNTA(ModèleM!$C25:$AF25)</f>
        <v>0</v>
      </c>
      <c r="AI25" s="21">
        <f>(COUNTIFS(ModèleM!$C25:$AF25,("cp")))/2</f>
        <v>0</v>
      </c>
      <c r="AJ25" s="21">
        <f>COUNTIFS(ModèleM!$C25:$AG25,"RTT")/2</f>
        <v>0</v>
      </c>
      <c r="AK25" s="21">
        <f>COUNTIFS(ModèleM!$C25:$AG25,"m")/2</f>
        <v>0</v>
      </c>
      <c r="AL25" s="21">
        <f>COUNTIFS(ModèleM!$C25:$AG25,"a")/2</f>
        <v>0</v>
      </c>
      <c r="AM25" s="57"/>
      <c r="AN25" s="22"/>
      <c r="AO25" s="22"/>
      <c r="AP25" s="57"/>
      <c r="AQ25" s="71"/>
      <c r="AR25" s="22"/>
    </row>
    <row r="26" spans="1:45" s="42" customFormat="1" ht="12.95" customHeight="1" x14ac:dyDescent="0.25">
      <c r="A26" s="67">
        <v>36892</v>
      </c>
      <c r="B26" s="69" t="s">
        <v>19</v>
      </c>
      <c r="C26" s="74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20">
        <f>COUNTA(ModèleM!$C26:$AF26)</f>
        <v>0</v>
      </c>
      <c r="AI26" s="21">
        <f>(COUNTIFS(ModèleM!$C26:$AF26,("cp")))/2</f>
        <v>0</v>
      </c>
      <c r="AJ26" s="21">
        <f>COUNTIFS(ModèleM!$C26:$AG26,"RTT")/2</f>
        <v>0</v>
      </c>
      <c r="AK26" s="21">
        <f>COUNTIFS(ModèleM!$C26:$AG26,"m")/2</f>
        <v>0</v>
      </c>
      <c r="AL26" s="21">
        <f>COUNTIFS(ModèleM!$C26:$AG26,"a")/2</f>
        <v>0</v>
      </c>
      <c r="AM26" s="57"/>
      <c r="AN26" s="22"/>
      <c r="AO26" s="22"/>
      <c r="AP26" s="57"/>
      <c r="AQ26" s="71"/>
      <c r="AR26" s="22"/>
    </row>
    <row r="27" spans="1:45" s="42" customFormat="1" ht="12.95" customHeight="1" x14ac:dyDescent="0.25">
      <c r="A27" s="66"/>
      <c r="B27" s="69"/>
      <c r="C27" s="75" t="str">
        <f t="shared" ref="C27:AG27" si="10">IF(C25&gt;0,C25,IF(C26&gt;0,C26,""))</f>
        <v/>
      </c>
      <c r="D27" s="23" t="str">
        <f t="shared" si="10"/>
        <v/>
      </c>
      <c r="E27" s="23" t="str">
        <f t="shared" si="10"/>
        <v/>
      </c>
      <c r="F27" s="23" t="str">
        <f t="shared" si="10"/>
        <v/>
      </c>
      <c r="G27" s="23"/>
      <c r="H27" s="23" t="str">
        <f t="shared" si="10"/>
        <v/>
      </c>
      <c r="I27" s="23" t="str">
        <f t="shared" si="10"/>
        <v/>
      </c>
      <c r="J27" s="23" t="str">
        <f t="shared" si="10"/>
        <v/>
      </c>
      <c r="K27" s="23" t="str">
        <f t="shared" si="10"/>
        <v/>
      </c>
      <c r="L27" s="23" t="str">
        <f t="shared" si="10"/>
        <v/>
      </c>
      <c r="M27" s="23" t="str">
        <f t="shared" si="10"/>
        <v/>
      </c>
      <c r="N27" s="23" t="str">
        <f t="shared" si="10"/>
        <v/>
      </c>
      <c r="O27" s="23" t="str">
        <f t="shared" si="10"/>
        <v/>
      </c>
      <c r="P27" s="23" t="str">
        <f t="shared" si="10"/>
        <v/>
      </c>
      <c r="Q27" s="23" t="str">
        <f t="shared" si="10"/>
        <v/>
      </c>
      <c r="R27" s="23" t="str">
        <f t="shared" si="10"/>
        <v/>
      </c>
      <c r="S27" s="23" t="str">
        <f t="shared" si="10"/>
        <v/>
      </c>
      <c r="T27" s="23" t="str">
        <f t="shared" si="10"/>
        <v/>
      </c>
      <c r="U27" s="23" t="str">
        <f t="shared" si="10"/>
        <v/>
      </c>
      <c r="V27" s="23" t="str">
        <f t="shared" si="10"/>
        <v/>
      </c>
      <c r="W27" s="23" t="str">
        <f t="shared" si="10"/>
        <v/>
      </c>
      <c r="X27" s="23" t="str">
        <f t="shared" si="10"/>
        <v/>
      </c>
      <c r="Y27" s="23" t="str">
        <f t="shared" si="10"/>
        <v/>
      </c>
      <c r="Z27" s="23" t="str">
        <f t="shared" si="10"/>
        <v/>
      </c>
      <c r="AA27" s="23" t="str">
        <f t="shared" si="10"/>
        <v/>
      </c>
      <c r="AB27" s="23" t="str">
        <f t="shared" si="10"/>
        <v/>
      </c>
      <c r="AC27" s="23" t="str">
        <f t="shared" si="10"/>
        <v/>
      </c>
      <c r="AD27" s="23" t="str">
        <f t="shared" si="10"/>
        <v/>
      </c>
      <c r="AE27" s="23" t="str">
        <f t="shared" si="10"/>
        <v/>
      </c>
      <c r="AF27" s="23" t="str">
        <f t="shared" si="10"/>
        <v/>
      </c>
      <c r="AG27" s="23" t="str">
        <f t="shared" si="10"/>
        <v/>
      </c>
      <c r="AH27" s="20">
        <f>SUM(AH25:AH26)</f>
        <v>0</v>
      </c>
      <c r="AI27" s="21">
        <f>SUM(AI25:AI26)</f>
        <v>0</v>
      </c>
      <c r="AJ27" s="21">
        <f>SUM(AJ25:AJ26)</f>
        <v>0</v>
      </c>
      <c r="AK27" s="21">
        <f t="shared" ref="AK27:AL27" si="11">SUM(AK25:AK26)</f>
        <v>0</v>
      </c>
      <c r="AL27" s="21">
        <f t="shared" si="11"/>
        <v>0</v>
      </c>
      <c r="AM27" s="31">
        <v>30.37</v>
      </c>
      <c r="AN27" s="24">
        <f>IF(A26&lt;$A$3,2.08,(NETWORKDAYS(A26,$A$2)/21.66667)*2.08)</f>
        <v>2.08</v>
      </c>
      <c r="AO27" s="24">
        <f>+AN27</f>
        <v>2.08</v>
      </c>
      <c r="AP27" s="31"/>
      <c r="AQ27" s="24">
        <f>+AM27-AI27</f>
        <v>30.37</v>
      </c>
      <c r="AR27" s="21">
        <f>+AP27-AJ27</f>
        <v>0</v>
      </c>
    </row>
    <row r="28" spans="1:45" s="42" customFormat="1" ht="6.75" customHeight="1" x14ac:dyDescent="0.25">
      <c r="A28" s="60"/>
      <c r="B28" s="68"/>
      <c r="C28" s="77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28"/>
      <c r="AI28" s="28"/>
      <c r="AJ28" s="28"/>
      <c r="AK28" s="28"/>
      <c r="AL28" s="28"/>
      <c r="AM28" s="60"/>
      <c r="AN28" s="28"/>
      <c r="AO28" s="28"/>
      <c r="AP28" s="60"/>
      <c r="AQ28" s="73"/>
      <c r="AR28" s="29"/>
    </row>
    <row r="29" spans="1:45" s="42" customFormat="1" ht="12.95" customHeight="1" x14ac:dyDescent="0.25">
      <c r="A29" s="66" t="s">
        <v>27</v>
      </c>
      <c r="B29" s="69" t="s">
        <v>13</v>
      </c>
      <c r="C29" s="74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20">
        <f>COUNTA(ModèleM!$C29:$AF29)</f>
        <v>0</v>
      </c>
      <c r="AI29" s="21">
        <f>(COUNTIFS(ModèleM!$C29:$AF29,("cp")))/2</f>
        <v>0</v>
      </c>
      <c r="AJ29" s="21">
        <f>COUNTIFS(ModèleM!$C29:$AG29,"RTT")/2</f>
        <v>0</v>
      </c>
      <c r="AK29" s="21">
        <f>COUNTIFS(ModèleM!$C29:$AG29,"m")/2</f>
        <v>0</v>
      </c>
      <c r="AL29" s="21">
        <f>COUNTIFS(ModèleM!$C29:$AG29,"a")/2</f>
        <v>0</v>
      </c>
      <c r="AM29" s="57"/>
      <c r="AN29" s="22"/>
      <c r="AO29" s="22"/>
      <c r="AP29" s="57"/>
      <c r="AQ29" s="71"/>
      <c r="AR29" s="22"/>
    </row>
    <row r="30" spans="1:45" s="42" customFormat="1" ht="12.95" customHeight="1" x14ac:dyDescent="0.25">
      <c r="A30" s="67">
        <v>42110</v>
      </c>
      <c r="B30" s="69" t="s">
        <v>19</v>
      </c>
      <c r="C30" s="74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20">
        <f>COUNTA(ModèleM!$C30:$AF30)</f>
        <v>0</v>
      </c>
      <c r="AI30" s="21">
        <f>(COUNTIFS(ModèleM!$C30:$AF30,("cp")))/2</f>
        <v>0</v>
      </c>
      <c r="AJ30" s="21">
        <f>COUNTIFS(ModèleM!$C30:$AG30,"RTT")/2</f>
        <v>0</v>
      </c>
      <c r="AK30" s="21">
        <f>COUNTIFS(ModèleM!$C30:$AG30,"m")/2</f>
        <v>0</v>
      </c>
      <c r="AL30" s="21">
        <f>COUNTIFS(ModèleM!$C30:$AG30,"a")/2</f>
        <v>0</v>
      </c>
      <c r="AM30" s="57"/>
      <c r="AN30" s="22"/>
      <c r="AO30" s="22"/>
      <c r="AP30" s="57"/>
      <c r="AQ30" s="71"/>
      <c r="AR30" s="22"/>
    </row>
    <row r="31" spans="1:45" s="42" customFormat="1" ht="12.95" customHeight="1" x14ac:dyDescent="0.25">
      <c r="A31" s="66"/>
      <c r="B31" s="69"/>
      <c r="C31" s="75" t="str">
        <f t="shared" ref="C31:AG31" si="12">IF(C29&gt;0,C29,IF(C30&gt;0,C30,""))</f>
        <v/>
      </c>
      <c r="D31" s="23" t="str">
        <f t="shared" si="12"/>
        <v/>
      </c>
      <c r="E31" s="23" t="str">
        <f t="shared" si="12"/>
        <v/>
      </c>
      <c r="F31" s="23" t="str">
        <f t="shared" si="12"/>
        <v/>
      </c>
      <c r="G31" s="23" t="str">
        <f t="shared" si="12"/>
        <v/>
      </c>
      <c r="H31" s="23" t="str">
        <f t="shared" si="12"/>
        <v/>
      </c>
      <c r="I31" s="23" t="str">
        <f t="shared" si="12"/>
        <v/>
      </c>
      <c r="J31" s="23" t="str">
        <f t="shared" si="12"/>
        <v/>
      </c>
      <c r="K31" s="23" t="str">
        <f t="shared" si="12"/>
        <v/>
      </c>
      <c r="L31" s="23" t="str">
        <f t="shared" si="12"/>
        <v/>
      </c>
      <c r="M31" s="23" t="str">
        <f t="shared" si="12"/>
        <v/>
      </c>
      <c r="N31" s="23" t="str">
        <f t="shared" si="12"/>
        <v/>
      </c>
      <c r="O31" s="23" t="str">
        <f t="shared" si="12"/>
        <v/>
      </c>
      <c r="P31" s="23" t="str">
        <f t="shared" si="12"/>
        <v/>
      </c>
      <c r="Q31" s="23" t="str">
        <f t="shared" si="12"/>
        <v/>
      </c>
      <c r="R31" s="23" t="str">
        <f t="shared" si="12"/>
        <v/>
      </c>
      <c r="S31" s="23" t="str">
        <f t="shared" si="12"/>
        <v/>
      </c>
      <c r="T31" s="23" t="str">
        <f t="shared" si="12"/>
        <v/>
      </c>
      <c r="U31" s="23" t="str">
        <f t="shared" si="12"/>
        <v/>
      </c>
      <c r="V31" s="23" t="str">
        <f t="shared" si="12"/>
        <v/>
      </c>
      <c r="W31" s="23" t="str">
        <f t="shared" si="12"/>
        <v/>
      </c>
      <c r="X31" s="23" t="str">
        <f t="shared" si="12"/>
        <v/>
      </c>
      <c r="Y31" s="23" t="str">
        <f t="shared" si="12"/>
        <v/>
      </c>
      <c r="Z31" s="23" t="str">
        <f t="shared" si="12"/>
        <v/>
      </c>
      <c r="AA31" s="23" t="str">
        <f t="shared" si="12"/>
        <v/>
      </c>
      <c r="AB31" s="23" t="str">
        <f t="shared" si="12"/>
        <v/>
      </c>
      <c r="AC31" s="23" t="str">
        <f t="shared" si="12"/>
        <v/>
      </c>
      <c r="AD31" s="23" t="str">
        <f t="shared" si="12"/>
        <v/>
      </c>
      <c r="AE31" s="23" t="str">
        <f t="shared" si="12"/>
        <v/>
      </c>
      <c r="AF31" s="23" t="str">
        <f t="shared" si="12"/>
        <v/>
      </c>
      <c r="AG31" s="23" t="str">
        <f t="shared" si="12"/>
        <v/>
      </c>
      <c r="AH31" s="20">
        <f>SUM(AH29:AH30)</f>
        <v>0</v>
      </c>
      <c r="AI31" s="21">
        <f>SUM(AI29:AI30)</f>
        <v>0</v>
      </c>
      <c r="AJ31" s="21">
        <f>SUM(AJ29:AJ30)</f>
        <v>0</v>
      </c>
      <c r="AK31" s="21">
        <f t="shared" ref="AK31:AL31" si="13">SUM(AK29:AK30)</f>
        <v>0</v>
      </c>
      <c r="AL31" s="21">
        <f t="shared" si="13"/>
        <v>0</v>
      </c>
      <c r="AM31" s="31">
        <v>14.56</v>
      </c>
      <c r="AN31" s="24">
        <f>IF(A30&lt;$A$3,2.08,(NETWORKDAYS(A30,$A$2)/21.66667)*2.08)</f>
        <v>2.08</v>
      </c>
      <c r="AO31" s="24">
        <f>+AN31</f>
        <v>2.08</v>
      </c>
      <c r="AP31" s="31"/>
      <c r="AQ31" s="24">
        <f>+AM31-AI31</f>
        <v>14.56</v>
      </c>
      <c r="AR31" s="21">
        <f>+AP31-AJ31</f>
        <v>0</v>
      </c>
    </row>
    <row r="32" spans="1:45" s="42" customFormat="1" ht="6.75" customHeight="1" x14ac:dyDescent="0.25">
      <c r="A32" s="60"/>
      <c r="B32" s="68"/>
      <c r="C32" s="77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28"/>
      <c r="AI32" s="28"/>
      <c r="AJ32" s="28"/>
      <c r="AK32" s="28"/>
      <c r="AL32" s="28"/>
      <c r="AM32" s="60"/>
      <c r="AN32" s="28"/>
      <c r="AO32" s="28"/>
      <c r="AP32" s="60"/>
      <c r="AQ32" s="72"/>
      <c r="AR32" s="28"/>
    </row>
    <row r="33" spans="1:44" s="42" customFormat="1" ht="12.95" customHeight="1" x14ac:dyDescent="0.25">
      <c r="A33" s="66" t="s">
        <v>28</v>
      </c>
      <c r="B33" s="69" t="s">
        <v>13</v>
      </c>
      <c r="C33" s="74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20">
        <f>COUNTA(ModèleM!$C33:$AF33)</f>
        <v>0</v>
      </c>
      <c r="AI33" s="21">
        <f>(COUNTIFS(ModèleM!$C33:$AF33,("cp")))/2</f>
        <v>0</v>
      </c>
      <c r="AJ33" s="21">
        <f>COUNTIFS(ModèleM!$C33:$AG33,"RTT")/2</f>
        <v>0</v>
      </c>
      <c r="AK33" s="21">
        <f>COUNTIFS(ModèleM!$C33:$AG33,"m")/2</f>
        <v>0</v>
      </c>
      <c r="AL33" s="21">
        <f>COUNTIFS(ModèleM!$C33:$AG33,"a")/2</f>
        <v>0</v>
      </c>
      <c r="AM33" s="57"/>
      <c r="AN33" s="22"/>
      <c r="AO33" s="22"/>
      <c r="AP33" s="57"/>
      <c r="AQ33" s="71"/>
      <c r="AR33" s="22"/>
    </row>
    <row r="34" spans="1:44" s="42" customFormat="1" ht="12.95" customHeight="1" x14ac:dyDescent="0.25">
      <c r="A34" s="67">
        <v>42373</v>
      </c>
      <c r="B34" s="69" t="s">
        <v>19</v>
      </c>
      <c r="C34" s="74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20">
        <f>COUNTA(ModèleM!$C34:$AF34)</f>
        <v>0</v>
      </c>
      <c r="AI34" s="21">
        <f>(COUNTIFS(ModèleM!$C34:$AF34,("cp")))/2</f>
        <v>0</v>
      </c>
      <c r="AJ34" s="21">
        <f>COUNTIFS(ModèleM!$C34:$AG34,"RTT")/2</f>
        <v>0</v>
      </c>
      <c r="AK34" s="21">
        <f>COUNTIFS(ModèleM!$C34:$AG34,"m")/2</f>
        <v>0</v>
      </c>
      <c r="AL34" s="21">
        <f>COUNTIFS(ModèleM!$C34:$AG34,"a")/2</f>
        <v>0</v>
      </c>
      <c r="AM34" s="57"/>
      <c r="AN34" s="22"/>
      <c r="AO34" s="22"/>
      <c r="AP34" s="57"/>
      <c r="AQ34" s="71"/>
      <c r="AR34" s="22"/>
    </row>
    <row r="35" spans="1:44" s="42" customFormat="1" ht="12.95" customHeight="1" x14ac:dyDescent="0.25">
      <c r="A35" s="66"/>
      <c r="B35" s="69"/>
      <c r="C35" s="75" t="str">
        <f t="shared" ref="C35:AG35" si="14">IF(C33&gt;0,C33,IF(C34&gt;0,C34,""))</f>
        <v/>
      </c>
      <c r="D35" s="23" t="str">
        <f t="shared" si="14"/>
        <v/>
      </c>
      <c r="E35" s="23" t="str">
        <f t="shared" si="14"/>
        <v/>
      </c>
      <c r="F35" s="23" t="str">
        <f t="shared" si="14"/>
        <v/>
      </c>
      <c r="G35" s="23" t="str">
        <f t="shared" si="14"/>
        <v/>
      </c>
      <c r="H35" s="23" t="str">
        <f t="shared" si="14"/>
        <v/>
      </c>
      <c r="I35" s="23" t="str">
        <f t="shared" si="14"/>
        <v/>
      </c>
      <c r="J35" s="23" t="str">
        <f t="shared" si="14"/>
        <v/>
      </c>
      <c r="K35" s="23" t="str">
        <f t="shared" si="14"/>
        <v/>
      </c>
      <c r="L35" s="23" t="str">
        <f t="shared" si="14"/>
        <v/>
      </c>
      <c r="M35" s="23" t="str">
        <f t="shared" si="14"/>
        <v/>
      </c>
      <c r="N35" s="23" t="str">
        <f t="shared" si="14"/>
        <v/>
      </c>
      <c r="O35" s="23" t="str">
        <f t="shared" si="14"/>
        <v/>
      </c>
      <c r="P35" s="23" t="str">
        <f t="shared" si="14"/>
        <v/>
      </c>
      <c r="Q35" s="23" t="str">
        <f t="shared" si="14"/>
        <v/>
      </c>
      <c r="R35" s="23" t="str">
        <f t="shared" si="14"/>
        <v/>
      </c>
      <c r="S35" s="23" t="str">
        <f t="shared" si="14"/>
        <v/>
      </c>
      <c r="T35" s="23" t="str">
        <f t="shared" si="14"/>
        <v/>
      </c>
      <c r="U35" s="23" t="str">
        <f t="shared" si="14"/>
        <v/>
      </c>
      <c r="V35" s="23" t="str">
        <f t="shared" si="14"/>
        <v/>
      </c>
      <c r="W35" s="23" t="str">
        <f t="shared" si="14"/>
        <v/>
      </c>
      <c r="X35" s="23" t="str">
        <f t="shared" si="14"/>
        <v/>
      </c>
      <c r="Y35" s="23" t="str">
        <f t="shared" si="14"/>
        <v/>
      </c>
      <c r="Z35" s="23" t="str">
        <f t="shared" si="14"/>
        <v/>
      </c>
      <c r="AA35" s="23" t="str">
        <f t="shared" si="14"/>
        <v/>
      </c>
      <c r="AB35" s="23" t="str">
        <f t="shared" si="14"/>
        <v/>
      </c>
      <c r="AC35" s="23" t="str">
        <f t="shared" si="14"/>
        <v/>
      </c>
      <c r="AD35" s="23" t="str">
        <f t="shared" si="14"/>
        <v/>
      </c>
      <c r="AE35" s="23" t="str">
        <f t="shared" si="14"/>
        <v/>
      </c>
      <c r="AF35" s="23" t="str">
        <f t="shared" si="14"/>
        <v/>
      </c>
      <c r="AG35" s="23" t="str">
        <f t="shared" si="14"/>
        <v/>
      </c>
      <c r="AH35" s="20">
        <f>SUM(AH33:AH34)</f>
        <v>0</v>
      </c>
      <c r="AI35" s="21">
        <f>SUM(AI33:AI34)</f>
        <v>0</v>
      </c>
      <c r="AJ35" s="21">
        <f>SUM(AJ33:AJ34)</f>
        <v>0</v>
      </c>
      <c r="AK35" s="21">
        <f t="shared" ref="AK35:AL35" si="15">SUM(AK33:AK34)</f>
        <v>0</v>
      </c>
      <c r="AL35" s="21">
        <f t="shared" si="15"/>
        <v>0</v>
      </c>
      <c r="AM35" s="31">
        <v>14.14</v>
      </c>
      <c r="AN35" s="24">
        <f>IF(A34&lt;$A$3,2.08,(NETWORKDAYS(A34,$A$2)/21.66667)*2.08)</f>
        <v>2.08</v>
      </c>
      <c r="AO35" s="24">
        <f>+AN35</f>
        <v>2.08</v>
      </c>
      <c r="AP35" s="31"/>
      <c r="AQ35" s="24">
        <f>+AM35-AI35</f>
        <v>14.14</v>
      </c>
      <c r="AR35" s="21">
        <f>+AP35-AJ35</f>
        <v>0</v>
      </c>
    </row>
    <row r="36" spans="1:44" s="42" customFormat="1" ht="6.75" customHeight="1" x14ac:dyDescent="0.25">
      <c r="A36" s="60"/>
      <c r="B36" s="68"/>
      <c r="C36" s="77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28"/>
      <c r="AI36" s="28"/>
      <c r="AJ36" s="28"/>
      <c r="AK36" s="28"/>
      <c r="AL36" s="28"/>
      <c r="AM36" s="60"/>
      <c r="AN36" s="28"/>
      <c r="AO36" s="28"/>
      <c r="AP36" s="60"/>
      <c r="AQ36" s="72"/>
      <c r="AR36" s="28"/>
    </row>
    <row r="37" spans="1:44" s="42" customFormat="1" ht="12.95" customHeight="1" x14ac:dyDescent="0.25">
      <c r="A37" s="66" t="s">
        <v>29</v>
      </c>
      <c r="B37" s="69" t="s">
        <v>13</v>
      </c>
      <c r="C37" s="74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20">
        <f>COUNTA(ModèleM!$C37:$AF37)</f>
        <v>0</v>
      </c>
      <c r="AI37" s="21">
        <f>(COUNTIFS(ModèleM!$C37:$AF37,("cp")))/2</f>
        <v>0</v>
      </c>
      <c r="AJ37" s="21">
        <f>COUNTIFS(ModèleM!$C37:$AG37,"RTT")/2</f>
        <v>0</v>
      </c>
      <c r="AK37" s="21">
        <f>COUNTIFS(ModèleM!$C37:$AG37,"m")/2</f>
        <v>0</v>
      </c>
      <c r="AL37" s="21">
        <f>COUNTIFS(ModèleM!$C37:$AG37,"a")/2</f>
        <v>0</v>
      </c>
      <c r="AM37" s="57"/>
      <c r="AN37" s="22"/>
      <c r="AO37" s="22"/>
      <c r="AP37" s="57"/>
      <c r="AQ37" s="71"/>
      <c r="AR37" s="22"/>
    </row>
    <row r="38" spans="1:44" s="42" customFormat="1" ht="12.95" customHeight="1" x14ac:dyDescent="0.25">
      <c r="A38" s="67">
        <v>41821</v>
      </c>
      <c r="B38" s="69" t="s">
        <v>19</v>
      </c>
      <c r="C38" s="74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20">
        <f>COUNTA(ModèleM!$C38:$AF38)</f>
        <v>0</v>
      </c>
      <c r="AI38" s="21">
        <f>(COUNTIFS(ModèleM!$C38:$AF38,("cp")))/2</f>
        <v>0</v>
      </c>
      <c r="AJ38" s="21">
        <f>COUNTIFS(ModèleM!$C38:$AG38,"RTT")/2</f>
        <v>0</v>
      </c>
      <c r="AK38" s="21">
        <f>COUNTIFS(ModèleM!$C38:$AG38,"m")/2</f>
        <v>0</v>
      </c>
      <c r="AL38" s="21">
        <f>COUNTIFS(ModèleM!$C38:$AG38,"a")/2</f>
        <v>0</v>
      </c>
      <c r="AM38" s="57"/>
      <c r="AN38" s="22"/>
      <c r="AO38" s="22"/>
      <c r="AP38" s="57"/>
      <c r="AQ38" s="71"/>
      <c r="AR38" s="22"/>
    </row>
    <row r="39" spans="1:44" s="42" customFormat="1" ht="12.95" customHeight="1" x14ac:dyDescent="0.25">
      <c r="A39" s="66"/>
      <c r="B39" s="69"/>
      <c r="C39" s="75" t="str">
        <f t="shared" ref="C39:AG39" si="16">IF(C37&gt;0,C37,IF(C38&gt;0,C38,""))</f>
        <v/>
      </c>
      <c r="D39" s="23" t="str">
        <f t="shared" si="16"/>
        <v/>
      </c>
      <c r="E39" s="23" t="str">
        <f t="shared" si="16"/>
        <v/>
      </c>
      <c r="F39" s="23" t="str">
        <f t="shared" si="16"/>
        <v/>
      </c>
      <c r="G39" s="23" t="str">
        <f t="shared" si="16"/>
        <v/>
      </c>
      <c r="H39" s="23" t="str">
        <f t="shared" si="16"/>
        <v/>
      </c>
      <c r="I39" s="23" t="str">
        <f t="shared" si="16"/>
        <v/>
      </c>
      <c r="J39" s="23" t="str">
        <f t="shared" si="16"/>
        <v/>
      </c>
      <c r="K39" s="23" t="str">
        <f t="shared" si="16"/>
        <v/>
      </c>
      <c r="L39" s="23" t="str">
        <f t="shared" si="16"/>
        <v/>
      </c>
      <c r="M39" s="23" t="str">
        <f t="shared" si="16"/>
        <v/>
      </c>
      <c r="N39" s="23" t="str">
        <f t="shared" si="16"/>
        <v/>
      </c>
      <c r="O39" s="23" t="str">
        <f t="shared" si="16"/>
        <v/>
      </c>
      <c r="P39" s="23" t="str">
        <f t="shared" si="16"/>
        <v/>
      </c>
      <c r="Q39" s="23" t="str">
        <f t="shared" si="16"/>
        <v/>
      </c>
      <c r="R39" s="23" t="str">
        <f t="shared" si="16"/>
        <v/>
      </c>
      <c r="S39" s="23" t="str">
        <f t="shared" si="16"/>
        <v/>
      </c>
      <c r="T39" s="23" t="str">
        <f t="shared" si="16"/>
        <v/>
      </c>
      <c r="U39" s="23" t="str">
        <f t="shared" si="16"/>
        <v/>
      </c>
      <c r="V39" s="23" t="str">
        <f t="shared" si="16"/>
        <v/>
      </c>
      <c r="W39" s="23" t="str">
        <f t="shared" si="16"/>
        <v/>
      </c>
      <c r="X39" s="23" t="str">
        <f t="shared" si="16"/>
        <v/>
      </c>
      <c r="Y39" s="23" t="str">
        <f t="shared" si="16"/>
        <v/>
      </c>
      <c r="Z39" s="23" t="str">
        <f t="shared" si="16"/>
        <v/>
      </c>
      <c r="AA39" s="23" t="str">
        <f t="shared" si="16"/>
        <v/>
      </c>
      <c r="AB39" s="23" t="str">
        <f t="shared" si="16"/>
        <v/>
      </c>
      <c r="AC39" s="23" t="str">
        <f t="shared" si="16"/>
        <v/>
      </c>
      <c r="AD39" s="23" t="str">
        <f t="shared" si="16"/>
        <v/>
      </c>
      <c r="AE39" s="23" t="str">
        <f t="shared" si="16"/>
        <v/>
      </c>
      <c r="AF39" s="23" t="str">
        <f t="shared" si="16"/>
        <v/>
      </c>
      <c r="AG39" s="23" t="str">
        <f t="shared" si="16"/>
        <v/>
      </c>
      <c r="AH39" s="20">
        <f>SUM(AH37:AH38)</f>
        <v>0</v>
      </c>
      <c r="AI39" s="21">
        <f>SUM(AI37:AI38)</f>
        <v>0</v>
      </c>
      <c r="AJ39" s="21">
        <f>SUM(AJ37:AJ38)</f>
        <v>0</v>
      </c>
      <c r="AK39" s="21">
        <f t="shared" ref="AK39:AL39" si="17">SUM(AK37:AK38)</f>
        <v>0</v>
      </c>
      <c r="AL39" s="21">
        <f t="shared" si="17"/>
        <v>0</v>
      </c>
      <c r="AM39" s="31">
        <v>20.38</v>
      </c>
      <c r="AN39" s="24">
        <f>IF(A38&lt;$A$3,2.08,(NETWORKDAYS(A38,$A$2)/21.66667)*2.08)</f>
        <v>2.08</v>
      </c>
      <c r="AO39" s="24">
        <f>+AN39</f>
        <v>2.08</v>
      </c>
      <c r="AP39" s="31"/>
      <c r="AQ39" s="24">
        <f>+AM39-AI39</f>
        <v>20.38</v>
      </c>
      <c r="AR39" s="21">
        <f>+AP39-AJ39</f>
        <v>0</v>
      </c>
    </row>
    <row r="40" spans="1:44" s="42" customFormat="1" ht="6.75" customHeight="1" x14ac:dyDescent="0.25">
      <c r="A40" s="60"/>
      <c r="B40" s="68"/>
      <c r="C40" s="77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28"/>
      <c r="AI40" s="28"/>
      <c r="AJ40" s="28"/>
      <c r="AK40" s="28"/>
      <c r="AL40" s="28"/>
      <c r="AM40" s="60"/>
      <c r="AN40" s="28"/>
      <c r="AO40" s="28"/>
      <c r="AP40" s="60"/>
      <c r="AQ40" s="73"/>
      <c r="AR40" s="29"/>
    </row>
    <row r="41" spans="1:44" s="42" customFormat="1" ht="12.95" customHeight="1" x14ac:dyDescent="0.25">
      <c r="A41" s="66" t="s">
        <v>30</v>
      </c>
      <c r="B41" s="69" t="s">
        <v>13</v>
      </c>
      <c r="C41" s="74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20">
        <f>COUNTA(ModèleM!$C41:$AF41)</f>
        <v>0</v>
      </c>
      <c r="AI41" s="21">
        <f>(COUNTIFS(ModèleM!$C41:$AF41,("cp")))/2</f>
        <v>0</v>
      </c>
      <c r="AJ41" s="21">
        <f>COUNTIFS(ModèleM!$C41:$AG41,"RTT")/2</f>
        <v>0</v>
      </c>
      <c r="AK41" s="21">
        <f>COUNTIFS(ModèleM!$C41:$AG41,"m")/2</f>
        <v>0</v>
      </c>
      <c r="AL41" s="21">
        <f>COUNTIFS(ModèleM!$C41:$AG41,"a")/2</f>
        <v>0</v>
      </c>
      <c r="AM41" s="57"/>
      <c r="AN41" s="22"/>
      <c r="AO41" s="22"/>
      <c r="AP41" s="57"/>
      <c r="AQ41" s="71"/>
      <c r="AR41" s="22"/>
    </row>
    <row r="42" spans="1:44" s="42" customFormat="1" ht="12.95" customHeight="1" x14ac:dyDescent="0.25">
      <c r="A42" s="67">
        <v>40575</v>
      </c>
      <c r="B42" s="69" t="s">
        <v>19</v>
      </c>
      <c r="C42" s="74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20">
        <f>COUNTA(ModèleM!$C42:$AF42)</f>
        <v>0</v>
      </c>
      <c r="AI42" s="21">
        <f>(COUNTIFS(ModèleM!$C42:$AF42,("cp")))/2</f>
        <v>0</v>
      </c>
      <c r="AJ42" s="21">
        <f>COUNTIFS(ModèleM!$C42:$AG42,"RTT")/2</f>
        <v>0</v>
      </c>
      <c r="AK42" s="21">
        <f>COUNTIFS(ModèleM!$C42:$AG42,"m")/2</f>
        <v>0</v>
      </c>
      <c r="AL42" s="21">
        <f>COUNTIFS(ModèleM!$C42:$AG42,"a")/2</f>
        <v>0</v>
      </c>
      <c r="AM42" s="57"/>
      <c r="AN42" s="22"/>
      <c r="AO42" s="22"/>
      <c r="AP42" s="57"/>
      <c r="AQ42" s="71"/>
      <c r="AR42" s="22"/>
    </row>
    <row r="43" spans="1:44" s="42" customFormat="1" ht="12.95" customHeight="1" x14ac:dyDescent="0.25">
      <c r="A43" s="66"/>
      <c r="B43" s="69"/>
      <c r="C43" s="75" t="str">
        <f t="shared" ref="C43:AG43" si="18">IF(C41&gt;0,C41,IF(C42&gt;0,C42,""))</f>
        <v/>
      </c>
      <c r="D43" s="23" t="str">
        <f t="shared" si="18"/>
        <v/>
      </c>
      <c r="E43" s="23" t="str">
        <f t="shared" si="18"/>
        <v/>
      </c>
      <c r="F43" s="23" t="str">
        <f t="shared" si="18"/>
        <v/>
      </c>
      <c r="G43" s="23" t="str">
        <f t="shared" si="18"/>
        <v/>
      </c>
      <c r="H43" s="23" t="str">
        <f t="shared" si="18"/>
        <v/>
      </c>
      <c r="I43" s="23" t="str">
        <f t="shared" si="18"/>
        <v/>
      </c>
      <c r="J43" s="23" t="str">
        <f t="shared" si="18"/>
        <v/>
      </c>
      <c r="K43" s="23" t="str">
        <f t="shared" si="18"/>
        <v/>
      </c>
      <c r="L43" s="23" t="str">
        <f t="shared" si="18"/>
        <v/>
      </c>
      <c r="M43" s="23" t="str">
        <f t="shared" si="18"/>
        <v/>
      </c>
      <c r="N43" s="23" t="str">
        <f t="shared" si="18"/>
        <v/>
      </c>
      <c r="O43" s="23" t="str">
        <f t="shared" si="18"/>
        <v/>
      </c>
      <c r="P43" s="23" t="str">
        <f t="shared" si="18"/>
        <v/>
      </c>
      <c r="Q43" s="23" t="str">
        <f t="shared" si="18"/>
        <v/>
      </c>
      <c r="R43" s="23" t="str">
        <f t="shared" si="18"/>
        <v/>
      </c>
      <c r="S43" s="23" t="str">
        <f t="shared" si="18"/>
        <v/>
      </c>
      <c r="T43" s="23" t="str">
        <f t="shared" si="18"/>
        <v/>
      </c>
      <c r="U43" s="23" t="str">
        <f t="shared" si="18"/>
        <v/>
      </c>
      <c r="V43" s="23" t="str">
        <f t="shared" si="18"/>
        <v/>
      </c>
      <c r="W43" s="23" t="str">
        <f t="shared" si="18"/>
        <v/>
      </c>
      <c r="X43" s="23" t="str">
        <f t="shared" si="18"/>
        <v/>
      </c>
      <c r="Y43" s="23" t="str">
        <f t="shared" si="18"/>
        <v/>
      </c>
      <c r="Z43" s="23" t="str">
        <f t="shared" si="18"/>
        <v/>
      </c>
      <c r="AA43" s="23" t="str">
        <f t="shared" si="18"/>
        <v/>
      </c>
      <c r="AB43" s="23" t="str">
        <f t="shared" si="18"/>
        <v/>
      </c>
      <c r="AC43" s="23" t="str">
        <f t="shared" si="18"/>
        <v/>
      </c>
      <c r="AD43" s="23" t="str">
        <f t="shared" si="18"/>
        <v/>
      </c>
      <c r="AE43" s="23" t="str">
        <f t="shared" si="18"/>
        <v/>
      </c>
      <c r="AF43" s="23" t="str">
        <f t="shared" si="18"/>
        <v/>
      </c>
      <c r="AG43" s="23" t="str">
        <f t="shared" si="18"/>
        <v/>
      </c>
      <c r="AH43" s="20">
        <f>SUM(AH41:AH42)</f>
        <v>0</v>
      </c>
      <c r="AI43" s="21">
        <f>SUM(AI41:AI42)</f>
        <v>0</v>
      </c>
      <c r="AJ43" s="21">
        <f>SUM(AJ41:AJ42)</f>
        <v>0</v>
      </c>
      <c r="AK43" s="21">
        <f t="shared" ref="AK43:AL43" si="19">SUM(AK41:AK42)</f>
        <v>0</v>
      </c>
      <c r="AL43" s="21">
        <f t="shared" si="19"/>
        <v>0</v>
      </c>
      <c r="AM43" s="31">
        <v>24.96</v>
      </c>
      <c r="AN43" s="24">
        <f>IF(A42&lt;$A$3,2.08,(NETWORKDAYS(A42,$A$2)/21.66667)*2.08)</f>
        <v>2.08</v>
      </c>
      <c r="AO43" s="24">
        <f>+AN43</f>
        <v>2.08</v>
      </c>
      <c r="AP43" s="31"/>
      <c r="AQ43" s="24">
        <f>+AM43-AI43</f>
        <v>24.96</v>
      </c>
      <c r="AR43" s="21">
        <f>+AP43-AJ43</f>
        <v>0</v>
      </c>
    </row>
    <row r="44" spans="1:44" s="42" customFormat="1" ht="6.75" customHeight="1" x14ac:dyDescent="0.25">
      <c r="A44" s="60"/>
      <c r="B44" s="68"/>
      <c r="C44" s="77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28"/>
      <c r="AI44" s="28"/>
      <c r="AJ44" s="28"/>
      <c r="AK44" s="28"/>
      <c r="AL44" s="28"/>
      <c r="AM44" s="60"/>
      <c r="AN44" s="28"/>
      <c r="AO44" s="28"/>
      <c r="AP44" s="60"/>
      <c r="AQ44" s="73"/>
      <c r="AR44" s="29"/>
    </row>
    <row r="45" spans="1:44" s="42" customFormat="1" ht="12.95" customHeight="1" x14ac:dyDescent="0.25">
      <c r="A45" s="66" t="s">
        <v>31</v>
      </c>
      <c r="B45" s="69" t="s">
        <v>13</v>
      </c>
      <c r="C45" s="74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20">
        <f>COUNTA(ModèleM!$C45:$AF45)</f>
        <v>0</v>
      </c>
      <c r="AI45" s="21">
        <f>(COUNTIFS(ModèleM!$C45:$AF45,("cp")))/2</f>
        <v>0</v>
      </c>
      <c r="AJ45" s="21">
        <f>COUNTIFS(ModèleM!$C45:$AG45,"RTT")/2</f>
        <v>0</v>
      </c>
      <c r="AK45" s="21">
        <f>COUNTIFS(ModèleM!$C45:$AG45,"m")/2</f>
        <v>0</v>
      </c>
      <c r="AL45" s="21">
        <f>COUNTIFS(ModèleM!$C45:$AG45,"a")/2</f>
        <v>0</v>
      </c>
      <c r="AM45" s="57"/>
      <c r="AN45" s="22"/>
      <c r="AO45" s="22"/>
      <c r="AP45" s="57"/>
      <c r="AQ45" s="71"/>
      <c r="AR45" s="22"/>
    </row>
    <row r="46" spans="1:44" s="42" customFormat="1" ht="12.95" customHeight="1" x14ac:dyDescent="0.25">
      <c r="A46" s="67">
        <v>42793</v>
      </c>
      <c r="B46" s="69" t="s">
        <v>19</v>
      </c>
      <c r="C46" s="74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20">
        <f>COUNTA(ModèleM!$C46:$AF46)</f>
        <v>0</v>
      </c>
      <c r="AI46" s="21">
        <f>(COUNTIFS(ModèleM!$C46:$AF46,("cp")))/2</f>
        <v>0</v>
      </c>
      <c r="AJ46" s="21">
        <f>COUNTIFS(ModèleM!$C46:$AG46,"RTT")/2</f>
        <v>0</v>
      </c>
      <c r="AK46" s="21">
        <f>COUNTIFS(ModèleM!$C46:$AG46,"m")/2</f>
        <v>0</v>
      </c>
      <c r="AL46" s="21">
        <f>COUNTIFS(ModèleM!$C46:$AG46,"a")/2</f>
        <v>0</v>
      </c>
      <c r="AM46" s="57"/>
      <c r="AN46" s="22"/>
      <c r="AO46" s="22"/>
      <c r="AP46" s="57"/>
      <c r="AQ46" s="71"/>
      <c r="AR46" s="22"/>
    </row>
    <row r="47" spans="1:44" s="42" customFormat="1" ht="12.95" customHeight="1" x14ac:dyDescent="0.25">
      <c r="A47" s="66"/>
      <c r="B47" s="69"/>
      <c r="C47" s="75" t="str">
        <f t="shared" ref="C47:AG47" si="20">IF(C45&gt;0,C45,IF(C46&gt;0,C46,""))</f>
        <v/>
      </c>
      <c r="D47" s="23" t="str">
        <f t="shared" si="20"/>
        <v/>
      </c>
      <c r="E47" s="23" t="str">
        <f t="shared" si="20"/>
        <v/>
      </c>
      <c r="F47" s="23" t="str">
        <f t="shared" si="20"/>
        <v/>
      </c>
      <c r="G47" s="23" t="str">
        <f t="shared" si="20"/>
        <v/>
      </c>
      <c r="H47" s="23" t="str">
        <f t="shared" si="20"/>
        <v/>
      </c>
      <c r="I47" s="23" t="str">
        <f t="shared" si="20"/>
        <v/>
      </c>
      <c r="J47" s="23" t="str">
        <f t="shared" si="20"/>
        <v/>
      </c>
      <c r="K47" s="23" t="str">
        <f t="shared" si="20"/>
        <v/>
      </c>
      <c r="L47" s="23" t="str">
        <f t="shared" si="20"/>
        <v/>
      </c>
      <c r="M47" s="23" t="str">
        <f t="shared" si="20"/>
        <v/>
      </c>
      <c r="N47" s="23" t="str">
        <f t="shared" si="20"/>
        <v/>
      </c>
      <c r="O47" s="23" t="str">
        <f t="shared" si="20"/>
        <v/>
      </c>
      <c r="P47" s="23" t="str">
        <f t="shared" si="20"/>
        <v/>
      </c>
      <c r="Q47" s="23" t="str">
        <f t="shared" si="20"/>
        <v/>
      </c>
      <c r="R47" s="23" t="str">
        <f t="shared" si="20"/>
        <v/>
      </c>
      <c r="S47" s="23" t="str">
        <f t="shared" si="20"/>
        <v/>
      </c>
      <c r="T47" s="23" t="str">
        <f t="shared" si="20"/>
        <v/>
      </c>
      <c r="U47" s="23" t="str">
        <f t="shared" si="20"/>
        <v/>
      </c>
      <c r="V47" s="23" t="str">
        <f t="shared" si="20"/>
        <v/>
      </c>
      <c r="W47" s="23" t="str">
        <f t="shared" si="20"/>
        <v/>
      </c>
      <c r="X47" s="23" t="str">
        <f t="shared" si="20"/>
        <v/>
      </c>
      <c r="Y47" s="23" t="str">
        <f t="shared" si="20"/>
        <v/>
      </c>
      <c r="Z47" s="23" t="str">
        <f t="shared" si="20"/>
        <v/>
      </c>
      <c r="AA47" s="23" t="str">
        <f t="shared" si="20"/>
        <v/>
      </c>
      <c r="AB47" s="23" t="str">
        <f t="shared" si="20"/>
        <v/>
      </c>
      <c r="AC47" s="23" t="str">
        <f t="shared" si="20"/>
        <v/>
      </c>
      <c r="AD47" s="23" t="str">
        <f t="shared" si="20"/>
        <v/>
      </c>
      <c r="AE47" s="23" t="str">
        <f t="shared" si="20"/>
        <v/>
      </c>
      <c r="AF47" s="23" t="str">
        <f t="shared" si="20"/>
        <v/>
      </c>
      <c r="AG47" s="23" t="str">
        <f t="shared" si="20"/>
        <v/>
      </c>
      <c r="AH47" s="20">
        <f>SUM(AH45:AH46)</f>
        <v>0</v>
      </c>
      <c r="AI47" s="21">
        <f>SUM(AI45:AI46)</f>
        <v>0</v>
      </c>
      <c r="AJ47" s="21">
        <f>SUM(AJ45:AJ46)</f>
        <v>0</v>
      </c>
      <c r="AK47" s="21">
        <f t="shared" ref="AK47:AL47" si="21">SUM(AK45:AK46)</f>
        <v>0</v>
      </c>
      <c r="AL47" s="21">
        <f t="shared" si="21"/>
        <v>0</v>
      </c>
      <c r="AM47" s="31">
        <v>6.41</v>
      </c>
      <c r="AN47" s="24">
        <f>IF(A46&lt;$A$3,2.08,(NETWORKDAYS(A46,$A$2)/21.66667)*2.08)</f>
        <v>2.08</v>
      </c>
      <c r="AO47" s="24">
        <f>+AN47</f>
        <v>2.08</v>
      </c>
      <c r="AP47" s="31"/>
      <c r="AQ47" s="24">
        <f>+AM47-AI47</f>
        <v>6.41</v>
      </c>
      <c r="AR47" s="21">
        <f>+AP47-AJ47</f>
        <v>0</v>
      </c>
    </row>
    <row r="48" spans="1:44" s="42" customFormat="1" ht="6.75" customHeight="1" x14ac:dyDescent="0.25">
      <c r="A48" s="60"/>
      <c r="B48" s="68"/>
      <c r="C48" s="77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0"/>
      <c r="AH48" s="28"/>
      <c r="AI48" s="28"/>
      <c r="AJ48" s="28"/>
      <c r="AK48" s="28"/>
      <c r="AL48" s="28"/>
      <c r="AM48" s="60"/>
      <c r="AN48" s="28"/>
      <c r="AO48" s="28"/>
      <c r="AP48" s="60"/>
      <c r="AQ48" s="73"/>
      <c r="AR48" s="29"/>
    </row>
    <row r="49" spans="1:44" s="42" customFormat="1" ht="12.95" customHeight="1" x14ac:dyDescent="0.25">
      <c r="A49" s="66" t="s">
        <v>32</v>
      </c>
      <c r="B49" s="69" t="s">
        <v>13</v>
      </c>
      <c r="C49" s="74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20">
        <f>COUNTA(ModèleM!$C49:$AF49)</f>
        <v>0</v>
      </c>
      <c r="AI49" s="21">
        <f>(COUNTIFS(ModèleM!$C49:$AF49,("cp")))/2</f>
        <v>0</v>
      </c>
      <c r="AJ49" s="21">
        <f>COUNTIFS(ModèleM!$C49:$AG49,"RTT")/2</f>
        <v>0</v>
      </c>
      <c r="AK49" s="21">
        <f>COUNTIFS(ModèleM!$C49:$AG49,"m")/2</f>
        <v>0</v>
      </c>
      <c r="AL49" s="21">
        <f>COUNTIFS(ModèleM!$C49:$AG49,"a")/2</f>
        <v>0</v>
      </c>
      <c r="AM49" s="57"/>
      <c r="AN49" s="22"/>
      <c r="AO49" s="22"/>
      <c r="AP49" s="57"/>
      <c r="AQ49" s="71"/>
      <c r="AR49" s="22"/>
    </row>
    <row r="50" spans="1:44" s="42" customFormat="1" ht="12.95" customHeight="1" x14ac:dyDescent="0.25">
      <c r="A50" s="67">
        <v>42660</v>
      </c>
      <c r="B50" s="69" t="s">
        <v>19</v>
      </c>
      <c r="C50" s="74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20">
        <f>COUNTA(ModèleM!$C50:$AF50)</f>
        <v>0</v>
      </c>
      <c r="AI50" s="21">
        <f>(COUNTIFS(ModèleM!$C50:$AF50,("cp")))/2</f>
        <v>0</v>
      </c>
      <c r="AJ50" s="21">
        <f>COUNTIFS(ModèleM!$C50:$AG50,"RTT")/2</f>
        <v>0</v>
      </c>
      <c r="AK50" s="21">
        <f>COUNTIFS(ModèleM!$C50:$AG50,"m")/2</f>
        <v>0</v>
      </c>
      <c r="AL50" s="21">
        <f>COUNTIFS(ModèleM!$C50:$AG50,"a")/2</f>
        <v>0</v>
      </c>
      <c r="AM50" s="57"/>
      <c r="AN50" s="22"/>
      <c r="AO50" s="22"/>
      <c r="AP50" s="57"/>
      <c r="AQ50" s="71"/>
      <c r="AR50" s="22"/>
    </row>
    <row r="51" spans="1:44" s="42" customFormat="1" ht="12.95" customHeight="1" x14ac:dyDescent="0.25">
      <c r="A51" s="66"/>
      <c r="B51" s="69"/>
      <c r="C51" s="75" t="str">
        <f t="shared" ref="C51:AG51" si="22">IF(C49&gt;0,C49,IF(C50&gt;0,C50,""))</f>
        <v/>
      </c>
      <c r="D51" s="23" t="str">
        <f t="shared" si="22"/>
        <v/>
      </c>
      <c r="E51" s="23" t="str">
        <f t="shared" si="22"/>
        <v/>
      </c>
      <c r="F51" s="23" t="str">
        <f t="shared" si="22"/>
        <v/>
      </c>
      <c r="G51" s="23" t="str">
        <f t="shared" si="22"/>
        <v/>
      </c>
      <c r="H51" s="23" t="str">
        <f t="shared" si="22"/>
        <v/>
      </c>
      <c r="I51" s="23" t="str">
        <f t="shared" si="22"/>
        <v/>
      </c>
      <c r="J51" s="23" t="str">
        <f t="shared" si="22"/>
        <v/>
      </c>
      <c r="K51" s="23" t="str">
        <f t="shared" si="22"/>
        <v/>
      </c>
      <c r="L51" s="23" t="str">
        <f t="shared" si="22"/>
        <v/>
      </c>
      <c r="M51" s="23" t="str">
        <f t="shared" si="22"/>
        <v/>
      </c>
      <c r="N51" s="23" t="str">
        <f t="shared" si="22"/>
        <v/>
      </c>
      <c r="O51" s="23" t="str">
        <f t="shared" si="22"/>
        <v/>
      </c>
      <c r="P51" s="23" t="str">
        <f t="shared" si="22"/>
        <v/>
      </c>
      <c r="Q51" s="23" t="str">
        <f t="shared" si="22"/>
        <v/>
      </c>
      <c r="R51" s="23" t="str">
        <f t="shared" si="22"/>
        <v/>
      </c>
      <c r="S51" s="23" t="str">
        <f t="shared" si="22"/>
        <v/>
      </c>
      <c r="T51" s="23" t="str">
        <f t="shared" si="22"/>
        <v/>
      </c>
      <c r="U51" s="23" t="str">
        <f t="shared" si="22"/>
        <v/>
      </c>
      <c r="V51" s="23" t="str">
        <f t="shared" si="22"/>
        <v/>
      </c>
      <c r="W51" s="23" t="str">
        <f t="shared" si="22"/>
        <v/>
      </c>
      <c r="X51" s="23" t="str">
        <f t="shared" si="22"/>
        <v/>
      </c>
      <c r="Y51" s="23" t="str">
        <f t="shared" si="22"/>
        <v/>
      </c>
      <c r="Z51" s="23" t="str">
        <f t="shared" si="22"/>
        <v/>
      </c>
      <c r="AA51" s="23" t="str">
        <f t="shared" si="22"/>
        <v/>
      </c>
      <c r="AB51" s="23" t="str">
        <f t="shared" si="22"/>
        <v/>
      </c>
      <c r="AC51" s="23" t="str">
        <f t="shared" si="22"/>
        <v/>
      </c>
      <c r="AD51" s="23" t="str">
        <f t="shared" si="22"/>
        <v/>
      </c>
      <c r="AE51" s="23" t="str">
        <f t="shared" si="22"/>
        <v/>
      </c>
      <c r="AF51" s="23" t="str">
        <f t="shared" si="22"/>
        <v/>
      </c>
      <c r="AG51" s="23" t="str">
        <f t="shared" si="22"/>
        <v/>
      </c>
      <c r="AH51" s="20">
        <f>SUM(AH49:AH50)</f>
        <v>0</v>
      </c>
      <c r="AI51" s="21">
        <f>SUM(AI49:AI50)</f>
        <v>0</v>
      </c>
      <c r="AJ51" s="21">
        <f>SUM(AJ49:AJ50)</f>
        <v>0</v>
      </c>
      <c r="AK51" s="21">
        <f t="shared" ref="AK51:AL51" si="23">SUM(AK49:AK50)</f>
        <v>0</v>
      </c>
      <c r="AL51" s="21">
        <f t="shared" si="23"/>
        <v>0</v>
      </c>
      <c r="AM51" s="31">
        <v>15.68</v>
      </c>
      <c r="AN51" s="24">
        <f>IF(A50&lt;$A$3,2.08,(NETWORKDAYS(A50,$A$2)/21.66667)*2.08)</f>
        <v>2.08</v>
      </c>
      <c r="AO51" s="24">
        <f>+AN51</f>
        <v>2.08</v>
      </c>
      <c r="AP51" s="31"/>
      <c r="AQ51" s="24">
        <f>+AM51-AI51</f>
        <v>15.68</v>
      </c>
      <c r="AR51" s="21">
        <f>+AP51-AJ51</f>
        <v>0</v>
      </c>
    </row>
    <row r="52" spans="1:44" s="42" customFormat="1" ht="6.75" customHeight="1" x14ac:dyDescent="0.25">
      <c r="A52" s="60"/>
      <c r="B52" s="68"/>
      <c r="C52" s="77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28"/>
      <c r="AI52" s="28"/>
      <c r="AJ52" s="28"/>
      <c r="AK52" s="28"/>
      <c r="AL52" s="28"/>
      <c r="AM52" s="60"/>
      <c r="AN52" s="28"/>
      <c r="AO52" s="28"/>
      <c r="AP52" s="60"/>
      <c r="AQ52" s="73"/>
      <c r="AR52" s="29"/>
    </row>
    <row r="53" spans="1:44" s="42" customFormat="1" ht="12.95" customHeight="1" x14ac:dyDescent="0.25">
      <c r="A53" s="66" t="s">
        <v>33</v>
      </c>
      <c r="B53" s="69" t="s">
        <v>13</v>
      </c>
      <c r="C53" s="74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20">
        <f>COUNTA(ModèleM!$C53:$AF53)</f>
        <v>0</v>
      </c>
      <c r="AI53" s="21">
        <f>(COUNTIFS(ModèleM!$C53:$AF53,("cp")))/2</f>
        <v>0</v>
      </c>
      <c r="AJ53" s="21">
        <f>COUNTIFS(ModèleM!$C53:$AG53,"RTT")/2</f>
        <v>0</v>
      </c>
      <c r="AK53" s="21">
        <f>COUNTIFS(ModèleM!$C53:$AG53,"m")/2</f>
        <v>0</v>
      </c>
      <c r="AL53" s="21">
        <f>COUNTIFS(ModèleM!$C53:$AG53,"a")/2</f>
        <v>0</v>
      </c>
      <c r="AM53" s="57"/>
      <c r="AN53" s="22"/>
      <c r="AO53" s="22"/>
      <c r="AP53" s="57"/>
      <c r="AQ53" s="71"/>
      <c r="AR53" s="22"/>
    </row>
    <row r="54" spans="1:44" s="42" customFormat="1" ht="12.95" customHeight="1" x14ac:dyDescent="0.25">
      <c r="A54" s="67">
        <v>42646</v>
      </c>
      <c r="B54" s="69" t="s">
        <v>19</v>
      </c>
      <c r="C54" s="74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3"/>
      <c r="AG54" s="33"/>
      <c r="AH54" s="20">
        <f>COUNTA(ModèleM!$C54:$AF54)</f>
        <v>0</v>
      </c>
      <c r="AI54" s="21">
        <f>(COUNTIFS(ModèleM!$C54:$AF54,("cp")))/2</f>
        <v>0</v>
      </c>
      <c r="AJ54" s="21">
        <f>COUNTIFS(ModèleM!$C54:$AG54,"RTT")/2</f>
        <v>0</v>
      </c>
      <c r="AK54" s="21">
        <f>COUNTIFS(ModèleM!$C54:$AG54,"m")/2</f>
        <v>0</v>
      </c>
      <c r="AL54" s="21">
        <f>COUNTIFS(ModèleM!$C54:$AG54,"a")/2</f>
        <v>0</v>
      </c>
      <c r="AM54" s="57"/>
      <c r="AN54" s="22"/>
      <c r="AO54" s="22"/>
      <c r="AP54" s="57"/>
      <c r="AQ54" s="71"/>
      <c r="AR54" s="22"/>
    </row>
    <row r="55" spans="1:44" s="42" customFormat="1" ht="12.95" customHeight="1" x14ac:dyDescent="0.25">
      <c r="A55" s="66"/>
      <c r="B55" s="69"/>
      <c r="C55" s="75" t="str">
        <f t="shared" ref="C55:AG55" si="24">IF(C53&gt;0,C53,IF(C54&gt;0,C54,""))</f>
        <v/>
      </c>
      <c r="D55" s="23" t="str">
        <f t="shared" si="24"/>
        <v/>
      </c>
      <c r="E55" s="23" t="str">
        <f t="shared" si="24"/>
        <v/>
      </c>
      <c r="F55" s="23" t="str">
        <f t="shared" si="24"/>
        <v/>
      </c>
      <c r="G55" s="23" t="str">
        <f t="shared" si="24"/>
        <v/>
      </c>
      <c r="H55" s="23" t="str">
        <f t="shared" si="24"/>
        <v/>
      </c>
      <c r="I55" s="23" t="str">
        <f t="shared" si="24"/>
        <v/>
      </c>
      <c r="J55" s="23" t="str">
        <f t="shared" si="24"/>
        <v/>
      </c>
      <c r="K55" s="23" t="str">
        <f t="shared" si="24"/>
        <v/>
      </c>
      <c r="L55" s="23" t="str">
        <f t="shared" si="24"/>
        <v/>
      </c>
      <c r="M55" s="23" t="str">
        <f t="shared" si="24"/>
        <v/>
      </c>
      <c r="N55" s="23" t="str">
        <f t="shared" si="24"/>
        <v/>
      </c>
      <c r="O55" s="23" t="str">
        <f t="shared" si="24"/>
        <v/>
      </c>
      <c r="P55" s="23" t="str">
        <f t="shared" si="24"/>
        <v/>
      </c>
      <c r="Q55" s="23" t="str">
        <f t="shared" si="24"/>
        <v/>
      </c>
      <c r="R55" s="23" t="str">
        <f t="shared" si="24"/>
        <v/>
      </c>
      <c r="S55" s="23" t="str">
        <f t="shared" si="24"/>
        <v/>
      </c>
      <c r="T55" s="23" t="str">
        <f t="shared" si="24"/>
        <v/>
      </c>
      <c r="U55" s="23" t="str">
        <f t="shared" si="24"/>
        <v/>
      </c>
      <c r="V55" s="23" t="str">
        <f t="shared" si="24"/>
        <v/>
      </c>
      <c r="W55" s="23" t="str">
        <f t="shared" si="24"/>
        <v/>
      </c>
      <c r="X55" s="23" t="str">
        <f t="shared" si="24"/>
        <v/>
      </c>
      <c r="Y55" s="23" t="str">
        <f t="shared" si="24"/>
        <v/>
      </c>
      <c r="Z55" s="23" t="str">
        <f t="shared" si="24"/>
        <v/>
      </c>
      <c r="AA55" s="23" t="str">
        <f t="shared" si="24"/>
        <v/>
      </c>
      <c r="AB55" s="23" t="str">
        <f t="shared" si="24"/>
        <v/>
      </c>
      <c r="AC55" s="23" t="str">
        <f t="shared" si="24"/>
        <v/>
      </c>
      <c r="AD55" s="23" t="str">
        <f t="shared" si="24"/>
        <v/>
      </c>
      <c r="AE55" s="23" t="str">
        <f t="shared" si="24"/>
        <v/>
      </c>
      <c r="AF55" s="23" t="str">
        <f t="shared" si="24"/>
        <v/>
      </c>
      <c r="AG55" s="23" t="str">
        <f t="shared" si="24"/>
        <v/>
      </c>
      <c r="AH55" s="20">
        <f>SUM(AH53:AH54)</f>
        <v>0</v>
      </c>
      <c r="AI55" s="21">
        <f>SUM(AI53:AI54)</f>
        <v>0</v>
      </c>
      <c r="AJ55" s="21">
        <f>SUM(AJ53:AJ54)</f>
        <v>0</v>
      </c>
      <c r="AK55" s="21">
        <f t="shared" ref="AK55:AL55" si="25">SUM(AK53:AK54)</f>
        <v>0</v>
      </c>
      <c r="AL55" s="21">
        <f t="shared" si="25"/>
        <v>0</v>
      </c>
      <c r="AM55" s="31">
        <v>16.64</v>
      </c>
      <c r="AN55" s="24">
        <f>IF(A54&lt;$A$3,2.08,(NETWORKDAYS(A54,$A$2)/21.66667)*2.08)</f>
        <v>2.08</v>
      </c>
      <c r="AO55" s="24">
        <f>+AN55</f>
        <v>2.08</v>
      </c>
      <c r="AP55" s="31"/>
      <c r="AQ55" s="24">
        <f>+AM55-AI55</f>
        <v>16.64</v>
      </c>
      <c r="AR55" s="21">
        <f>+AP55-AJ55</f>
        <v>0</v>
      </c>
    </row>
    <row r="56" spans="1:44" s="42" customFormat="1" ht="6.75" customHeight="1" x14ac:dyDescent="0.25">
      <c r="A56" s="60"/>
      <c r="B56" s="68" t="s">
        <v>13</v>
      </c>
      <c r="C56" s="77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60"/>
      <c r="AC56" s="60"/>
      <c r="AD56" s="60"/>
      <c r="AE56" s="60"/>
      <c r="AF56" s="60"/>
      <c r="AG56" s="60"/>
      <c r="AH56" s="28">
        <v>0</v>
      </c>
      <c r="AI56" s="28">
        <v>0</v>
      </c>
      <c r="AJ56" s="28">
        <v>0</v>
      </c>
      <c r="AK56" s="28">
        <v>0</v>
      </c>
      <c r="AL56" s="28">
        <v>0</v>
      </c>
      <c r="AM56" s="60"/>
      <c r="AN56" s="28"/>
      <c r="AO56" s="28"/>
      <c r="AP56" s="60"/>
      <c r="AQ56" s="73"/>
      <c r="AR56" s="29"/>
    </row>
    <row r="57" spans="1:44" s="42" customFormat="1" ht="12.95" customHeight="1" x14ac:dyDescent="0.25">
      <c r="A57" s="66" t="s">
        <v>34</v>
      </c>
      <c r="B57" s="69" t="s">
        <v>13</v>
      </c>
      <c r="C57" s="74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  <c r="AF57" s="33"/>
      <c r="AG57" s="33"/>
      <c r="AH57" s="20">
        <f>COUNTA(ModèleM!$C57:$AF57)</f>
        <v>0</v>
      </c>
      <c r="AI57" s="21">
        <f>(COUNTIFS(ModèleM!$C57:$AF57,("cp")))/2</f>
        <v>0</v>
      </c>
      <c r="AJ57" s="21">
        <f>COUNTIFS(ModèleM!$C57:$AG57,"RTT")/2</f>
        <v>0</v>
      </c>
      <c r="AK57" s="21">
        <f>COUNTIFS(ModèleM!$C57:$AG57,"m")/2</f>
        <v>0</v>
      </c>
      <c r="AL57" s="21">
        <f>COUNTIFS(ModèleM!$C57:$AG57,"a")/2</f>
        <v>0</v>
      </c>
      <c r="AM57" s="57"/>
      <c r="AN57" s="22"/>
      <c r="AO57" s="22"/>
      <c r="AP57" s="57"/>
      <c r="AQ57" s="71"/>
      <c r="AR57" s="22"/>
    </row>
    <row r="58" spans="1:44" s="42" customFormat="1" ht="12.95" customHeight="1" x14ac:dyDescent="0.25">
      <c r="A58" s="67">
        <v>42410</v>
      </c>
      <c r="B58" s="69" t="s">
        <v>19</v>
      </c>
      <c r="C58" s="74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  <c r="AF58" s="33"/>
      <c r="AG58" s="33"/>
      <c r="AH58" s="20">
        <f>COUNTA(ModèleM!$C58:$AF58)</f>
        <v>0</v>
      </c>
      <c r="AI58" s="21">
        <f>(COUNTIFS(ModèleM!$C58:$AF58,("cp")))/2</f>
        <v>0</v>
      </c>
      <c r="AJ58" s="21">
        <f>COUNTIFS(ModèleM!$C58:$AG58,"RTT")/2</f>
        <v>0</v>
      </c>
      <c r="AK58" s="21">
        <f>COUNTIFS(ModèleM!$C58:$AG58,"m")/2</f>
        <v>0</v>
      </c>
      <c r="AL58" s="21">
        <f>COUNTIFS(ModèleM!$C58:$AG58,"a")/2</f>
        <v>0</v>
      </c>
      <c r="AM58" s="57"/>
      <c r="AN58" s="22"/>
      <c r="AO58" s="22"/>
      <c r="AP58" s="57"/>
      <c r="AQ58" s="71"/>
      <c r="AR58" s="22"/>
    </row>
    <row r="59" spans="1:44" s="42" customFormat="1" ht="12.95" customHeight="1" x14ac:dyDescent="0.25">
      <c r="A59" s="66"/>
      <c r="B59" s="69"/>
      <c r="C59" s="75" t="str">
        <f t="shared" ref="C59:AG59" si="26">IF(C57&gt;0,C57,IF(C58&gt;0,C58,""))</f>
        <v/>
      </c>
      <c r="D59" s="23" t="str">
        <f t="shared" si="26"/>
        <v/>
      </c>
      <c r="E59" s="23" t="str">
        <f t="shared" si="26"/>
        <v/>
      </c>
      <c r="F59" s="23" t="str">
        <f t="shared" si="26"/>
        <v/>
      </c>
      <c r="G59" s="23" t="str">
        <f t="shared" si="26"/>
        <v/>
      </c>
      <c r="H59" s="23" t="str">
        <f t="shared" si="26"/>
        <v/>
      </c>
      <c r="I59" s="23" t="str">
        <f t="shared" si="26"/>
        <v/>
      </c>
      <c r="J59" s="23" t="str">
        <f t="shared" si="26"/>
        <v/>
      </c>
      <c r="K59" s="23" t="str">
        <f t="shared" si="26"/>
        <v/>
      </c>
      <c r="L59" s="23" t="str">
        <f t="shared" si="26"/>
        <v/>
      </c>
      <c r="M59" s="23" t="str">
        <f t="shared" si="26"/>
        <v/>
      </c>
      <c r="N59" s="23" t="str">
        <f t="shared" si="26"/>
        <v/>
      </c>
      <c r="O59" s="23" t="str">
        <f t="shared" si="26"/>
        <v/>
      </c>
      <c r="P59" s="23" t="str">
        <f t="shared" si="26"/>
        <v/>
      </c>
      <c r="Q59" s="23" t="str">
        <f t="shared" si="26"/>
        <v/>
      </c>
      <c r="R59" s="23" t="str">
        <f t="shared" si="26"/>
        <v/>
      </c>
      <c r="S59" s="23" t="str">
        <f t="shared" si="26"/>
        <v/>
      </c>
      <c r="T59" s="23" t="str">
        <f t="shared" si="26"/>
        <v/>
      </c>
      <c r="U59" s="23" t="str">
        <f t="shared" si="26"/>
        <v/>
      </c>
      <c r="V59" s="23" t="str">
        <f t="shared" si="26"/>
        <v/>
      </c>
      <c r="W59" s="23" t="str">
        <f t="shared" si="26"/>
        <v/>
      </c>
      <c r="X59" s="23" t="str">
        <f t="shared" si="26"/>
        <v/>
      </c>
      <c r="Y59" s="23" t="str">
        <f t="shared" si="26"/>
        <v/>
      </c>
      <c r="Z59" s="23" t="str">
        <f t="shared" si="26"/>
        <v/>
      </c>
      <c r="AA59" s="23" t="str">
        <f t="shared" si="26"/>
        <v/>
      </c>
      <c r="AB59" s="23" t="str">
        <f t="shared" si="26"/>
        <v/>
      </c>
      <c r="AC59" s="23" t="str">
        <f t="shared" si="26"/>
        <v/>
      </c>
      <c r="AD59" s="23" t="str">
        <f t="shared" si="26"/>
        <v/>
      </c>
      <c r="AE59" s="23" t="str">
        <f t="shared" si="26"/>
        <v/>
      </c>
      <c r="AF59" s="23" t="str">
        <f t="shared" si="26"/>
        <v/>
      </c>
      <c r="AG59" s="23" t="str">
        <f t="shared" si="26"/>
        <v/>
      </c>
      <c r="AH59" s="20">
        <f>SUM(AH57:AH58)</f>
        <v>0</v>
      </c>
      <c r="AI59" s="21">
        <f>SUM(AI57:AI58)</f>
        <v>0</v>
      </c>
      <c r="AJ59" s="21">
        <f>SUM(AJ57:AJ58)</f>
        <v>0</v>
      </c>
      <c r="AK59" s="21">
        <f t="shared" ref="AK59:AL59" si="27">SUM(AK57:AK58)</f>
        <v>0</v>
      </c>
      <c r="AL59" s="21">
        <f t="shared" si="27"/>
        <v>0</v>
      </c>
      <c r="AM59" s="31">
        <v>22.46</v>
      </c>
      <c r="AN59" s="24">
        <f>IF(A58&lt;$A$3,2.08,(NETWORKDAYS(A58,$A$2)/21.66667)*2.08)</f>
        <v>2.08</v>
      </c>
      <c r="AO59" s="24">
        <f>+AN59</f>
        <v>2.08</v>
      </c>
      <c r="AP59" s="31"/>
      <c r="AQ59" s="24">
        <f>+AM59-AI59</f>
        <v>22.46</v>
      </c>
      <c r="AR59" s="21">
        <f>+AP59-AJ59</f>
        <v>0</v>
      </c>
    </row>
    <row r="60" spans="1:44" s="42" customFormat="1" ht="6.75" customHeight="1" x14ac:dyDescent="0.25">
      <c r="A60" s="62"/>
      <c r="B60" s="69"/>
      <c r="C60" s="78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  <c r="AA60" s="62"/>
      <c r="AB60" s="62"/>
      <c r="AC60" s="62"/>
      <c r="AD60" s="62"/>
      <c r="AE60" s="62"/>
      <c r="AF60" s="62"/>
      <c r="AG60" s="62"/>
      <c r="AH60" s="56"/>
      <c r="AI60" s="56"/>
      <c r="AJ60" s="56"/>
      <c r="AK60" s="56"/>
      <c r="AL60" s="56"/>
      <c r="AM60" s="62"/>
      <c r="AN60" s="56"/>
      <c r="AO60" s="56"/>
      <c r="AP60" s="62"/>
      <c r="AQ60" s="73"/>
      <c r="AR60" s="29"/>
    </row>
    <row r="61" spans="1:44" s="42" customFormat="1" ht="12.95" customHeight="1" x14ac:dyDescent="0.25">
      <c r="A61" s="66" t="s">
        <v>35</v>
      </c>
      <c r="B61" s="69" t="s">
        <v>13</v>
      </c>
      <c r="C61" s="74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  <c r="AF61" s="33"/>
      <c r="AG61" s="33"/>
      <c r="AH61" s="20">
        <f>COUNTA(ModèleM!$C61:$AF61)</f>
        <v>0</v>
      </c>
      <c r="AI61" s="21">
        <f>(COUNTIFS(ModèleM!$C61:$AF61,("cp")))/2</f>
        <v>0</v>
      </c>
      <c r="AJ61" s="21">
        <f>COUNTIFS(ModèleM!$C61:$AG61,"RTT")/2</f>
        <v>0</v>
      </c>
      <c r="AK61" s="21">
        <f>COUNTIFS(ModèleM!$C61:$AG61,"m")/2</f>
        <v>0</v>
      </c>
      <c r="AL61" s="21">
        <f>COUNTIFS(ModèleM!$C61:$AG61,"a")/2</f>
        <v>0</v>
      </c>
      <c r="AM61" s="57"/>
      <c r="AN61" s="22"/>
      <c r="AO61" s="22"/>
      <c r="AP61" s="57"/>
      <c r="AQ61" s="71"/>
      <c r="AR61" s="22"/>
    </row>
    <row r="62" spans="1:44" s="42" customFormat="1" ht="12.95" customHeight="1" x14ac:dyDescent="0.25">
      <c r="A62" s="67">
        <v>41701</v>
      </c>
      <c r="B62" s="69" t="s">
        <v>19</v>
      </c>
      <c r="C62" s="74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20">
        <f>COUNTA(ModèleM!$C62:$AF62)</f>
        <v>0</v>
      </c>
      <c r="AI62" s="21">
        <f>(COUNTIFS(ModèleM!$C62:$AF62,("cp")))/2</f>
        <v>0</v>
      </c>
      <c r="AJ62" s="21">
        <f>COUNTIFS(ModèleM!$C62:$AG62,"RTT")/2</f>
        <v>0</v>
      </c>
      <c r="AK62" s="21">
        <f>COUNTIFS(ModèleM!$C62:$AG62,"m")/2</f>
        <v>0</v>
      </c>
      <c r="AL62" s="21">
        <f>COUNTIFS(ModèleM!$C62:$AG62,"a")/2</f>
        <v>0</v>
      </c>
      <c r="AM62" s="57"/>
      <c r="AN62" s="22"/>
      <c r="AO62" s="22"/>
      <c r="AP62" s="57"/>
      <c r="AQ62" s="71"/>
      <c r="AR62" s="22"/>
    </row>
    <row r="63" spans="1:44" s="42" customFormat="1" ht="12.95" customHeight="1" x14ac:dyDescent="0.25">
      <c r="A63" s="66"/>
      <c r="B63" s="69"/>
      <c r="C63" s="75" t="str">
        <f t="shared" ref="C63:AG63" si="28">IF(C61&gt;0,C61,IF(C62&gt;0,C62,""))</f>
        <v/>
      </c>
      <c r="D63" s="23" t="str">
        <f t="shared" si="28"/>
        <v/>
      </c>
      <c r="E63" s="23" t="str">
        <f t="shared" si="28"/>
        <v/>
      </c>
      <c r="F63" s="23" t="str">
        <f t="shared" si="28"/>
        <v/>
      </c>
      <c r="G63" s="23" t="str">
        <f t="shared" si="28"/>
        <v/>
      </c>
      <c r="H63" s="23" t="str">
        <f t="shared" si="28"/>
        <v/>
      </c>
      <c r="I63" s="23" t="str">
        <f t="shared" si="28"/>
        <v/>
      </c>
      <c r="J63" s="23" t="str">
        <f t="shared" si="28"/>
        <v/>
      </c>
      <c r="K63" s="23" t="str">
        <f t="shared" si="28"/>
        <v/>
      </c>
      <c r="L63" s="23" t="str">
        <f t="shared" si="28"/>
        <v/>
      </c>
      <c r="M63" s="23" t="str">
        <f t="shared" si="28"/>
        <v/>
      </c>
      <c r="N63" s="23" t="str">
        <f t="shared" si="28"/>
        <v/>
      </c>
      <c r="O63" s="23" t="str">
        <f t="shared" si="28"/>
        <v/>
      </c>
      <c r="P63" s="23" t="str">
        <f t="shared" si="28"/>
        <v/>
      </c>
      <c r="Q63" s="23" t="str">
        <f t="shared" si="28"/>
        <v/>
      </c>
      <c r="R63" s="23" t="str">
        <f t="shared" si="28"/>
        <v/>
      </c>
      <c r="S63" s="23" t="str">
        <f t="shared" si="28"/>
        <v/>
      </c>
      <c r="T63" s="23" t="str">
        <f t="shared" si="28"/>
        <v/>
      </c>
      <c r="U63" s="23" t="str">
        <f t="shared" si="28"/>
        <v/>
      </c>
      <c r="V63" s="23" t="str">
        <f t="shared" si="28"/>
        <v/>
      </c>
      <c r="W63" s="23" t="str">
        <f t="shared" si="28"/>
        <v/>
      </c>
      <c r="X63" s="23" t="str">
        <f t="shared" si="28"/>
        <v/>
      </c>
      <c r="Y63" s="23" t="str">
        <f t="shared" si="28"/>
        <v/>
      </c>
      <c r="Z63" s="23" t="str">
        <f t="shared" si="28"/>
        <v/>
      </c>
      <c r="AA63" s="23" t="str">
        <f t="shared" si="28"/>
        <v/>
      </c>
      <c r="AB63" s="23" t="str">
        <f t="shared" si="28"/>
        <v/>
      </c>
      <c r="AC63" s="23" t="str">
        <f t="shared" si="28"/>
        <v/>
      </c>
      <c r="AD63" s="23" t="str">
        <f t="shared" si="28"/>
        <v/>
      </c>
      <c r="AE63" s="23" t="str">
        <f t="shared" si="28"/>
        <v/>
      </c>
      <c r="AF63" s="23" t="str">
        <f t="shared" si="28"/>
        <v/>
      </c>
      <c r="AG63" s="23" t="str">
        <f t="shared" si="28"/>
        <v/>
      </c>
      <c r="AH63" s="20">
        <f>SUM(AH61:AH62)</f>
        <v>0</v>
      </c>
      <c r="AI63" s="21">
        <f>SUM(AI61:AI62)</f>
        <v>0</v>
      </c>
      <c r="AJ63" s="21">
        <f>SUM(AJ61:AJ62)</f>
        <v>0</v>
      </c>
      <c r="AK63" s="21">
        <f t="shared" ref="AK63:AL63" si="29">SUM(AK61:AK62)</f>
        <v>0</v>
      </c>
      <c r="AL63" s="21">
        <f t="shared" si="29"/>
        <v>0</v>
      </c>
      <c r="AM63" s="31">
        <v>45.34</v>
      </c>
      <c r="AN63" s="24">
        <f>IF(A62&lt;$A$3,2.08,(NETWORKDAYS(A62,$A$2)/21.66667)*2.08)</f>
        <v>2.08</v>
      </c>
      <c r="AO63" s="24">
        <f>+AN63</f>
        <v>2.08</v>
      </c>
      <c r="AP63" s="31"/>
      <c r="AQ63" s="24">
        <f>+AM63-AI63</f>
        <v>45.34</v>
      </c>
      <c r="AR63" s="21">
        <f>+AP63-AJ63</f>
        <v>0</v>
      </c>
    </row>
    <row r="64" spans="1:44" s="42" customFormat="1" ht="6.75" customHeight="1" x14ac:dyDescent="0.25">
      <c r="A64" s="60"/>
      <c r="B64" s="68"/>
      <c r="C64" s="77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/>
      <c r="AG64" s="60"/>
      <c r="AH64" s="28"/>
      <c r="AI64" s="28"/>
      <c r="AJ64" s="28"/>
      <c r="AK64" s="28"/>
      <c r="AL64" s="28"/>
      <c r="AM64" s="60"/>
      <c r="AN64" s="28"/>
      <c r="AO64" s="28"/>
      <c r="AP64" s="60"/>
      <c r="AQ64" s="73"/>
      <c r="AR64" s="29"/>
    </row>
    <row r="65" spans="1:44" s="42" customFormat="1" ht="12.95" customHeight="1" x14ac:dyDescent="0.25">
      <c r="A65" s="66" t="s">
        <v>36</v>
      </c>
      <c r="B65" s="69" t="s">
        <v>13</v>
      </c>
      <c r="C65" s="74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20">
        <f>COUNTA(ModèleM!$C65:$AF65)</f>
        <v>0</v>
      </c>
      <c r="AI65" s="21">
        <f>(COUNTIFS(ModèleM!$C65:$AF65,("cp")))/2</f>
        <v>0</v>
      </c>
      <c r="AJ65" s="21">
        <f>COUNTIFS(ModèleM!$C65:$AG65,"RTT")/2</f>
        <v>0</v>
      </c>
      <c r="AK65" s="21">
        <f>COUNTIFS(ModèleM!$C65:$AG65,"m")/2</f>
        <v>0</v>
      </c>
      <c r="AL65" s="21">
        <f>COUNTIFS(ModèleM!$C65:$AG65,"a")/2</f>
        <v>0</v>
      </c>
      <c r="AM65" s="57"/>
      <c r="AN65" s="22"/>
      <c r="AO65" s="22"/>
      <c r="AP65" s="57"/>
      <c r="AQ65" s="71"/>
      <c r="AR65" s="22"/>
    </row>
    <row r="66" spans="1:44" s="42" customFormat="1" ht="12.95" customHeight="1" x14ac:dyDescent="0.25">
      <c r="A66" s="67">
        <v>42737</v>
      </c>
      <c r="B66" s="69" t="s">
        <v>19</v>
      </c>
      <c r="C66" s="74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20">
        <f>COUNTA(ModèleM!$C66:$AF66)</f>
        <v>0</v>
      </c>
      <c r="AI66" s="21">
        <f>(COUNTIFS(ModèleM!$C66:$AF66,("cp")))/2</f>
        <v>0</v>
      </c>
      <c r="AJ66" s="21">
        <f>COUNTIFS(ModèleM!$C66:$AG66,"RTT")/2</f>
        <v>0</v>
      </c>
      <c r="AK66" s="21">
        <f>COUNTIFS(ModèleM!$C66:$AG66,"m")/2</f>
        <v>0</v>
      </c>
      <c r="AL66" s="21">
        <f>COUNTIFS(ModèleM!$C66:$AG66,"a")/2</f>
        <v>0</v>
      </c>
      <c r="AM66" s="57"/>
      <c r="AN66" s="22"/>
      <c r="AO66" s="22"/>
      <c r="AP66" s="57"/>
      <c r="AQ66" s="71"/>
      <c r="AR66" s="22"/>
    </row>
    <row r="67" spans="1:44" s="42" customFormat="1" ht="12.95" customHeight="1" x14ac:dyDescent="0.25">
      <c r="A67" s="66"/>
      <c r="B67" s="69"/>
      <c r="C67" s="75" t="str">
        <f t="shared" ref="C67:AG67" si="30">IF(C65&gt;0,C65,IF(C66&gt;0,C66,""))</f>
        <v/>
      </c>
      <c r="D67" s="23" t="str">
        <f t="shared" si="30"/>
        <v/>
      </c>
      <c r="E67" s="23" t="str">
        <f t="shared" si="30"/>
        <v/>
      </c>
      <c r="F67" s="23" t="str">
        <f t="shared" si="30"/>
        <v/>
      </c>
      <c r="G67" s="23" t="str">
        <f t="shared" si="30"/>
        <v/>
      </c>
      <c r="H67" s="23" t="str">
        <f t="shared" si="30"/>
        <v/>
      </c>
      <c r="I67" s="23" t="str">
        <f t="shared" si="30"/>
        <v/>
      </c>
      <c r="J67" s="23" t="str">
        <f t="shared" si="30"/>
        <v/>
      </c>
      <c r="K67" s="23" t="str">
        <f t="shared" si="30"/>
        <v/>
      </c>
      <c r="L67" s="23" t="str">
        <f t="shared" si="30"/>
        <v/>
      </c>
      <c r="M67" s="23" t="str">
        <f t="shared" si="30"/>
        <v/>
      </c>
      <c r="N67" s="23" t="str">
        <f t="shared" si="30"/>
        <v/>
      </c>
      <c r="O67" s="23" t="str">
        <f t="shared" si="30"/>
        <v/>
      </c>
      <c r="P67" s="23" t="str">
        <f t="shared" si="30"/>
        <v/>
      </c>
      <c r="Q67" s="23" t="str">
        <f t="shared" si="30"/>
        <v/>
      </c>
      <c r="R67" s="23" t="str">
        <f t="shared" si="30"/>
        <v/>
      </c>
      <c r="S67" s="23" t="str">
        <f t="shared" si="30"/>
        <v/>
      </c>
      <c r="T67" s="23" t="str">
        <f t="shared" si="30"/>
        <v/>
      </c>
      <c r="U67" s="23" t="str">
        <f t="shared" si="30"/>
        <v/>
      </c>
      <c r="V67" s="23" t="str">
        <f t="shared" si="30"/>
        <v/>
      </c>
      <c r="W67" s="23" t="str">
        <f t="shared" si="30"/>
        <v/>
      </c>
      <c r="X67" s="23" t="str">
        <f t="shared" si="30"/>
        <v/>
      </c>
      <c r="Y67" s="23" t="str">
        <f t="shared" si="30"/>
        <v/>
      </c>
      <c r="Z67" s="23" t="str">
        <f t="shared" si="30"/>
        <v/>
      </c>
      <c r="AA67" s="23" t="str">
        <f t="shared" si="30"/>
        <v/>
      </c>
      <c r="AB67" s="23" t="str">
        <f t="shared" si="30"/>
        <v/>
      </c>
      <c r="AC67" s="23" t="str">
        <f t="shared" si="30"/>
        <v/>
      </c>
      <c r="AD67" s="23" t="str">
        <f t="shared" si="30"/>
        <v/>
      </c>
      <c r="AE67" s="23" t="str">
        <f t="shared" si="30"/>
        <v/>
      </c>
      <c r="AF67" s="23" t="str">
        <f t="shared" si="30"/>
        <v/>
      </c>
      <c r="AG67" s="23" t="str">
        <f t="shared" si="30"/>
        <v/>
      </c>
      <c r="AH67" s="20">
        <f>SUM(AH65:AH66)</f>
        <v>0</v>
      </c>
      <c r="AI67" s="21">
        <f>SUM(AI65:AI66)</f>
        <v>0</v>
      </c>
      <c r="AJ67" s="21">
        <f>SUM(AJ65:AJ66)</f>
        <v>0</v>
      </c>
      <c r="AK67" s="21">
        <f t="shared" ref="AK67:AL67" si="31">SUM(AK65:AK66)</f>
        <v>0</v>
      </c>
      <c r="AL67" s="21">
        <f t="shared" si="31"/>
        <v>0</v>
      </c>
      <c r="AM67" s="31">
        <v>0</v>
      </c>
      <c r="AN67" s="24">
        <f>IF(A66="","",IF(A66&lt;$A$3,2.08,(NETWORKDAYS(A66,$A$2)/21.66667)*2.08))</f>
        <v>2.08</v>
      </c>
      <c r="AO67" s="24">
        <f>IF(AN67="","",+AN67)</f>
        <v>2.08</v>
      </c>
      <c r="AP67" s="31"/>
      <c r="AQ67" s="24">
        <f>+AM67-AI67</f>
        <v>0</v>
      </c>
      <c r="AR67" s="21">
        <f>+AP67-AJ67</f>
        <v>0</v>
      </c>
    </row>
    <row r="68" spans="1:44" s="42" customFormat="1" ht="6.75" customHeight="1" x14ac:dyDescent="0.25">
      <c r="A68" s="62"/>
      <c r="B68" s="69"/>
      <c r="C68" s="78"/>
      <c r="D68" s="62"/>
      <c r="E68" s="62"/>
      <c r="F68" s="62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56"/>
      <c r="AI68" s="56"/>
      <c r="AJ68" s="56"/>
      <c r="AK68" s="56"/>
      <c r="AL68" s="56"/>
      <c r="AM68" s="62"/>
      <c r="AN68" s="56"/>
      <c r="AO68" s="56"/>
      <c r="AP68" s="62"/>
      <c r="AQ68" s="73"/>
      <c r="AR68" s="29"/>
    </row>
    <row r="69" spans="1:44" s="42" customFormat="1" ht="12.95" customHeight="1" x14ac:dyDescent="0.25">
      <c r="A69" s="66" t="s">
        <v>37</v>
      </c>
      <c r="B69" s="69" t="s">
        <v>13</v>
      </c>
      <c r="C69" s="74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20">
        <f>COUNTA(ModèleM!$C69:$AF69)</f>
        <v>0</v>
      </c>
      <c r="AI69" s="21">
        <f>(COUNTIFS(ModèleM!$C69:$AF69,("cp")))/2</f>
        <v>0</v>
      </c>
      <c r="AJ69" s="21">
        <f>COUNTIFS(ModèleM!$C69:$AG69,"RTT")/2</f>
        <v>0</v>
      </c>
      <c r="AK69" s="21">
        <f>COUNTIFS(ModèleM!$C69:$AG69,"m")/2</f>
        <v>0</v>
      </c>
      <c r="AL69" s="21">
        <f>COUNTIFS(ModèleM!$C69:$AG69,"a")/2</f>
        <v>0</v>
      </c>
      <c r="AM69" s="57"/>
      <c r="AN69" s="22"/>
      <c r="AO69" s="22"/>
      <c r="AP69" s="57"/>
      <c r="AQ69" s="71"/>
      <c r="AR69" s="22"/>
    </row>
    <row r="70" spans="1:44" s="42" customFormat="1" ht="12.95" customHeight="1" x14ac:dyDescent="0.25">
      <c r="A70" s="67">
        <v>42506</v>
      </c>
      <c r="B70" s="69" t="s">
        <v>19</v>
      </c>
      <c r="C70" s="74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20">
        <f>COUNTA(ModèleM!$C70:$AF70)</f>
        <v>0</v>
      </c>
      <c r="AI70" s="21">
        <f>(COUNTIFS(ModèleM!$C70:$AF70,("cp")))/2</f>
        <v>0</v>
      </c>
      <c r="AJ70" s="21">
        <f>COUNTIFS(ModèleM!$C70:$AG70,"RTT")/2</f>
        <v>0</v>
      </c>
      <c r="AK70" s="21">
        <f>COUNTIFS(ModèleM!$C70:$AG70,"m")/2</f>
        <v>0</v>
      </c>
      <c r="AL70" s="21">
        <f>COUNTIFS(ModèleM!$C70:$AG70,"a")/2</f>
        <v>0</v>
      </c>
      <c r="AM70" s="57"/>
      <c r="AN70" s="22"/>
      <c r="AO70" s="22"/>
      <c r="AP70" s="57"/>
      <c r="AQ70" s="71"/>
      <c r="AR70" s="22"/>
    </row>
    <row r="71" spans="1:44" s="42" customFormat="1" ht="12.95" customHeight="1" x14ac:dyDescent="0.25">
      <c r="A71" s="66"/>
      <c r="B71" s="69"/>
      <c r="C71" s="75" t="str">
        <f t="shared" ref="C71:AG71" si="32">IF(C69&gt;0,C69,IF(C70&gt;0,C70,""))</f>
        <v/>
      </c>
      <c r="D71" s="23" t="str">
        <f t="shared" si="32"/>
        <v/>
      </c>
      <c r="E71" s="23" t="str">
        <f t="shared" si="32"/>
        <v/>
      </c>
      <c r="F71" s="23" t="str">
        <f t="shared" si="32"/>
        <v/>
      </c>
      <c r="G71" s="23" t="str">
        <f t="shared" si="32"/>
        <v/>
      </c>
      <c r="H71" s="23" t="str">
        <f t="shared" si="32"/>
        <v/>
      </c>
      <c r="I71" s="23" t="str">
        <f t="shared" si="32"/>
        <v/>
      </c>
      <c r="J71" s="23" t="str">
        <f t="shared" si="32"/>
        <v/>
      </c>
      <c r="K71" s="23" t="str">
        <f t="shared" si="32"/>
        <v/>
      </c>
      <c r="L71" s="23" t="str">
        <f t="shared" si="32"/>
        <v/>
      </c>
      <c r="M71" s="23" t="str">
        <f t="shared" si="32"/>
        <v/>
      </c>
      <c r="N71" s="23" t="str">
        <f t="shared" si="32"/>
        <v/>
      </c>
      <c r="O71" s="23" t="str">
        <f t="shared" si="32"/>
        <v/>
      </c>
      <c r="P71" s="23" t="str">
        <f t="shared" si="32"/>
        <v/>
      </c>
      <c r="Q71" s="23" t="str">
        <f t="shared" si="32"/>
        <v/>
      </c>
      <c r="R71" s="23" t="str">
        <f t="shared" si="32"/>
        <v/>
      </c>
      <c r="S71" s="23" t="str">
        <f t="shared" si="32"/>
        <v/>
      </c>
      <c r="T71" s="23" t="str">
        <f t="shared" si="32"/>
        <v/>
      </c>
      <c r="U71" s="23" t="str">
        <f t="shared" si="32"/>
        <v/>
      </c>
      <c r="V71" s="23" t="str">
        <f t="shared" si="32"/>
        <v/>
      </c>
      <c r="W71" s="23" t="str">
        <f t="shared" si="32"/>
        <v/>
      </c>
      <c r="X71" s="23" t="str">
        <f t="shared" si="32"/>
        <v/>
      </c>
      <c r="Y71" s="23" t="str">
        <f t="shared" si="32"/>
        <v/>
      </c>
      <c r="Z71" s="23" t="str">
        <f t="shared" si="32"/>
        <v/>
      </c>
      <c r="AA71" s="23" t="str">
        <f t="shared" si="32"/>
        <v/>
      </c>
      <c r="AB71" s="23" t="str">
        <f t="shared" si="32"/>
        <v/>
      </c>
      <c r="AC71" s="23" t="str">
        <f t="shared" si="32"/>
        <v/>
      </c>
      <c r="AD71" s="23" t="str">
        <f t="shared" si="32"/>
        <v/>
      </c>
      <c r="AE71" s="23" t="str">
        <f t="shared" si="32"/>
        <v/>
      </c>
      <c r="AF71" s="23" t="str">
        <f t="shared" si="32"/>
        <v/>
      </c>
      <c r="AG71" s="23" t="str">
        <f t="shared" si="32"/>
        <v/>
      </c>
      <c r="AH71" s="20">
        <f>SUM(AH69:AH70)</f>
        <v>0</v>
      </c>
      <c r="AI71" s="21">
        <f>SUM(AI69:AI70)</f>
        <v>0</v>
      </c>
      <c r="AJ71" s="21">
        <f>SUM(AJ69:AJ70)</f>
        <v>0</v>
      </c>
      <c r="AK71" s="21">
        <f t="shared" ref="AK71:AL71" si="33">SUM(AK69:AK70)</f>
        <v>0</v>
      </c>
      <c r="AL71" s="21">
        <f t="shared" si="33"/>
        <v>0</v>
      </c>
      <c r="AM71" s="31">
        <v>-9.98</v>
      </c>
      <c r="AN71" s="24">
        <f>IF(A70="","",IF(A70&lt;$A$3,2.08,(NETWORKDAYS(A70,$A$2)/21.66667)*2.08))</f>
        <v>2.08</v>
      </c>
      <c r="AO71" s="24">
        <f>IF(AN71="","",+AN71)</f>
        <v>2.08</v>
      </c>
      <c r="AP71" s="31"/>
      <c r="AQ71" s="24">
        <f>+AM71-AI71</f>
        <v>-9.98</v>
      </c>
      <c r="AR71" s="21">
        <f>+AP71-AJ71</f>
        <v>0</v>
      </c>
    </row>
    <row r="72" spans="1:44" s="42" customFormat="1" ht="6.75" customHeight="1" x14ac:dyDescent="0.25">
      <c r="A72" s="62"/>
      <c r="B72" s="69"/>
      <c r="C72" s="78"/>
      <c r="D72" s="62"/>
      <c r="E72" s="62"/>
      <c r="F72" s="62"/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2"/>
      <c r="X72" s="62"/>
      <c r="Y72" s="62"/>
      <c r="Z72" s="62"/>
      <c r="AA72" s="62"/>
      <c r="AB72" s="62"/>
      <c r="AC72" s="62"/>
      <c r="AD72" s="62"/>
      <c r="AE72" s="62"/>
      <c r="AF72" s="62"/>
      <c r="AG72" s="62"/>
      <c r="AH72" s="56"/>
      <c r="AI72" s="56"/>
      <c r="AJ72" s="56"/>
      <c r="AK72" s="56"/>
      <c r="AL72" s="56"/>
      <c r="AM72" s="62"/>
      <c r="AN72" s="56"/>
      <c r="AO72" s="56"/>
      <c r="AP72" s="62"/>
      <c r="AQ72" s="73"/>
      <c r="AR72" s="29"/>
    </row>
    <row r="73" spans="1:44" s="42" customFormat="1" ht="12.95" customHeight="1" x14ac:dyDescent="0.25">
      <c r="A73" s="66" t="s">
        <v>38</v>
      </c>
      <c r="B73" s="69" t="s">
        <v>13</v>
      </c>
      <c r="C73" s="74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33"/>
      <c r="AH73" s="20">
        <f>COUNTA(ModèleM!$C73:$AF73)</f>
        <v>0</v>
      </c>
      <c r="AI73" s="21">
        <f>(COUNTIFS(ModèleM!$C73:$AF73,("cp")))/2</f>
        <v>0</v>
      </c>
      <c r="AJ73" s="21">
        <f>COUNTIFS(ModèleM!$C73:$AG73,"RTT")/2</f>
        <v>0</v>
      </c>
      <c r="AK73" s="21">
        <f>COUNTIFS(ModèleM!$C73:$AG73,"m")/2</f>
        <v>0</v>
      </c>
      <c r="AL73" s="21">
        <f>COUNTIFS(ModèleM!$C73:$AG73,"a")/2</f>
        <v>0</v>
      </c>
      <c r="AM73" s="57"/>
      <c r="AN73" s="22"/>
      <c r="AO73" s="22"/>
      <c r="AP73" s="57"/>
      <c r="AQ73" s="71"/>
      <c r="AR73" s="22"/>
    </row>
    <row r="74" spans="1:44" s="42" customFormat="1" ht="12.95" customHeight="1" x14ac:dyDescent="0.25">
      <c r="A74" s="67">
        <v>42303</v>
      </c>
      <c r="B74" s="69" t="s">
        <v>19</v>
      </c>
      <c r="C74" s="74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  <c r="AH74" s="20">
        <f>COUNTA(ModèleM!$C74:$AF74)</f>
        <v>0</v>
      </c>
      <c r="AI74" s="21">
        <f>(COUNTIFS(ModèleM!$C74:$AF74,("cp")))/2</f>
        <v>0</v>
      </c>
      <c r="AJ74" s="21">
        <f>COUNTIFS(ModèleM!$C74:$AG74,"RTT")/2</f>
        <v>0</v>
      </c>
      <c r="AK74" s="21">
        <f>COUNTIFS(ModèleM!$C74:$AG74,"m")/2</f>
        <v>0</v>
      </c>
      <c r="AL74" s="21">
        <f>COUNTIFS(ModèleM!$C74:$AG74,"a")/2</f>
        <v>0</v>
      </c>
      <c r="AM74" s="57"/>
      <c r="AN74" s="22"/>
      <c r="AO74" s="22"/>
      <c r="AP74" s="57"/>
      <c r="AQ74" s="71"/>
      <c r="AR74" s="22"/>
    </row>
    <row r="75" spans="1:44" s="42" customFormat="1" ht="12.95" customHeight="1" x14ac:dyDescent="0.25">
      <c r="A75" s="66"/>
      <c r="B75" s="69"/>
      <c r="C75" s="75" t="str">
        <f t="shared" ref="C75:AG75" si="34">IF(C73&gt;0,C73,IF(C74&gt;0,C74,""))</f>
        <v/>
      </c>
      <c r="D75" s="23" t="str">
        <f t="shared" si="34"/>
        <v/>
      </c>
      <c r="E75" s="23" t="str">
        <f t="shared" si="34"/>
        <v/>
      </c>
      <c r="F75" s="23" t="str">
        <f t="shared" si="34"/>
        <v/>
      </c>
      <c r="G75" s="23" t="str">
        <f t="shared" si="34"/>
        <v/>
      </c>
      <c r="H75" s="23" t="str">
        <f t="shared" si="34"/>
        <v/>
      </c>
      <c r="I75" s="23" t="str">
        <f t="shared" si="34"/>
        <v/>
      </c>
      <c r="J75" s="23" t="str">
        <f t="shared" si="34"/>
        <v/>
      </c>
      <c r="K75" s="23" t="str">
        <f t="shared" si="34"/>
        <v/>
      </c>
      <c r="L75" s="23" t="str">
        <f t="shared" si="34"/>
        <v/>
      </c>
      <c r="M75" s="23" t="str">
        <f t="shared" si="34"/>
        <v/>
      </c>
      <c r="N75" s="23" t="str">
        <f t="shared" si="34"/>
        <v/>
      </c>
      <c r="O75" s="23" t="str">
        <f t="shared" si="34"/>
        <v/>
      </c>
      <c r="P75" s="23" t="str">
        <f t="shared" si="34"/>
        <v/>
      </c>
      <c r="Q75" s="23" t="str">
        <f t="shared" si="34"/>
        <v/>
      </c>
      <c r="R75" s="23" t="str">
        <f t="shared" si="34"/>
        <v/>
      </c>
      <c r="S75" s="23" t="str">
        <f t="shared" si="34"/>
        <v/>
      </c>
      <c r="T75" s="23" t="str">
        <f t="shared" si="34"/>
        <v/>
      </c>
      <c r="U75" s="23" t="str">
        <f t="shared" si="34"/>
        <v/>
      </c>
      <c r="V75" s="23" t="str">
        <f t="shared" si="34"/>
        <v/>
      </c>
      <c r="W75" s="23" t="str">
        <f t="shared" si="34"/>
        <v/>
      </c>
      <c r="X75" s="23" t="str">
        <f t="shared" si="34"/>
        <v/>
      </c>
      <c r="Y75" s="23" t="str">
        <f t="shared" si="34"/>
        <v/>
      </c>
      <c r="Z75" s="23" t="str">
        <f t="shared" si="34"/>
        <v/>
      </c>
      <c r="AA75" s="23" t="str">
        <f t="shared" si="34"/>
        <v/>
      </c>
      <c r="AB75" s="23" t="str">
        <f t="shared" si="34"/>
        <v/>
      </c>
      <c r="AC75" s="23" t="str">
        <f t="shared" si="34"/>
        <v/>
      </c>
      <c r="AD75" s="23" t="str">
        <f t="shared" si="34"/>
        <v/>
      </c>
      <c r="AE75" s="23" t="str">
        <f t="shared" si="34"/>
        <v/>
      </c>
      <c r="AF75" s="23" t="str">
        <f t="shared" si="34"/>
        <v/>
      </c>
      <c r="AG75" s="23" t="str">
        <f t="shared" si="34"/>
        <v/>
      </c>
      <c r="AH75" s="20">
        <f>SUM(AH73:AH74)</f>
        <v>0</v>
      </c>
      <c r="AI75" s="21">
        <f>SUM(AI73:AI74)</f>
        <v>0</v>
      </c>
      <c r="AJ75" s="21">
        <f>SUM(AJ73:AJ74)</f>
        <v>0</v>
      </c>
      <c r="AK75" s="21">
        <f t="shared" ref="AK75:AL75" si="35">SUM(AK73:AK74)</f>
        <v>0</v>
      </c>
      <c r="AL75" s="21">
        <f t="shared" si="35"/>
        <v>0</v>
      </c>
      <c r="AM75" s="31">
        <v>12.02</v>
      </c>
      <c r="AN75" s="24">
        <f>IF(A74="","",IF(A74&lt;$A$3,2.5,(NETWORKDAYS(A74,$A$2)/21.66667)*2.5))</f>
        <v>2.5</v>
      </c>
      <c r="AO75" s="24">
        <f>IF(AN75="","",+AN75)</f>
        <v>2.5</v>
      </c>
      <c r="AP75" s="31"/>
      <c r="AQ75" s="24">
        <f>+AM75-AI75</f>
        <v>12.02</v>
      </c>
      <c r="AR75" s="21">
        <f>+AP75-AJ75</f>
        <v>0</v>
      </c>
    </row>
    <row r="76" spans="1:44" s="42" customFormat="1" ht="6.75" customHeight="1" x14ac:dyDescent="0.25">
      <c r="A76" s="62"/>
      <c r="B76" s="69"/>
      <c r="C76" s="78"/>
      <c r="D76" s="62"/>
      <c r="E76" s="62"/>
      <c r="F76" s="62"/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  <c r="W76" s="62"/>
      <c r="X76" s="62"/>
      <c r="Y76" s="62"/>
      <c r="Z76" s="62"/>
      <c r="AA76" s="62"/>
      <c r="AB76" s="62"/>
      <c r="AC76" s="62"/>
      <c r="AD76" s="62"/>
      <c r="AE76" s="62"/>
      <c r="AF76" s="62"/>
      <c r="AG76" s="62"/>
      <c r="AH76" s="56"/>
      <c r="AI76" s="56"/>
      <c r="AJ76" s="56"/>
      <c r="AK76" s="56"/>
      <c r="AL76" s="56"/>
      <c r="AM76" s="62"/>
      <c r="AN76" s="56"/>
      <c r="AO76" s="56"/>
      <c r="AP76" s="62"/>
      <c r="AQ76" s="73"/>
      <c r="AR76" s="29"/>
    </row>
    <row r="77" spans="1:44" s="42" customFormat="1" ht="12.95" customHeight="1" x14ac:dyDescent="0.25">
      <c r="A77" s="66" t="s">
        <v>39</v>
      </c>
      <c r="B77" s="69" t="s">
        <v>13</v>
      </c>
      <c r="C77" s="74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  <c r="AF77" s="33"/>
      <c r="AG77" s="33"/>
      <c r="AH77" s="20">
        <f>COUNTA(ModèleM!$C77:$AF77)</f>
        <v>0</v>
      </c>
      <c r="AI77" s="21">
        <f>(COUNTIFS(ModèleM!$C77:$AF77,("cp")))/2</f>
        <v>0</v>
      </c>
      <c r="AJ77" s="21">
        <f>COUNTIFS(ModèleM!$C77:$AG77,"RTT")/2</f>
        <v>0</v>
      </c>
      <c r="AK77" s="21">
        <f>COUNTIFS(ModèleM!$C77:$AG77,"m")/2</f>
        <v>0</v>
      </c>
      <c r="AL77" s="21">
        <f>COUNTIFS(ModèleM!$C77:$AG77,"a")/2</f>
        <v>0</v>
      </c>
      <c r="AM77" s="57"/>
      <c r="AN77" s="22"/>
      <c r="AO77" s="22"/>
      <c r="AP77" s="57"/>
      <c r="AQ77" s="71"/>
      <c r="AR77" s="22"/>
    </row>
    <row r="78" spans="1:44" s="42" customFormat="1" ht="12.95" customHeight="1" x14ac:dyDescent="0.25">
      <c r="A78" s="67">
        <v>42303</v>
      </c>
      <c r="B78" s="69" t="s">
        <v>19</v>
      </c>
      <c r="C78" s="74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3"/>
      <c r="AE78" s="33"/>
      <c r="AF78" s="33"/>
      <c r="AG78" s="33"/>
      <c r="AH78" s="20">
        <f>COUNTA(ModèleM!$C78:$AF78)</f>
        <v>0</v>
      </c>
      <c r="AI78" s="21">
        <f>(COUNTIFS(ModèleM!$C78:$AF78,("cp")))/2</f>
        <v>0</v>
      </c>
      <c r="AJ78" s="21">
        <f>COUNTIFS(ModèleM!$C78:$AG78,"RTT")/2</f>
        <v>0</v>
      </c>
      <c r="AK78" s="21">
        <f>COUNTIFS(ModèleM!$C78:$AG78,"m")/2</f>
        <v>0</v>
      </c>
      <c r="AL78" s="21">
        <f>COUNTIFS(ModèleM!$C78:$AG78,"a")/2</f>
        <v>0</v>
      </c>
      <c r="AM78" s="57"/>
      <c r="AN78" s="22"/>
      <c r="AO78" s="22"/>
      <c r="AP78" s="57"/>
      <c r="AQ78" s="71"/>
      <c r="AR78" s="22"/>
    </row>
    <row r="79" spans="1:44" s="42" customFormat="1" ht="12.95" customHeight="1" x14ac:dyDescent="0.25">
      <c r="A79" s="66"/>
      <c r="B79" s="69"/>
      <c r="C79" s="75" t="str">
        <f t="shared" ref="C79:AG79" si="36">IF(C77&gt;0,C77,IF(C78&gt;0,C78,""))</f>
        <v/>
      </c>
      <c r="D79" s="23" t="str">
        <f t="shared" si="36"/>
        <v/>
      </c>
      <c r="E79" s="23" t="str">
        <f t="shared" si="36"/>
        <v/>
      </c>
      <c r="F79" s="23" t="str">
        <f t="shared" si="36"/>
        <v/>
      </c>
      <c r="G79" s="23" t="str">
        <f t="shared" si="36"/>
        <v/>
      </c>
      <c r="H79" s="23" t="str">
        <f t="shared" si="36"/>
        <v/>
      </c>
      <c r="I79" s="23" t="str">
        <f t="shared" si="36"/>
        <v/>
      </c>
      <c r="J79" s="23" t="str">
        <f t="shared" si="36"/>
        <v/>
      </c>
      <c r="K79" s="23" t="str">
        <f t="shared" si="36"/>
        <v/>
      </c>
      <c r="L79" s="23" t="str">
        <f t="shared" si="36"/>
        <v/>
      </c>
      <c r="M79" s="23" t="str">
        <f t="shared" si="36"/>
        <v/>
      </c>
      <c r="N79" s="23" t="str">
        <f t="shared" si="36"/>
        <v/>
      </c>
      <c r="O79" s="23" t="str">
        <f t="shared" si="36"/>
        <v/>
      </c>
      <c r="P79" s="23" t="str">
        <f t="shared" si="36"/>
        <v/>
      </c>
      <c r="Q79" s="23" t="str">
        <f t="shared" si="36"/>
        <v/>
      </c>
      <c r="R79" s="23" t="str">
        <f t="shared" si="36"/>
        <v/>
      </c>
      <c r="S79" s="23" t="str">
        <f t="shared" si="36"/>
        <v/>
      </c>
      <c r="T79" s="23" t="str">
        <f t="shared" si="36"/>
        <v/>
      </c>
      <c r="U79" s="23" t="str">
        <f t="shared" si="36"/>
        <v/>
      </c>
      <c r="V79" s="23" t="str">
        <f t="shared" si="36"/>
        <v/>
      </c>
      <c r="W79" s="23" t="str">
        <f t="shared" si="36"/>
        <v/>
      </c>
      <c r="X79" s="23" t="str">
        <f t="shared" si="36"/>
        <v/>
      </c>
      <c r="Y79" s="23" t="str">
        <f t="shared" si="36"/>
        <v/>
      </c>
      <c r="Z79" s="23" t="str">
        <f t="shared" si="36"/>
        <v/>
      </c>
      <c r="AA79" s="23" t="str">
        <f t="shared" si="36"/>
        <v/>
      </c>
      <c r="AB79" s="23" t="str">
        <f t="shared" si="36"/>
        <v/>
      </c>
      <c r="AC79" s="23" t="str">
        <f t="shared" si="36"/>
        <v/>
      </c>
      <c r="AD79" s="23" t="str">
        <f t="shared" si="36"/>
        <v/>
      </c>
      <c r="AE79" s="23" t="str">
        <f t="shared" si="36"/>
        <v/>
      </c>
      <c r="AF79" s="23" t="str">
        <f t="shared" si="36"/>
        <v/>
      </c>
      <c r="AG79" s="23" t="str">
        <f t="shared" si="36"/>
        <v/>
      </c>
      <c r="AH79" s="20">
        <f>SUM(AH77:AH78)</f>
        <v>0</v>
      </c>
      <c r="AI79" s="21">
        <f>SUM(AI77:AI78)</f>
        <v>0</v>
      </c>
      <c r="AJ79" s="21">
        <f>SUM(AJ77:AJ78)</f>
        <v>0</v>
      </c>
      <c r="AK79" s="21">
        <f t="shared" ref="AK79:AL79" si="37">SUM(AK77:AK78)</f>
        <v>0</v>
      </c>
      <c r="AL79" s="21">
        <f t="shared" si="37"/>
        <v>0</v>
      </c>
      <c r="AM79" s="31">
        <v>-0.82</v>
      </c>
      <c r="AN79" s="24">
        <f>IF(A78="","",IF(A78&lt;$A$3,2.5,(NETWORKDAYS(A78,$A$2)/21.66667)*2.5))</f>
        <v>2.5</v>
      </c>
      <c r="AO79" s="24">
        <f>IF(AN79="","",+AN79)</f>
        <v>2.5</v>
      </c>
      <c r="AP79" s="31"/>
      <c r="AQ79" s="24">
        <f>+AM79-AI79</f>
        <v>-0.82</v>
      </c>
      <c r="AR79" s="21">
        <f>+AP79-AJ79</f>
        <v>0</v>
      </c>
    </row>
    <row r="80" spans="1:44" s="42" customFormat="1" ht="6.75" customHeight="1" x14ac:dyDescent="0.25">
      <c r="A80" s="62"/>
      <c r="B80" s="69"/>
      <c r="C80" s="78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  <c r="AA80" s="62"/>
      <c r="AB80" s="62"/>
      <c r="AC80" s="62"/>
      <c r="AD80" s="62"/>
      <c r="AE80" s="62"/>
      <c r="AF80" s="62"/>
      <c r="AG80" s="62"/>
      <c r="AH80" s="56"/>
      <c r="AI80" s="56"/>
      <c r="AJ80" s="56"/>
      <c r="AK80" s="56"/>
      <c r="AL80" s="56"/>
      <c r="AM80" s="62"/>
      <c r="AN80" s="56"/>
      <c r="AO80" s="56"/>
      <c r="AP80" s="62"/>
      <c r="AQ80" s="73"/>
      <c r="AR80" s="29"/>
    </row>
    <row r="81" spans="1:44" s="42" customFormat="1" ht="12.95" customHeight="1" x14ac:dyDescent="0.25">
      <c r="A81" s="66" t="s">
        <v>40</v>
      </c>
      <c r="B81" s="69" t="s">
        <v>13</v>
      </c>
      <c r="C81" s="74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  <c r="AF81" s="33"/>
      <c r="AG81" s="33"/>
      <c r="AH81" s="20">
        <f>COUNTA(ModèleM!$C81:$AF81)</f>
        <v>0</v>
      </c>
      <c r="AI81" s="21">
        <f>(COUNTIFS(ModèleM!$C81:$AF81,("cp")))/2</f>
        <v>0</v>
      </c>
      <c r="AJ81" s="21">
        <f>COUNTIFS(ModèleM!$C81:$AG81,"RTT")/2</f>
        <v>0</v>
      </c>
      <c r="AK81" s="21">
        <f>COUNTIFS(ModèleM!$C81:$AG81,"m")/2</f>
        <v>0</v>
      </c>
      <c r="AL81" s="21">
        <f>COUNTIFS(ModèleM!$C81:$AG81,"a")/2</f>
        <v>0</v>
      </c>
      <c r="AM81" s="57"/>
      <c r="AN81" s="22"/>
      <c r="AO81" s="22"/>
      <c r="AP81" s="57"/>
      <c r="AQ81" s="71"/>
      <c r="AR81" s="22"/>
    </row>
    <row r="82" spans="1:44" s="42" customFormat="1" ht="12.95" customHeight="1" x14ac:dyDescent="0.25">
      <c r="A82" s="67">
        <v>42614</v>
      </c>
      <c r="B82" s="69" t="s">
        <v>19</v>
      </c>
      <c r="C82" s="74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  <c r="AF82" s="33"/>
      <c r="AG82" s="33"/>
      <c r="AH82" s="20">
        <f>COUNTA(ModèleM!$C82:$AF82)</f>
        <v>0</v>
      </c>
      <c r="AI82" s="21">
        <f>(COUNTIFS(ModèleM!$C82:$AF82,("cp")))/2</f>
        <v>0</v>
      </c>
      <c r="AJ82" s="21">
        <f>COUNTIFS(ModèleM!$C82:$AG82,"RTT")/2</f>
        <v>0</v>
      </c>
      <c r="AK82" s="21">
        <f>COUNTIFS(ModèleM!$C82:$AG82,"m")/2</f>
        <v>0</v>
      </c>
      <c r="AL82" s="21">
        <f>COUNTIFS(ModèleM!$C82:$AG82,"a")/2</f>
        <v>0</v>
      </c>
      <c r="AM82" s="57"/>
      <c r="AN82" s="22"/>
      <c r="AO82" s="22"/>
      <c r="AP82" s="57"/>
      <c r="AQ82" s="71"/>
      <c r="AR82" s="22"/>
    </row>
    <row r="83" spans="1:44" s="42" customFormat="1" ht="12.95" customHeight="1" x14ac:dyDescent="0.25">
      <c r="A83" s="66"/>
      <c r="B83" s="69"/>
      <c r="C83" s="75" t="str">
        <f t="shared" ref="C83:AG83" si="38">IF(C81&gt;0,C81,IF(C82&gt;0,C82,""))</f>
        <v/>
      </c>
      <c r="D83" s="23" t="str">
        <f t="shared" si="38"/>
        <v/>
      </c>
      <c r="E83" s="23" t="str">
        <f t="shared" si="38"/>
        <v/>
      </c>
      <c r="F83" s="23" t="str">
        <f t="shared" si="38"/>
        <v/>
      </c>
      <c r="G83" s="23" t="str">
        <f t="shared" si="38"/>
        <v/>
      </c>
      <c r="H83" s="23" t="str">
        <f t="shared" si="38"/>
        <v/>
      </c>
      <c r="I83" s="23" t="str">
        <f t="shared" si="38"/>
        <v/>
      </c>
      <c r="J83" s="23" t="str">
        <f t="shared" si="38"/>
        <v/>
      </c>
      <c r="K83" s="23" t="str">
        <f t="shared" si="38"/>
        <v/>
      </c>
      <c r="L83" s="23" t="str">
        <f t="shared" si="38"/>
        <v/>
      </c>
      <c r="M83" s="23" t="str">
        <f t="shared" si="38"/>
        <v/>
      </c>
      <c r="N83" s="23" t="str">
        <f t="shared" si="38"/>
        <v/>
      </c>
      <c r="O83" s="23" t="str">
        <f t="shared" si="38"/>
        <v/>
      </c>
      <c r="P83" s="23" t="str">
        <f t="shared" si="38"/>
        <v/>
      </c>
      <c r="Q83" s="23" t="str">
        <f t="shared" si="38"/>
        <v/>
      </c>
      <c r="R83" s="23" t="str">
        <f t="shared" si="38"/>
        <v/>
      </c>
      <c r="S83" s="23" t="str">
        <f t="shared" si="38"/>
        <v/>
      </c>
      <c r="T83" s="23" t="str">
        <f t="shared" si="38"/>
        <v/>
      </c>
      <c r="U83" s="23" t="str">
        <f t="shared" si="38"/>
        <v/>
      </c>
      <c r="V83" s="23" t="str">
        <f t="shared" si="38"/>
        <v/>
      </c>
      <c r="W83" s="23" t="str">
        <f t="shared" si="38"/>
        <v/>
      </c>
      <c r="X83" s="23" t="str">
        <f t="shared" si="38"/>
        <v/>
      </c>
      <c r="Y83" s="23" t="str">
        <f t="shared" si="38"/>
        <v/>
      </c>
      <c r="Z83" s="23" t="str">
        <f t="shared" si="38"/>
        <v/>
      </c>
      <c r="AA83" s="23" t="str">
        <f t="shared" si="38"/>
        <v/>
      </c>
      <c r="AB83" s="23" t="str">
        <f t="shared" si="38"/>
        <v/>
      </c>
      <c r="AC83" s="23" t="str">
        <f t="shared" si="38"/>
        <v/>
      </c>
      <c r="AD83" s="23" t="str">
        <f t="shared" si="38"/>
        <v/>
      </c>
      <c r="AE83" s="23" t="str">
        <f t="shared" si="38"/>
        <v/>
      </c>
      <c r="AF83" s="23" t="str">
        <f t="shared" si="38"/>
        <v/>
      </c>
      <c r="AG83" s="23" t="str">
        <f t="shared" si="38"/>
        <v/>
      </c>
      <c r="AH83" s="20">
        <f>SUM(AH81:AH82)</f>
        <v>0</v>
      </c>
      <c r="AI83" s="21">
        <f>SUM(AI81:AI82)</f>
        <v>0</v>
      </c>
      <c r="AJ83" s="21">
        <f>SUM(AJ81:AJ82)</f>
        <v>0</v>
      </c>
      <c r="AK83" s="21">
        <f t="shared" ref="AK83:AL83" si="39">SUM(AK81:AK82)</f>
        <v>0</v>
      </c>
      <c r="AL83" s="21">
        <f t="shared" si="39"/>
        <v>0</v>
      </c>
      <c r="AM83" s="31">
        <v>18.72</v>
      </c>
      <c r="AN83" s="24">
        <f>IF(A82="","",IF(A82&lt;$A$3,2.08,(NETWORKDAYS(A82,$A$2)/21.66667)*2.08))</f>
        <v>2.08</v>
      </c>
      <c r="AO83" s="24">
        <f>IF(AN83="","",+AN83)</f>
        <v>2.08</v>
      </c>
      <c r="AP83" s="31"/>
      <c r="AQ83" s="24">
        <f>+AM83-AI83</f>
        <v>18.72</v>
      </c>
      <c r="AR83" s="21">
        <f>+AP83-AJ83</f>
        <v>0</v>
      </c>
    </row>
    <row r="84" spans="1:44" s="42" customFormat="1" ht="6.75" customHeight="1" x14ac:dyDescent="0.25">
      <c r="A84" s="62"/>
      <c r="B84" s="69"/>
      <c r="C84" s="78"/>
      <c r="D84" s="62"/>
      <c r="E84" s="62"/>
      <c r="F84" s="62"/>
      <c r="G84" s="62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2"/>
      <c r="X84" s="62"/>
      <c r="Y84" s="62"/>
      <c r="Z84" s="62"/>
      <c r="AA84" s="62"/>
      <c r="AB84" s="62"/>
      <c r="AC84" s="62"/>
      <c r="AD84" s="62"/>
      <c r="AE84" s="62"/>
      <c r="AF84" s="62"/>
      <c r="AG84" s="62"/>
      <c r="AH84" s="56"/>
      <c r="AI84" s="56"/>
      <c r="AJ84" s="56"/>
      <c r="AK84" s="56"/>
      <c r="AL84" s="56"/>
      <c r="AM84" s="62"/>
      <c r="AN84" s="56"/>
      <c r="AO84" s="56"/>
      <c r="AP84" s="62"/>
      <c r="AQ84" s="73"/>
      <c r="AR84" s="29"/>
    </row>
    <row r="85" spans="1:44" s="42" customFormat="1" ht="12.95" customHeight="1" x14ac:dyDescent="0.25">
      <c r="A85" s="66" t="s">
        <v>41</v>
      </c>
      <c r="B85" s="69" t="s">
        <v>13</v>
      </c>
      <c r="C85" s="74"/>
      <c r="D85" s="33"/>
      <c r="E85" s="33"/>
      <c r="F85" s="33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33"/>
      <c r="AF85" s="33"/>
      <c r="AG85" s="33"/>
      <c r="AH85" s="20">
        <f>COUNTA(ModèleM!$C85:$AF85)</f>
        <v>0</v>
      </c>
      <c r="AI85" s="21">
        <f>(COUNTIFS(ModèleM!$C85:$AF85,("cp")))/2</f>
        <v>0</v>
      </c>
      <c r="AJ85" s="21">
        <f>COUNTIFS(ModèleM!$C85:$AG85,"RTT")/2</f>
        <v>0</v>
      </c>
      <c r="AK85" s="21">
        <f>COUNTIFS(ModèleM!$C85:$AG85,"m")/2</f>
        <v>0</v>
      </c>
      <c r="AL85" s="21">
        <f>COUNTIFS(ModèleM!$C85:$AG85,"a")/2</f>
        <v>0</v>
      </c>
      <c r="AM85" s="57"/>
      <c r="AN85" s="22"/>
      <c r="AO85" s="22"/>
      <c r="AP85" s="57"/>
      <c r="AQ85" s="71"/>
      <c r="AR85" s="22"/>
    </row>
    <row r="86" spans="1:44" s="42" customFormat="1" ht="12.95" customHeight="1" x14ac:dyDescent="0.25">
      <c r="A86" s="67">
        <v>42614</v>
      </c>
      <c r="B86" s="69" t="s">
        <v>19</v>
      </c>
      <c r="C86" s="74"/>
      <c r="D86" s="33"/>
      <c r="E86" s="33"/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33"/>
      <c r="AF86" s="33"/>
      <c r="AG86" s="33"/>
      <c r="AH86" s="20">
        <f>COUNTA(ModèleM!$C86:$AF86)</f>
        <v>0</v>
      </c>
      <c r="AI86" s="21">
        <f>(COUNTIFS(ModèleM!$C86:$AF86,("cp")))/2</f>
        <v>0</v>
      </c>
      <c r="AJ86" s="21">
        <f>COUNTIFS(ModèleM!$C86:$AG86,"RTT")/2</f>
        <v>0</v>
      </c>
      <c r="AK86" s="21">
        <f>COUNTIFS(ModèleM!$C86:$AG86,"m")/2</f>
        <v>0</v>
      </c>
      <c r="AL86" s="21">
        <f>COUNTIFS(ModèleM!$C86:$AG86,"a")/2</f>
        <v>0</v>
      </c>
      <c r="AM86" s="57"/>
      <c r="AN86" s="22"/>
      <c r="AO86" s="22"/>
      <c r="AP86" s="57"/>
      <c r="AQ86" s="71"/>
      <c r="AR86" s="22"/>
    </row>
    <row r="87" spans="1:44" s="42" customFormat="1" ht="12.95" customHeight="1" x14ac:dyDescent="0.25">
      <c r="A87" s="66"/>
      <c r="B87" s="69"/>
      <c r="C87" s="75" t="str">
        <f t="shared" ref="C87:AG87" si="40">IF(C85&gt;0,C85,IF(C86&gt;0,C86,""))</f>
        <v/>
      </c>
      <c r="D87" s="23" t="str">
        <f t="shared" si="40"/>
        <v/>
      </c>
      <c r="E87" s="23" t="str">
        <f t="shared" si="40"/>
        <v/>
      </c>
      <c r="F87" s="23" t="str">
        <f t="shared" si="40"/>
        <v/>
      </c>
      <c r="G87" s="23" t="str">
        <f t="shared" si="40"/>
        <v/>
      </c>
      <c r="H87" s="23" t="str">
        <f t="shared" si="40"/>
        <v/>
      </c>
      <c r="I87" s="23" t="str">
        <f t="shared" si="40"/>
        <v/>
      </c>
      <c r="J87" s="23" t="str">
        <f t="shared" si="40"/>
        <v/>
      </c>
      <c r="K87" s="23" t="str">
        <f t="shared" si="40"/>
        <v/>
      </c>
      <c r="L87" s="23" t="str">
        <f t="shared" si="40"/>
        <v/>
      </c>
      <c r="M87" s="23" t="str">
        <f t="shared" si="40"/>
        <v/>
      </c>
      <c r="N87" s="23" t="str">
        <f t="shared" si="40"/>
        <v/>
      </c>
      <c r="O87" s="23" t="str">
        <f t="shared" si="40"/>
        <v/>
      </c>
      <c r="P87" s="23" t="str">
        <f t="shared" si="40"/>
        <v/>
      </c>
      <c r="Q87" s="23" t="str">
        <f t="shared" si="40"/>
        <v/>
      </c>
      <c r="R87" s="23" t="str">
        <f t="shared" si="40"/>
        <v/>
      </c>
      <c r="S87" s="23" t="str">
        <f t="shared" si="40"/>
        <v/>
      </c>
      <c r="T87" s="23" t="str">
        <f t="shared" si="40"/>
        <v/>
      </c>
      <c r="U87" s="23" t="str">
        <f t="shared" si="40"/>
        <v/>
      </c>
      <c r="V87" s="23" t="str">
        <f t="shared" si="40"/>
        <v/>
      </c>
      <c r="W87" s="23" t="str">
        <f t="shared" si="40"/>
        <v/>
      </c>
      <c r="X87" s="23" t="str">
        <f t="shared" si="40"/>
        <v/>
      </c>
      <c r="Y87" s="23" t="str">
        <f t="shared" si="40"/>
        <v/>
      </c>
      <c r="Z87" s="23" t="str">
        <f t="shared" si="40"/>
        <v/>
      </c>
      <c r="AA87" s="23" t="str">
        <f t="shared" si="40"/>
        <v/>
      </c>
      <c r="AB87" s="23" t="str">
        <f t="shared" si="40"/>
        <v/>
      </c>
      <c r="AC87" s="23" t="str">
        <f t="shared" si="40"/>
        <v/>
      </c>
      <c r="AD87" s="23" t="str">
        <f t="shared" si="40"/>
        <v/>
      </c>
      <c r="AE87" s="23" t="str">
        <f t="shared" si="40"/>
        <v/>
      </c>
      <c r="AF87" s="23" t="str">
        <f t="shared" si="40"/>
        <v/>
      </c>
      <c r="AG87" s="23" t="str">
        <f t="shared" si="40"/>
        <v/>
      </c>
      <c r="AH87" s="20">
        <f>SUM(AH85:AH86)</f>
        <v>0</v>
      </c>
      <c r="AI87" s="21">
        <f>SUM(AI85:AI86)</f>
        <v>0</v>
      </c>
      <c r="AJ87" s="21">
        <f>SUM(AJ85:AJ86)</f>
        <v>0</v>
      </c>
      <c r="AK87" s="21">
        <f t="shared" ref="AK87:AL87" si="41">SUM(AK85:AK86)</f>
        <v>0</v>
      </c>
      <c r="AL87" s="21">
        <f t="shared" si="41"/>
        <v>0</v>
      </c>
      <c r="AM87" s="31">
        <v>18.72</v>
      </c>
      <c r="AN87" s="24">
        <f>IF(A86="","",IF(A86&lt;$A$3,2.08,(NETWORKDAYS(A86,$A$2)/21.66667)*2.08))</f>
        <v>2.08</v>
      </c>
      <c r="AO87" s="24">
        <f>IF(AN87="","",+AN87)</f>
        <v>2.08</v>
      </c>
      <c r="AP87" s="31"/>
      <c r="AQ87" s="24">
        <f>+AM87-AI87</f>
        <v>18.72</v>
      </c>
      <c r="AR87" s="21">
        <f>+AP87-AJ87</f>
        <v>0</v>
      </c>
    </row>
    <row r="88" spans="1:44" s="42" customFormat="1" ht="6.75" customHeight="1" x14ac:dyDescent="0.25">
      <c r="A88" s="62"/>
      <c r="B88" s="69"/>
      <c r="C88" s="78"/>
      <c r="D88" s="62"/>
      <c r="E88" s="62"/>
      <c r="F88" s="62"/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2"/>
      <c r="X88" s="62"/>
      <c r="Y88" s="62"/>
      <c r="Z88" s="62"/>
      <c r="AA88" s="62"/>
      <c r="AB88" s="62"/>
      <c r="AC88" s="62"/>
      <c r="AD88" s="62"/>
      <c r="AE88" s="62"/>
      <c r="AF88" s="62"/>
      <c r="AG88" s="62"/>
      <c r="AH88" s="56"/>
      <c r="AI88" s="56"/>
      <c r="AJ88" s="56"/>
      <c r="AK88" s="56"/>
      <c r="AL88" s="56"/>
      <c r="AM88" s="62"/>
      <c r="AN88" s="56"/>
      <c r="AO88" s="56"/>
      <c r="AP88" s="62"/>
      <c r="AQ88" s="73"/>
      <c r="AR88" s="29"/>
    </row>
    <row r="89" spans="1:44" s="42" customFormat="1" ht="12.95" customHeight="1" x14ac:dyDescent="0.25">
      <c r="A89" s="66" t="s">
        <v>42</v>
      </c>
      <c r="B89" s="69" t="s">
        <v>13</v>
      </c>
      <c r="C89" s="74"/>
      <c r="D89" s="33"/>
      <c r="E89" s="33"/>
      <c r="F89" s="33"/>
      <c r="G89" s="33"/>
      <c r="H89" s="33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  <c r="AF89" s="33"/>
      <c r="AG89" s="33"/>
      <c r="AH89" s="20">
        <f>COUNTA(ModèleM!$C89:$AF89)</f>
        <v>0</v>
      </c>
      <c r="AI89" s="21">
        <f>(COUNTIFS(ModèleM!$C89:$AF89,("cp")))/2</f>
        <v>0</v>
      </c>
      <c r="AJ89" s="21">
        <f>COUNTIFS(ModèleM!$C89:$AG89,"RTT")/2</f>
        <v>0</v>
      </c>
      <c r="AK89" s="21">
        <f>COUNTIFS(ModèleM!$C89:$AG89,"m")/2</f>
        <v>0</v>
      </c>
      <c r="AL89" s="21">
        <f>COUNTIFS(ModèleM!$C89:$AG89,"a")/2</f>
        <v>0</v>
      </c>
      <c r="AM89" s="57"/>
      <c r="AN89" s="22"/>
      <c r="AO89" s="22"/>
      <c r="AP89" s="57"/>
      <c r="AQ89" s="71"/>
      <c r="AR89" s="22"/>
    </row>
    <row r="90" spans="1:44" s="42" customFormat="1" ht="12.95" customHeight="1" x14ac:dyDescent="0.25">
      <c r="A90" s="67">
        <v>42736</v>
      </c>
      <c r="B90" s="69" t="s">
        <v>19</v>
      </c>
      <c r="C90" s="74"/>
      <c r="D90" s="33"/>
      <c r="E90" s="33"/>
      <c r="F90" s="33"/>
      <c r="G90" s="33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3"/>
      <c r="AA90" s="33"/>
      <c r="AB90" s="33"/>
      <c r="AC90" s="33"/>
      <c r="AD90" s="33"/>
      <c r="AE90" s="33"/>
      <c r="AF90" s="33"/>
      <c r="AG90" s="33"/>
      <c r="AH90" s="20">
        <f>COUNTA(ModèleM!$C90:$AF90)</f>
        <v>0</v>
      </c>
      <c r="AI90" s="21">
        <f>(COUNTIFS(ModèleM!$C90:$AF90,("cp")))/2</f>
        <v>0</v>
      </c>
      <c r="AJ90" s="21">
        <f>COUNTIFS(ModèleM!$C90:$AG90,"RTT")/2</f>
        <v>0</v>
      </c>
      <c r="AK90" s="21">
        <f>COUNTIFS(ModèleM!$C90:$AG90,"m")/2</f>
        <v>0</v>
      </c>
      <c r="AL90" s="21">
        <f>COUNTIFS(ModèleM!$C90:$AG90,"a")/2</f>
        <v>0</v>
      </c>
      <c r="AM90" s="57"/>
      <c r="AN90" s="22"/>
      <c r="AO90" s="22"/>
      <c r="AP90" s="57"/>
      <c r="AQ90" s="71"/>
      <c r="AR90" s="22"/>
    </row>
    <row r="91" spans="1:44" s="42" customFormat="1" ht="12.95" customHeight="1" x14ac:dyDescent="0.25">
      <c r="A91" s="66"/>
      <c r="B91" s="69"/>
      <c r="C91" s="75" t="str">
        <f t="shared" ref="C91:AG91" si="42">IF(C89&gt;0,C89,IF(C90&gt;0,C90,""))</f>
        <v/>
      </c>
      <c r="D91" s="23" t="str">
        <f t="shared" si="42"/>
        <v/>
      </c>
      <c r="E91" s="23" t="str">
        <f t="shared" si="42"/>
        <v/>
      </c>
      <c r="F91" s="23" t="str">
        <f t="shared" si="42"/>
        <v/>
      </c>
      <c r="G91" s="23" t="str">
        <f t="shared" si="42"/>
        <v/>
      </c>
      <c r="H91" s="23" t="str">
        <f t="shared" si="42"/>
        <v/>
      </c>
      <c r="I91" s="23" t="str">
        <f t="shared" si="42"/>
        <v/>
      </c>
      <c r="J91" s="23" t="str">
        <f t="shared" si="42"/>
        <v/>
      </c>
      <c r="K91" s="23" t="str">
        <f t="shared" si="42"/>
        <v/>
      </c>
      <c r="L91" s="23" t="str">
        <f t="shared" si="42"/>
        <v/>
      </c>
      <c r="M91" s="23" t="str">
        <f t="shared" si="42"/>
        <v/>
      </c>
      <c r="N91" s="23" t="str">
        <f t="shared" si="42"/>
        <v/>
      </c>
      <c r="O91" s="23" t="str">
        <f t="shared" si="42"/>
        <v/>
      </c>
      <c r="P91" s="23" t="str">
        <f t="shared" si="42"/>
        <v/>
      </c>
      <c r="Q91" s="23" t="str">
        <f t="shared" si="42"/>
        <v/>
      </c>
      <c r="R91" s="23" t="str">
        <f t="shared" si="42"/>
        <v/>
      </c>
      <c r="S91" s="23" t="str">
        <f t="shared" si="42"/>
        <v/>
      </c>
      <c r="T91" s="23" t="str">
        <f t="shared" si="42"/>
        <v/>
      </c>
      <c r="U91" s="23" t="str">
        <f t="shared" si="42"/>
        <v/>
      </c>
      <c r="V91" s="23" t="str">
        <f t="shared" si="42"/>
        <v/>
      </c>
      <c r="W91" s="23" t="str">
        <f t="shared" si="42"/>
        <v/>
      </c>
      <c r="X91" s="23" t="str">
        <f t="shared" si="42"/>
        <v/>
      </c>
      <c r="Y91" s="23" t="str">
        <f t="shared" si="42"/>
        <v/>
      </c>
      <c r="Z91" s="23" t="str">
        <f t="shared" si="42"/>
        <v/>
      </c>
      <c r="AA91" s="23" t="str">
        <f t="shared" si="42"/>
        <v/>
      </c>
      <c r="AB91" s="23" t="str">
        <f t="shared" si="42"/>
        <v/>
      </c>
      <c r="AC91" s="23" t="str">
        <f t="shared" si="42"/>
        <v/>
      </c>
      <c r="AD91" s="23" t="str">
        <f t="shared" si="42"/>
        <v/>
      </c>
      <c r="AE91" s="23" t="str">
        <f t="shared" si="42"/>
        <v/>
      </c>
      <c r="AF91" s="23" t="str">
        <f t="shared" si="42"/>
        <v/>
      </c>
      <c r="AG91" s="23" t="str">
        <f t="shared" si="42"/>
        <v/>
      </c>
      <c r="AH91" s="20">
        <f>SUM(AH89:AH90)</f>
        <v>0</v>
      </c>
      <c r="AI91" s="21">
        <f>SUM(AI89:AI90)</f>
        <v>0</v>
      </c>
      <c r="AJ91" s="21">
        <f>SUM(AJ89:AJ90)</f>
        <v>0</v>
      </c>
      <c r="AK91" s="21">
        <f t="shared" ref="AK91:AL91" si="43">SUM(AK89:AK90)</f>
        <v>0</v>
      </c>
      <c r="AL91" s="21">
        <f t="shared" si="43"/>
        <v>0</v>
      </c>
      <c r="AM91" s="31">
        <v>5.41</v>
      </c>
      <c r="AN91" s="24">
        <f>IF(A90="","",IF(A90&lt;$A$3,2.08,(NETWORKDAYS(A90,$A$2)/21.66667)*2.08))</f>
        <v>2.08</v>
      </c>
      <c r="AO91" s="24">
        <f>IF(AN91="",0,+AN91)</f>
        <v>2.08</v>
      </c>
      <c r="AP91" s="31"/>
      <c r="AQ91" s="24">
        <f>+AM91-AI91</f>
        <v>5.41</v>
      </c>
      <c r="AR91" s="21">
        <f>+AP91-AJ91</f>
        <v>0</v>
      </c>
    </row>
    <row r="92" spans="1:44" s="42" customFormat="1" ht="6.75" customHeight="1" x14ac:dyDescent="0.25">
      <c r="A92" s="62"/>
      <c r="B92" s="69"/>
      <c r="C92" s="78"/>
      <c r="D92" s="62"/>
      <c r="E92" s="62"/>
      <c r="F92" s="62"/>
      <c r="G92" s="62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62"/>
      <c r="V92" s="62"/>
      <c r="W92" s="62"/>
      <c r="X92" s="62"/>
      <c r="Y92" s="62"/>
      <c r="Z92" s="62"/>
      <c r="AA92" s="62"/>
      <c r="AB92" s="62"/>
      <c r="AC92" s="62"/>
      <c r="AD92" s="62"/>
      <c r="AE92" s="62"/>
      <c r="AF92" s="62"/>
      <c r="AG92" s="62"/>
      <c r="AH92" s="56"/>
      <c r="AI92" s="56"/>
      <c r="AJ92" s="56"/>
      <c r="AK92" s="56"/>
      <c r="AL92" s="56"/>
      <c r="AM92" s="62"/>
      <c r="AN92" s="56"/>
      <c r="AO92" s="56"/>
      <c r="AP92" s="62"/>
      <c r="AQ92" s="73"/>
      <c r="AR92" s="29"/>
    </row>
    <row r="93" spans="1:44" s="42" customFormat="1" ht="12.95" customHeight="1" x14ac:dyDescent="0.25">
      <c r="A93" s="66" t="s">
        <v>43</v>
      </c>
      <c r="B93" s="69" t="s">
        <v>13</v>
      </c>
      <c r="C93" s="74"/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  <c r="AA93" s="33"/>
      <c r="AB93" s="33"/>
      <c r="AC93" s="33"/>
      <c r="AD93" s="33"/>
      <c r="AE93" s="33"/>
      <c r="AF93" s="33"/>
      <c r="AG93" s="33"/>
      <c r="AH93" s="20">
        <f>COUNTA(ModèleM!$C93:$AF93)</f>
        <v>0</v>
      </c>
      <c r="AI93" s="21">
        <f>(COUNTIFS(ModèleM!$C93:$AF93,("cp")))/2</f>
        <v>0</v>
      </c>
      <c r="AJ93" s="21">
        <f>COUNTIFS(ModèleM!$C93:$AG93,"RTT")/2</f>
        <v>0</v>
      </c>
      <c r="AK93" s="21">
        <f>COUNTIFS(ModèleM!$C93:$AG93,"m")/2</f>
        <v>0</v>
      </c>
      <c r="AL93" s="21">
        <f>COUNTIFS(ModèleM!$C93:$AG93,"a")/2</f>
        <v>0</v>
      </c>
      <c r="AM93" s="57"/>
      <c r="AN93" s="22"/>
      <c r="AO93" s="22"/>
      <c r="AP93" s="57"/>
      <c r="AQ93" s="71"/>
      <c r="AR93" s="22"/>
    </row>
    <row r="94" spans="1:44" s="42" customFormat="1" ht="12.95" customHeight="1" x14ac:dyDescent="0.25">
      <c r="A94" s="67">
        <v>42891</v>
      </c>
      <c r="B94" s="69" t="s">
        <v>19</v>
      </c>
      <c r="C94" s="74"/>
      <c r="D94" s="33"/>
      <c r="E94" s="33"/>
      <c r="F94" s="33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3"/>
      <c r="AF94" s="33"/>
      <c r="AG94" s="33"/>
      <c r="AH94" s="20">
        <f>COUNTA(ModèleM!$C94:$AF94)</f>
        <v>0</v>
      </c>
      <c r="AI94" s="21">
        <f>(COUNTIFS(ModèleM!$C94:$AF94,("cp")))/2</f>
        <v>0</v>
      </c>
      <c r="AJ94" s="21">
        <f>COUNTIFS(ModèleM!$C94:$AG94,"RTT")/2</f>
        <v>0</v>
      </c>
      <c r="AK94" s="21">
        <f>COUNTIFS(ModèleM!$C94:$AG94,"m")/2</f>
        <v>0</v>
      </c>
      <c r="AL94" s="21">
        <f>COUNTIFS(ModèleM!$C94:$AG94,"a")/2</f>
        <v>0</v>
      </c>
      <c r="AM94" s="57"/>
      <c r="AN94" s="22"/>
      <c r="AO94" s="22"/>
      <c r="AP94" s="57"/>
      <c r="AQ94" s="71"/>
      <c r="AR94" s="22"/>
    </row>
    <row r="95" spans="1:44" s="42" customFormat="1" ht="12.95" customHeight="1" x14ac:dyDescent="0.25">
      <c r="A95" s="66"/>
      <c r="B95" s="69"/>
      <c r="C95" s="75" t="str">
        <f t="shared" ref="C95:AG95" si="44">IF(C93&gt;0,C93,IF(C94&gt;0,C94,""))</f>
        <v/>
      </c>
      <c r="D95" s="23" t="str">
        <f t="shared" si="44"/>
        <v/>
      </c>
      <c r="E95" s="23" t="str">
        <f t="shared" si="44"/>
        <v/>
      </c>
      <c r="F95" s="23" t="str">
        <f t="shared" si="44"/>
        <v/>
      </c>
      <c r="G95" s="23" t="str">
        <f t="shared" si="44"/>
        <v/>
      </c>
      <c r="H95" s="23" t="str">
        <f t="shared" si="44"/>
        <v/>
      </c>
      <c r="I95" s="23" t="str">
        <f t="shared" si="44"/>
        <v/>
      </c>
      <c r="J95" s="23" t="str">
        <f t="shared" si="44"/>
        <v/>
      </c>
      <c r="K95" s="23" t="str">
        <f t="shared" si="44"/>
        <v/>
      </c>
      <c r="L95" s="23" t="str">
        <f t="shared" si="44"/>
        <v/>
      </c>
      <c r="M95" s="23" t="str">
        <f t="shared" si="44"/>
        <v/>
      </c>
      <c r="N95" s="23" t="str">
        <f t="shared" si="44"/>
        <v/>
      </c>
      <c r="O95" s="23" t="str">
        <f t="shared" si="44"/>
        <v/>
      </c>
      <c r="P95" s="23" t="str">
        <f t="shared" si="44"/>
        <v/>
      </c>
      <c r="Q95" s="23" t="str">
        <f t="shared" si="44"/>
        <v/>
      </c>
      <c r="R95" s="23" t="str">
        <f t="shared" si="44"/>
        <v/>
      </c>
      <c r="S95" s="23" t="str">
        <f t="shared" si="44"/>
        <v/>
      </c>
      <c r="T95" s="23" t="str">
        <f t="shared" si="44"/>
        <v/>
      </c>
      <c r="U95" s="23" t="str">
        <f t="shared" si="44"/>
        <v/>
      </c>
      <c r="V95" s="23" t="str">
        <f t="shared" si="44"/>
        <v/>
      </c>
      <c r="W95" s="23" t="str">
        <f t="shared" si="44"/>
        <v/>
      </c>
      <c r="X95" s="23" t="str">
        <f t="shared" si="44"/>
        <v/>
      </c>
      <c r="Y95" s="23" t="str">
        <f t="shared" si="44"/>
        <v/>
      </c>
      <c r="Z95" s="23" t="str">
        <f t="shared" si="44"/>
        <v/>
      </c>
      <c r="AA95" s="23" t="str">
        <f t="shared" si="44"/>
        <v/>
      </c>
      <c r="AB95" s="23" t="str">
        <f t="shared" si="44"/>
        <v/>
      </c>
      <c r="AC95" s="23" t="str">
        <f t="shared" si="44"/>
        <v/>
      </c>
      <c r="AD95" s="23" t="str">
        <f t="shared" si="44"/>
        <v/>
      </c>
      <c r="AE95" s="23" t="str">
        <f t="shared" si="44"/>
        <v/>
      </c>
      <c r="AF95" s="23" t="str">
        <f t="shared" si="44"/>
        <v/>
      </c>
      <c r="AG95" s="23" t="str">
        <f t="shared" si="44"/>
        <v/>
      </c>
      <c r="AH95" s="20">
        <f>SUM(AH93:AH94)</f>
        <v>0</v>
      </c>
      <c r="AI95" s="21">
        <f>SUM(AI93:AI94)</f>
        <v>0</v>
      </c>
      <c r="AJ95" s="21">
        <f>SUM(AJ93:AJ94)</f>
        <v>0</v>
      </c>
      <c r="AK95" s="21">
        <f t="shared" ref="AK95:AL95" si="45">SUM(AK93:AK94)</f>
        <v>0</v>
      </c>
      <c r="AL95" s="21">
        <f t="shared" si="45"/>
        <v>0</v>
      </c>
      <c r="AM95" s="31"/>
      <c r="AN95" s="24">
        <f>IF(A94="","",IF(A94&lt;$A$3,2.08,(NETWORKDAYS(A94,$A$2)/21.66667)*2.08))</f>
        <v>-0.28799995569231451</v>
      </c>
      <c r="AO95" s="24">
        <f>IF(AN95="",0,+AN95)</f>
        <v>-0.28799995569231451</v>
      </c>
      <c r="AP95" s="31"/>
      <c r="AQ95" s="24">
        <f>+AM95-AI95</f>
        <v>0</v>
      </c>
      <c r="AR95" s="21">
        <f>+AP95-AJ95</f>
        <v>0</v>
      </c>
    </row>
    <row r="96" spans="1:44" s="42" customFormat="1" ht="6.75" customHeight="1" x14ac:dyDescent="0.25">
      <c r="A96" s="62"/>
      <c r="B96" s="62"/>
      <c r="C96" s="78"/>
      <c r="D96" s="62"/>
      <c r="E96" s="62"/>
      <c r="F96" s="62"/>
      <c r="G96" s="62"/>
      <c r="H96" s="62"/>
      <c r="I96" s="62"/>
      <c r="J96" s="62"/>
      <c r="K96" s="62"/>
      <c r="L96" s="62"/>
      <c r="M96" s="62"/>
      <c r="N96" s="62"/>
      <c r="O96" s="62"/>
      <c r="P96" s="62"/>
      <c r="Q96" s="62"/>
      <c r="R96" s="62"/>
      <c r="S96" s="62"/>
      <c r="T96" s="62"/>
      <c r="U96" s="62"/>
      <c r="V96" s="62"/>
      <c r="W96" s="62"/>
      <c r="X96" s="62"/>
      <c r="Y96" s="62"/>
      <c r="Z96" s="62"/>
      <c r="AA96" s="62"/>
      <c r="AB96" s="62"/>
      <c r="AC96" s="62"/>
      <c r="AD96" s="62"/>
      <c r="AE96" s="62"/>
      <c r="AF96" s="62"/>
      <c r="AG96" s="62"/>
      <c r="AH96" s="62"/>
      <c r="AI96" s="62"/>
      <c r="AJ96" s="62"/>
      <c r="AK96" s="62"/>
      <c r="AL96" s="62"/>
      <c r="AM96" s="62"/>
      <c r="AN96" s="62"/>
      <c r="AO96" s="62"/>
      <c r="AP96" s="62"/>
      <c r="AQ96" s="61"/>
      <c r="AR96" s="61"/>
    </row>
    <row r="97" spans="1:41" ht="13.5" x14ac:dyDescent="0.25">
      <c r="A97" s="43"/>
      <c r="B97" s="43"/>
      <c r="C97" s="79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  <c r="AF97" s="43"/>
      <c r="AG97" s="43"/>
      <c r="AH97" s="43"/>
      <c r="AI97" s="43"/>
    </row>
    <row r="98" spans="1:41" s="44" customFormat="1" x14ac:dyDescent="0.25">
      <c r="A98" s="87"/>
      <c r="B98" s="87"/>
      <c r="C98" s="88"/>
      <c r="D98" s="87"/>
      <c r="E98" s="87"/>
      <c r="F98" s="87"/>
      <c r="G98" s="87"/>
      <c r="H98" s="87"/>
      <c r="I98" s="87"/>
      <c r="J98" s="87"/>
      <c r="K98" s="87"/>
      <c r="L98" s="87"/>
      <c r="M98" s="87"/>
      <c r="N98" s="87"/>
      <c r="O98" s="87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  <c r="AA98" s="87"/>
      <c r="AB98" s="87"/>
      <c r="AC98" s="87"/>
      <c r="AD98" s="87"/>
      <c r="AE98" s="87"/>
      <c r="AF98" s="87"/>
      <c r="AG98" s="87"/>
      <c r="AH98" s="87"/>
      <c r="AM98" s="34"/>
      <c r="AN98" s="34"/>
      <c r="AO98" s="34"/>
    </row>
    <row r="99" spans="1:41" s="44" customFormat="1" x14ac:dyDescent="0.25">
      <c r="A99" s="45"/>
      <c r="B99" s="45"/>
      <c r="C99" s="80" t="s">
        <v>6</v>
      </c>
      <c r="D99" s="46"/>
      <c r="E99" s="46"/>
      <c r="F99" s="46"/>
      <c r="G99" s="47"/>
      <c r="H99" s="37" t="s">
        <v>17</v>
      </c>
      <c r="I99" s="48" t="s">
        <v>3</v>
      </c>
      <c r="J99" s="49"/>
      <c r="K99" s="49"/>
      <c r="L99" s="38" t="s">
        <v>7</v>
      </c>
      <c r="M99" s="48" t="s">
        <v>7</v>
      </c>
      <c r="N99" s="49"/>
      <c r="O99" s="49"/>
      <c r="P99" s="39" t="s">
        <v>2</v>
      </c>
      <c r="Q99" s="48" t="s">
        <v>4</v>
      </c>
      <c r="R99" s="49"/>
      <c r="S99" s="49"/>
      <c r="T99" s="40" t="s">
        <v>8</v>
      </c>
      <c r="U99" s="50" t="s">
        <v>18</v>
      </c>
      <c r="V99" s="51"/>
      <c r="W99" s="49"/>
      <c r="Y99" s="53"/>
      <c r="Z99" s="50" t="s">
        <v>5</v>
      </c>
      <c r="AA99" s="49"/>
      <c r="AB99" s="51"/>
      <c r="AC99" s="52"/>
      <c r="AD99" s="52"/>
      <c r="AE99" s="52"/>
      <c r="AF99" s="52"/>
      <c r="AG99" s="52"/>
      <c r="AH99" s="54"/>
      <c r="AM99" s="34"/>
      <c r="AN99" s="34"/>
      <c r="AO99" s="34"/>
    </row>
    <row r="100" spans="1:41" s="44" customFormat="1" x14ac:dyDescent="0.25">
      <c r="C100" s="81"/>
    </row>
    <row r="101" spans="1:41" s="44" customFormat="1" x14ac:dyDescent="0.25"/>
    <row r="102" spans="1:41" s="44" customFormat="1" x14ac:dyDescent="0.25"/>
    <row r="103" spans="1:41" s="44" customFormat="1" ht="15" customHeight="1" x14ac:dyDescent="0.25"/>
    <row r="104" spans="1:41" s="44" customFormat="1" ht="15" customHeight="1" x14ac:dyDescent="0.25"/>
    <row r="105" spans="1:41" s="44" customFormat="1" ht="15" customHeight="1" x14ac:dyDescent="0.25"/>
    <row r="106" spans="1:41" s="44" customFormat="1" ht="15" customHeight="1" x14ac:dyDescent="0.25"/>
    <row r="107" spans="1:41" s="44" customFormat="1" ht="15" customHeight="1" x14ac:dyDescent="0.25"/>
    <row r="108" spans="1:41" s="44" customFormat="1" ht="15" customHeight="1" x14ac:dyDescent="0.25"/>
    <row r="109" spans="1:41" s="44" customFormat="1" ht="15" customHeight="1" x14ac:dyDescent="0.25"/>
    <row r="110" spans="1:41" s="44" customFormat="1" ht="15" customHeight="1" x14ac:dyDescent="0.25"/>
    <row r="111" spans="1:41" s="44" customFormat="1" ht="15" customHeight="1" x14ac:dyDescent="0.25"/>
    <row r="112" spans="1:41" s="44" customFormat="1" ht="15" customHeight="1" x14ac:dyDescent="0.25"/>
    <row r="113" s="44" customFormat="1" ht="15" customHeight="1" x14ac:dyDescent="0.25"/>
    <row r="114" s="44" customFormat="1" ht="15" customHeight="1" x14ac:dyDescent="0.25"/>
    <row r="115" s="44" customFormat="1" ht="15" customHeight="1" x14ac:dyDescent="0.25"/>
    <row r="116" s="44" customFormat="1" ht="15" customHeight="1" x14ac:dyDescent="0.25"/>
    <row r="117" s="44" customFormat="1" ht="15" customHeight="1" x14ac:dyDescent="0.25"/>
    <row r="118" s="44" customFormat="1" ht="15" customHeight="1" x14ac:dyDescent="0.25"/>
    <row r="119" s="44" customFormat="1" ht="15" customHeight="1" x14ac:dyDescent="0.25"/>
    <row r="120" s="44" customFormat="1" ht="15" customHeight="1" x14ac:dyDescent="0.25"/>
    <row r="121" s="44" customFormat="1" ht="15" customHeight="1" x14ac:dyDescent="0.25"/>
    <row r="122" s="44" customFormat="1" ht="15" customHeight="1" x14ac:dyDescent="0.25"/>
    <row r="123" s="44" customFormat="1" ht="15" customHeight="1" x14ac:dyDescent="0.25"/>
    <row r="124" s="44" customFormat="1" ht="15" customHeight="1" x14ac:dyDescent="0.25"/>
    <row r="125" s="44" customFormat="1" ht="15" customHeight="1" x14ac:dyDescent="0.25"/>
    <row r="126" s="44" customFormat="1" ht="15" customHeight="1" x14ac:dyDescent="0.25"/>
    <row r="127" s="44" customFormat="1" ht="15" customHeight="1" x14ac:dyDescent="0.25"/>
    <row r="128" s="44" customFormat="1" ht="15" customHeight="1" x14ac:dyDescent="0.25"/>
    <row r="129" s="44" customFormat="1" ht="15" customHeight="1" x14ac:dyDescent="0.25"/>
    <row r="130" s="44" customFormat="1" ht="15" customHeight="1" x14ac:dyDescent="0.25"/>
    <row r="131" s="44" customFormat="1" ht="15" customHeight="1" x14ac:dyDescent="0.25"/>
    <row r="132" s="44" customFormat="1" ht="15" customHeight="1" x14ac:dyDescent="0.25"/>
    <row r="133" s="44" customFormat="1" ht="15" customHeight="1" x14ac:dyDescent="0.25"/>
    <row r="134" s="44" customFormat="1" ht="15" customHeight="1" x14ac:dyDescent="0.25"/>
    <row r="135" s="44" customFormat="1" ht="15" customHeight="1" x14ac:dyDescent="0.25"/>
    <row r="136" s="44" customFormat="1" ht="15" customHeight="1" x14ac:dyDescent="0.25"/>
    <row r="137" s="44" customFormat="1" ht="15" customHeight="1" x14ac:dyDescent="0.25"/>
    <row r="138" s="44" customFormat="1" ht="15" customHeight="1" x14ac:dyDescent="0.25"/>
    <row r="139" s="44" customFormat="1" ht="15" customHeight="1" x14ac:dyDescent="0.25"/>
    <row r="140" s="44" customFormat="1" ht="15" customHeight="1" x14ac:dyDescent="0.25"/>
    <row r="141" s="44" customFormat="1" ht="15" customHeight="1" x14ac:dyDescent="0.25"/>
    <row r="142" s="44" customFormat="1" ht="15" customHeight="1" x14ac:dyDescent="0.25"/>
    <row r="143" s="44" customFormat="1" ht="15" customHeight="1" x14ac:dyDescent="0.25"/>
    <row r="144" s="44" customFormat="1" ht="15" customHeight="1" x14ac:dyDescent="0.25"/>
    <row r="145" s="44" customFormat="1" ht="15" customHeight="1" x14ac:dyDescent="0.25"/>
    <row r="146" s="44" customFormat="1" ht="15" customHeight="1" x14ac:dyDescent="0.25"/>
    <row r="147" s="44" customFormat="1" ht="15" customHeight="1" x14ac:dyDescent="0.25"/>
    <row r="148" s="44" customFormat="1" ht="15" customHeight="1" x14ac:dyDescent="0.25"/>
    <row r="149" s="44" customFormat="1" ht="15" customHeight="1" x14ac:dyDescent="0.25"/>
    <row r="150" s="44" customFormat="1" ht="15" customHeight="1" x14ac:dyDescent="0.25"/>
    <row r="151" s="44" customFormat="1" ht="15" customHeight="1" x14ac:dyDescent="0.25"/>
    <row r="152" s="44" customFormat="1" ht="15" customHeight="1" x14ac:dyDescent="0.25"/>
    <row r="153" s="44" customFormat="1" ht="15" customHeight="1" x14ac:dyDescent="0.25"/>
    <row r="154" s="44" customFormat="1" ht="15" customHeight="1" x14ac:dyDescent="0.25"/>
    <row r="155" s="44" customFormat="1" ht="15" customHeight="1" x14ac:dyDescent="0.25"/>
    <row r="156" s="44" customFormat="1" ht="15" customHeight="1" x14ac:dyDescent="0.25"/>
    <row r="157" s="44" customFormat="1" ht="15" customHeight="1" x14ac:dyDescent="0.25"/>
    <row r="158" s="44" customFormat="1" ht="15" customHeight="1" x14ac:dyDescent="0.25"/>
    <row r="159" s="44" customFormat="1" ht="15" customHeight="1" x14ac:dyDescent="0.25"/>
    <row r="160" s="44" customFormat="1" ht="15" customHeight="1" x14ac:dyDescent="0.25"/>
    <row r="161" s="44" customFormat="1" ht="15" customHeight="1" x14ac:dyDescent="0.25"/>
    <row r="162" s="44" customFormat="1" ht="15" customHeight="1" x14ac:dyDescent="0.25"/>
    <row r="163" s="44" customFormat="1" ht="15" customHeight="1" x14ac:dyDescent="0.25"/>
    <row r="164" s="44" customFormat="1" ht="15" customHeight="1" x14ac:dyDescent="0.25"/>
    <row r="165" s="44" customFormat="1" ht="15" customHeight="1" x14ac:dyDescent="0.25"/>
    <row r="166" s="44" customFormat="1" ht="15" customHeight="1" x14ac:dyDescent="0.25"/>
    <row r="167" s="44" customFormat="1" ht="15" customHeight="1" x14ac:dyDescent="0.25"/>
    <row r="168" s="44" customFormat="1" ht="15" customHeight="1" x14ac:dyDescent="0.25"/>
    <row r="169" s="44" customFormat="1" ht="15" customHeight="1" x14ac:dyDescent="0.25"/>
    <row r="170" s="44" customFormat="1" ht="15" customHeight="1" x14ac:dyDescent="0.25"/>
    <row r="171" s="44" customFormat="1" ht="15" customHeight="1" x14ac:dyDescent="0.25"/>
    <row r="172" s="44" customFormat="1" ht="15" customHeight="1" x14ac:dyDescent="0.25"/>
    <row r="173" s="44" customFormat="1" ht="15" customHeight="1" x14ac:dyDescent="0.25"/>
    <row r="174" s="44" customFormat="1" ht="15" customHeight="1" x14ac:dyDescent="0.25"/>
    <row r="175" s="44" customFormat="1" ht="15" customHeight="1" x14ac:dyDescent="0.25"/>
    <row r="176" s="44" customFormat="1" ht="15" customHeight="1" x14ac:dyDescent="0.25"/>
    <row r="177" s="44" customFormat="1" ht="15" customHeight="1" x14ac:dyDescent="0.25"/>
    <row r="178" s="44" customFormat="1" ht="15" customHeight="1" x14ac:dyDescent="0.25"/>
    <row r="179" s="44" customFormat="1" ht="15" customHeight="1" x14ac:dyDescent="0.25"/>
    <row r="180" s="44" customFormat="1" ht="15" customHeight="1" x14ac:dyDescent="0.25"/>
    <row r="181" s="44" customFormat="1" ht="15" customHeight="1" x14ac:dyDescent="0.25"/>
    <row r="182" s="44" customFormat="1" ht="15" customHeight="1" x14ac:dyDescent="0.25"/>
    <row r="183" s="44" customFormat="1" ht="15" customHeight="1" x14ac:dyDescent="0.25"/>
    <row r="184" s="44" customFormat="1" ht="15" customHeight="1" x14ac:dyDescent="0.25"/>
    <row r="185" s="44" customFormat="1" ht="15" customHeight="1" x14ac:dyDescent="0.25"/>
    <row r="186" s="44" customFormat="1" ht="15" customHeight="1" x14ac:dyDescent="0.25"/>
    <row r="187" s="44" customFormat="1" ht="15" customHeight="1" x14ac:dyDescent="0.25"/>
    <row r="188" s="44" customFormat="1" ht="15" customHeight="1" x14ac:dyDescent="0.25"/>
    <row r="189" s="44" customFormat="1" ht="15" customHeight="1" x14ac:dyDescent="0.25"/>
    <row r="190" s="44" customFormat="1" ht="15" customHeight="1" x14ac:dyDescent="0.25"/>
    <row r="191" s="44" customFormat="1" ht="15" customHeight="1" x14ac:dyDescent="0.25"/>
    <row r="192" s="44" customFormat="1" ht="15" customHeight="1" x14ac:dyDescent="0.25"/>
    <row r="193" s="44" customFormat="1" ht="15" customHeight="1" x14ac:dyDescent="0.25"/>
    <row r="194" s="44" customFormat="1" ht="15" customHeight="1" x14ac:dyDescent="0.25"/>
    <row r="195" s="44" customFormat="1" ht="15" customHeight="1" x14ac:dyDescent="0.25"/>
    <row r="196" s="44" customFormat="1" ht="15" customHeight="1" x14ac:dyDescent="0.25"/>
    <row r="197" s="44" customFormat="1" ht="15" customHeight="1" x14ac:dyDescent="0.25"/>
    <row r="198" s="44" customFormat="1" ht="15" customHeight="1" x14ac:dyDescent="0.25"/>
    <row r="199" s="44" customFormat="1" ht="15" customHeight="1" x14ac:dyDescent="0.25"/>
    <row r="200" s="44" customFormat="1" ht="15" customHeight="1" x14ac:dyDescent="0.25"/>
    <row r="201" s="44" customFormat="1" ht="15" customHeight="1" x14ac:dyDescent="0.25"/>
    <row r="202" s="44" customFormat="1" ht="15" customHeight="1" x14ac:dyDescent="0.25"/>
    <row r="203" s="44" customFormat="1" ht="15" customHeight="1" x14ac:dyDescent="0.25"/>
    <row r="204" s="44" customFormat="1" ht="15" customHeight="1" x14ac:dyDescent="0.25"/>
    <row r="205" s="44" customFormat="1" ht="15" customHeight="1" x14ac:dyDescent="0.25"/>
    <row r="206" s="44" customFormat="1" ht="15" customHeight="1" x14ac:dyDescent="0.25"/>
    <row r="207" s="44" customFormat="1" ht="15" customHeight="1" x14ac:dyDescent="0.25"/>
    <row r="208" s="44" customFormat="1" ht="15" customHeight="1" x14ac:dyDescent="0.25"/>
    <row r="209" s="44" customFormat="1" ht="15" customHeight="1" x14ac:dyDescent="0.25"/>
    <row r="210" s="44" customFormat="1" ht="15" customHeight="1" x14ac:dyDescent="0.25"/>
    <row r="211" s="44" customFormat="1" ht="15" customHeight="1" x14ac:dyDescent="0.25"/>
    <row r="212" s="44" customFormat="1" ht="15" customHeight="1" x14ac:dyDescent="0.25"/>
    <row r="213" s="44" customFormat="1" ht="15" customHeight="1" x14ac:dyDescent="0.25"/>
    <row r="214" s="44" customFormat="1" ht="15" customHeight="1" x14ac:dyDescent="0.25"/>
    <row r="215" s="44" customFormat="1" ht="15" customHeight="1" x14ac:dyDescent="0.25"/>
    <row r="216" s="44" customFormat="1" ht="15" customHeight="1" x14ac:dyDescent="0.25"/>
    <row r="217" s="44" customFormat="1" ht="15" customHeight="1" x14ac:dyDescent="0.25"/>
    <row r="218" s="44" customFormat="1" ht="15" customHeight="1" x14ac:dyDescent="0.25"/>
    <row r="219" s="44" customFormat="1" ht="15" customHeight="1" x14ac:dyDescent="0.25"/>
    <row r="220" s="44" customFormat="1" ht="15" customHeight="1" x14ac:dyDescent="0.25"/>
    <row r="221" s="44" customFormat="1" ht="15" customHeight="1" x14ac:dyDescent="0.25"/>
    <row r="222" s="44" customFormat="1" ht="15" customHeight="1" x14ac:dyDescent="0.25"/>
    <row r="223" s="44" customFormat="1" ht="15" customHeight="1" x14ac:dyDescent="0.25"/>
    <row r="224" s="44" customFormat="1" ht="15" customHeight="1" x14ac:dyDescent="0.25"/>
    <row r="225" s="44" customFormat="1" ht="15" customHeight="1" x14ac:dyDescent="0.25"/>
    <row r="226" s="44" customFormat="1" ht="15" customHeight="1" x14ac:dyDescent="0.25"/>
    <row r="227" s="44" customFormat="1" ht="15" customHeight="1" x14ac:dyDescent="0.25"/>
    <row r="228" s="44" customFormat="1" ht="15" customHeight="1" x14ac:dyDescent="0.25"/>
    <row r="229" s="44" customFormat="1" ht="15" customHeight="1" x14ac:dyDescent="0.25"/>
    <row r="230" s="44" customFormat="1" ht="15" customHeight="1" x14ac:dyDescent="0.25"/>
    <row r="231" s="44" customFormat="1" ht="15" customHeight="1" x14ac:dyDescent="0.25"/>
    <row r="232" s="44" customFormat="1" ht="15" customHeight="1" x14ac:dyDescent="0.25"/>
    <row r="233" s="44" customFormat="1" ht="15" customHeight="1" x14ac:dyDescent="0.25"/>
    <row r="234" s="44" customFormat="1" ht="15" customHeight="1" x14ac:dyDescent="0.25"/>
    <row r="235" s="44" customFormat="1" ht="15" customHeight="1" x14ac:dyDescent="0.25"/>
    <row r="236" s="44" customFormat="1" ht="15" customHeight="1" x14ac:dyDescent="0.25"/>
    <row r="237" s="44" customFormat="1" ht="15" customHeight="1" x14ac:dyDescent="0.25"/>
    <row r="238" s="44" customFormat="1" ht="15" customHeight="1" x14ac:dyDescent="0.25"/>
    <row r="239" s="44" customFormat="1" ht="15" customHeight="1" x14ac:dyDescent="0.25"/>
    <row r="240" s="44" customFormat="1" ht="15" customHeight="1" x14ac:dyDescent="0.25"/>
    <row r="241" s="44" customFormat="1" ht="15" customHeight="1" x14ac:dyDescent="0.25"/>
    <row r="242" s="44" customFormat="1" ht="15" customHeight="1" x14ac:dyDescent="0.25"/>
    <row r="243" s="44" customFormat="1" ht="15" customHeight="1" x14ac:dyDescent="0.25"/>
    <row r="244" s="44" customFormat="1" ht="15" customHeight="1" x14ac:dyDescent="0.25"/>
    <row r="245" s="44" customFormat="1" ht="15" customHeight="1" x14ac:dyDescent="0.25"/>
    <row r="246" s="44" customFormat="1" ht="15" customHeight="1" x14ac:dyDescent="0.25"/>
    <row r="247" s="44" customFormat="1" ht="15" customHeight="1" x14ac:dyDescent="0.25"/>
    <row r="248" s="44" customFormat="1" ht="15" customHeight="1" x14ac:dyDescent="0.25"/>
    <row r="249" s="44" customFormat="1" ht="15" customHeight="1" x14ac:dyDescent="0.25"/>
    <row r="250" s="44" customFormat="1" ht="15" customHeight="1" x14ac:dyDescent="0.25"/>
    <row r="251" s="44" customFormat="1" ht="15" customHeight="1" x14ac:dyDescent="0.25"/>
    <row r="252" s="44" customFormat="1" ht="15" customHeight="1" x14ac:dyDescent="0.25"/>
    <row r="253" s="44" customFormat="1" ht="15" customHeight="1" x14ac:dyDescent="0.25"/>
    <row r="254" s="44" customFormat="1" ht="15" customHeight="1" x14ac:dyDescent="0.25"/>
    <row r="255" s="44" customFormat="1" ht="15" customHeight="1" x14ac:dyDescent="0.25"/>
    <row r="256" s="44" customFormat="1" ht="15" customHeight="1" x14ac:dyDescent="0.25"/>
    <row r="257" s="44" customFormat="1" ht="15" customHeight="1" x14ac:dyDescent="0.25"/>
    <row r="258" s="44" customFormat="1" ht="15" customHeight="1" x14ac:dyDescent="0.25"/>
    <row r="259" s="44" customFormat="1" ht="15" customHeight="1" x14ac:dyDescent="0.25"/>
    <row r="260" s="44" customFormat="1" ht="15" customHeight="1" x14ac:dyDescent="0.25"/>
    <row r="261" s="44" customFormat="1" ht="15" customHeight="1" x14ac:dyDescent="0.25"/>
    <row r="262" s="44" customFormat="1" ht="15" customHeight="1" x14ac:dyDescent="0.25"/>
    <row r="263" s="44" customFormat="1" ht="15" customHeight="1" x14ac:dyDescent="0.25"/>
    <row r="264" s="44" customFormat="1" ht="15" customHeight="1" x14ac:dyDescent="0.25"/>
    <row r="265" s="44" customFormat="1" ht="15" customHeight="1" x14ac:dyDescent="0.25"/>
    <row r="266" s="44" customFormat="1" ht="15" customHeight="1" x14ac:dyDescent="0.25"/>
    <row r="267" s="44" customFormat="1" ht="15" customHeight="1" x14ac:dyDescent="0.25"/>
    <row r="268" s="44" customFormat="1" ht="15" customHeight="1" x14ac:dyDescent="0.25"/>
    <row r="269" s="44" customFormat="1" ht="15" customHeight="1" x14ac:dyDescent="0.25"/>
    <row r="270" s="44" customFormat="1" ht="15" customHeight="1" x14ac:dyDescent="0.25"/>
    <row r="271" s="44" customFormat="1" ht="15" customHeight="1" x14ac:dyDescent="0.25"/>
    <row r="272" s="44" customFormat="1" ht="15" customHeight="1" x14ac:dyDescent="0.25"/>
    <row r="273" s="44" customFormat="1" ht="15" customHeight="1" x14ac:dyDescent="0.25"/>
    <row r="274" s="44" customFormat="1" ht="15" customHeight="1" x14ac:dyDescent="0.25"/>
    <row r="275" s="44" customFormat="1" ht="15" customHeight="1" x14ac:dyDescent="0.25"/>
    <row r="276" s="44" customFormat="1" ht="15" customHeight="1" x14ac:dyDescent="0.25"/>
    <row r="277" s="44" customFormat="1" ht="15" customHeight="1" x14ac:dyDescent="0.25"/>
    <row r="278" s="44" customFormat="1" ht="15" customHeight="1" x14ac:dyDescent="0.25"/>
    <row r="279" s="44" customFormat="1" ht="15" customHeight="1" x14ac:dyDescent="0.25"/>
    <row r="280" s="44" customFormat="1" ht="15" customHeight="1" x14ac:dyDescent="0.25"/>
    <row r="281" s="44" customFormat="1" ht="15" customHeight="1" x14ac:dyDescent="0.25"/>
    <row r="282" s="44" customFormat="1" ht="15" customHeight="1" x14ac:dyDescent="0.25"/>
    <row r="283" s="44" customFormat="1" ht="15" customHeight="1" x14ac:dyDescent="0.25"/>
    <row r="284" s="44" customFormat="1" ht="15" customHeight="1" x14ac:dyDescent="0.25"/>
    <row r="285" s="44" customFormat="1" ht="15" customHeight="1" x14ac:dyDescent="0.25"/>
    <row r="286" s="44" customFormat="1" ht="15" customHeight="1" x14ac:dyDescent="0.25"/>
    <row r="287" s="44" customFormat="1" ht="15" customHeight="1" x14ac:dyDescent="0.25"/>
    <row r="288" s="44" customFormat="1" ht="15" customHeight="1" x14ac:dyDescent="0.25"/>
    <row r="289" s="44" customFormat="1" ht="15" customHeight="1" x14ac:dyDescent="0.25"/>
    <row r="290" s="44" customFormat="1" ht="15" customHeight="1" x14ac:dyDescent="0.25"/>
    <row r="291" s="44" customFormat="1" ht="15" customHeight="1" x14ac:dyDescent="0.25"/>
    <row r="292" s="44" customFormat="1" ht="15" customHeight="1" x14ac:dyDescent="0.25"/>
    <row r="293" s="44" customFormat="1" ht="15" customHeight="1" x14ac:dyDescent="0.25"/>
    <row r="294" s="44" customFormat="1" ht="15" customHeight="1" x14ac:dyDescent="0.25"/>
    <row r="295" s="44" customFormat="1" ht="15" customHeight="1" x14ac:dyDescent="0.25"/>
    <row r="296" s="44" customFormat="1" ht="15" customHeight="1" x14ac:dyDescent="0.25"/>
    <row r="297" s="44" customFormat="1" ht="15" customHeight="1" x14ac:dyDescent="0.25"/>
    <row r="298" s="44" customFormat="1" ht="15" customHeight="1" x14ac:dyDescent="0.25"/>
    <row r="299" s="44" customFormat="1" ht="15" customHeight="1" x14ac:dyDescent="0.25"/>
    <row r="300" s="44" customFormat="1" ht="15" customHeight="1" x14ac:dyDescent="0.25"/>
    <row r="301" s="44" customFormat="1" ht="15" customHeight="1" x14ac:dyDescent="0.25"/>
    <row r="302" s="44" customFormat="1" ht="15" customHeight="1" x14ac:dyDescent="0.25"/>
    <row r="303" s="44" customFormat="1" ht="15" customHeight="1" x14ac:dyDescent="0.25"/>
    <row r="304" s="44" customFormat="1" ht="15" customHeight="1" x14ac:dyDescent="0.25"/>
    <row r="305" s="44" customFormat="1" ht="15" customHeight="1" x14ac:dyDescent="0.25"/>
    <row r="306" s="44" customFormat="1" ht="15" customHeight="1" x14ac:dyDescent="0.25"/>
    <row r="307" s="44" customFormat="1" ht="15" customHeight="1" x14ac:dyDescent="0.25"/>
    <row r="308" s="44" customFormat="1" ht="15" customHeight="1" x14ac:dyDescent="0.25"/>
    <row r="309" s="44" customFormat="1" ht="15" customHeight="1" x14ac:dyDescent="0.25"/>
    <row r="310" s="44" customFormat="1" ht="15" customHeight="1" x14ac:dyDescent="0.25"/>
    <row r="311" s="44" customFormat="1" ht="15" customHeight="1" x14ac:dyDescent="0.25"/>
    <row r="312" s="44" customFormat="1" ht="15" customHeight="1" x14ac:dyDescent="0.25"/>
    <row r="313" s="44" customFormat="1" ht="15" customHeight="1" x14ac:dyDescent="0.25"/>
    <row r="314" s="44" customFormat="1" ht="15" customHeight="1" x14ac:dyDescent="0.25"/>
    <row r="315" s="44" customFormat="1" ht="15" customHeight="1" x14ac:dyDescent="0.25"/>
    <row r="316" s="44" customFormat="1" ht="15" customHeight="1" x14ac:dyDescent="0.25"/>
    <row r="317" s="44" customFormat="1" ht="15" customHeight="1" x14ac:dyDescent="0.25"/>
    <row r="318" s="44" customFormat="1" ht="15" customHeight="1" x14ac:dyDescent="0.25"/>
    <row r="319" s="44" customFormat="1" ht="15" customHeight="1" x14ac:dyDescent="0.25"/>
    <row r="320" s="44" customFormat="1" ht="15" customHeight="1" x14ac:dyDescent="0.25"/>
    <row r="321" s="44" customFormat="1" ht="15" customHeight="1" x14ac:dyDescent="0.25"/>
    <row r="322" s="44" customFormat="1" ht="15" customHeight="1" x14ac:dyDescent="0.25"/>
    <row r="323" s="44" customFormat="1" ht="15" customHeight="1" x14ac:dyDescent="0.25"/>
    <row r="324" s="44" customFormat="1" ht="15" customHeight="1" x14ac:dyDescent="0.25"/>
    <row r="325" s="44" customFormat="1" ht="15" customHeight="1" x14ac:dyDescent="0.25"/>
    <row r="326" s="44" customFormat="1" ht="15" customHeight="1" x14ac:dyDescent="0.25"/>
    <row r="327" s="44" customFormat="1" ht="15" customHeight="1" x14ac:dyDescent="0.25"/>
    <row r="328" s="44" customFormat="1" ht="15" customHeight="1" x14ac:dyDescent="0.25"/>
    <row r="329" s="44" customFormat="1" ht="15" customHeight="1" x14ac:dyDescent="0.25"/>
    <row r="330" s="44" customFormat="1" ht="15" customHeight="1" x14ac:dyDescent="0.25"/>
    <row r="331" s="44" customFormat="1" ht="15" customHeight="1" x14ac:dyDescent="0.25"/>
    <row r="332" s="44" customFormat="1" ht="15" customHeight="1" x14ac:dyDescent="0.25"/>
    <row r="333" s="44" customFormat="1" ht="15" customHeight="1" x14ac:dyDescent="0.25"/>
    <row r="334" s="44" customFormat="1" ht="15" customHeight="1" x14ac:dyDescent="0.25"/>
    <row r="335" s="44" customFormat="1" ht="15" customHeight="1" x14ac:dyDescent="0.25"/>
    <row r="336" s="44" customFormat="1" ht="15" customHeight="1" x14ac:dyDescent="0.25"/>
    <row r="337" s="44" customFormat="1" ht="15" customHeight="1" x14ac:dyDescent="0.25"/>
    <row r="338" s="44" customFormat="1" ht="15" customHeight="1" x14ac:dyDescent="0.25"/>
    <row r="339" s="44" customFormat="1" ht="15" customHeight="1" x14ac:dyDescent="0.25"/>
    <row r="340" s="44" customFormat="1" ht="15" customHeight="1" x14ac:dyDescent="0.25"/>
    <row r="341" s="44" customFormat="1" ht="15" customHeight="1" x14ac:dyDescent="0.25"/>
    <row r="342" s="44" customFormat="1" ht="15" customHeight="1" x14ac:dyDescent="0.25"/>
    <row r="343" s="44" customFormat="1" ht="15" customHeight="1" x14ac:dyDescent="0.25"/>
    <row r="344" s="44" customFormat="1" ht="15" customHeight="1" x14ac:dyDescent="0.25"/>
    <row r="345" s="44" customFormat="1" ht="15" customHeight="1" x14ac:dyDescent="0.25"/>
    <row r="346" s="44" customFormat="1" ht="15" customHeight="1" x14ac:dyDescent="0.25"/>
    <row r="347" s="44" customFormat="1" ht="15" customHeight="1" x14ac:dyDescent="0.25"/>
    <row r="348" s="44" customFormat="1" ht="15" customHeight="1" x14ac:dyDescent="0.25"/>
    <row r="349" s="44" customFormat="1" ht="15" customHeight="1" x14ac:dyDescent="0.25"/>
    <row r="350" s="44" customFormat="1" ht="15" customHeight="1" x14ac:dyDescent="0.25"/>
    <row r="351" s="44" customFormat="1" ht="15" customHeight="1" x14ac:dyDescent="0.25"/>
    <row r="352" s="44" customFormat="1" ht="15" customHeight="1" x14ac:dyDescent="0.25"/>
    <row r="353" s="44" customFormat="1" ht="15" customHeight="1" x14ac:dyDescent="0.25"/>
    <row r="354" s="44" customFormat="1" ht="15" customHeight="1" x14ac:dyDescent="0.25"/>
    <row r="355" s="44" customFormat="1" ht="15" customHeight="1" x14ac:dyDescent="0.25"/>
    <row r="356" s="44" customFormat="1" ht="15" customHeight="1" x14ac:dyDescent="0.25"/>
    <row r="357" s="44" customFormat="1" ht="15" customHeight="1" x14ac:dyDescent="0.25"/>
    <row r="358" s="44" customFormat="1" ht="15" customHeight="1" x14ac:dyDescent="0.25"/>
    <row r="359" s="44" customFormat="1" ht="15" customHeight="1" x14ac:dyDescent="0.25"/>
    <row r="360" s="44" customFormat="1" ht="15" customHeight="1" x14ac:dyDescent="0.25"/>
    <row r="361" s="44" customFormat="1" ht="15" customHeight="1" x14ac:dyDescent="0.25"/>
    <row r="362" s="44" customFormat="1" ht="15" customHeight="1" x14ac:dyDescent="0.25"/>
    <row r="363" s="44" customFormat="1" ht="15" customHeight="1" x14ac:dyDescent="0.25"/>
    <row r="364" s="44" customFormat="1" ht="15" customHeight="1" x14ac:dyDescent="0.25"/>
    <row r="365" s="44" customFormat="1" ht="15" customHeight="1" x14ac:dyDescent="0.25"/>
    <row r="366" s="44" customFormat="1" ht="15" customHeight="1" x14ac:dyDescent="0.25"/>
    <row r="367" s="44" customFormat="1" ht="15" customHeight="1" x14ac:dyDescent="0.25"/>
    <row r="368" s="44" customFormat="1" ht="15" customHeight="1" x14ac:dyDescent="0.25"/>
    <row r="369" s="44" customFormat="1" ht="15" customHeight="1" x14ac:dyDescent="0.25"/>
    <row r="370" s="44" customFormat="1" ht="15" customHeight="1" x14ac:dyDescent="0.25"/>
    <row r="371" s="44" customFormat="1" ht="15" customHeight="1" x14ac:dyDescent="0.25"/>
    <row r="372" s="44" customFormat="1" ht="15" customHeight="1" x14ac:dyDescent="0.25"/>
    <row r="373" s="44" customFormat="1" ht="15" customHeight="1" x14ac:dyDescent="0.25"/>
    <row r="374" s="44" customFormat="1" ht="15" customHeight="1" x14ac:dyDescent="0.25"/>
    <row r="375" s="44" customFormat="1" ht="15" customHeight="1" x14ac:dyDescent="0.25"/>
    <row r="376" s="44" customFormat="1" ht="15" customHeight="1" x14ac:dyDescent="0.25"/>
    <row r="377" s="44" customFormat="1" ht="15" customHeight="1" x14ac:dyDescent="0.25"/>
    <row r="378" s="44" customFormat="1" ht="15" customHeight="1" x14ac:dyDescent="0.25"/>
    <row r="379" s="44" customFormat="1" ht="15" customHeight="1" x14ac:dyDescent="0.25"/>
    <row r="380" s="44" customFormat="1" ht="15" customHeight="1" x14ac:dyDescent="0.25"/>
    <row r="381" s="44" customFormat="1" ht="15" customHeight="1" x14ac:dyDescent="0.25"/>
    <row r="382" s="44" customFormat="1" ht="15" customHeight="1" x14ac:dyDescent="0.25"/>
    <row r="383" s="44" customFormat="1" ht="15" customHeight="1" x14ac:dyDescent="0.25"/>
    <row r="384" s="44" customFormat="1" ht="15" customHeight="1" x14ac:dyDescent="0.25"/>
    <row r="385" s="44" customFormat="1" ht="15" customHeight="1" x14ac:dyDescent="0.25"/>
    <row r="386" s="44" customFormat="1" ht="15" customHeight="1" x14ac:dyDescent="0.25"/>
    <row r="387" s="44" customFormat="1" ht="15" customHeight="1" x14ac:dyDescent="0.25"/>
    <row r="388" s="44" customFormat="1" ht="15" customHeight="1" x14ac:dyDescent="0.25"/>
    <row r="389" s="44" customFormat="1" ht="15" customHeight="1" x14ac:dyDescent="0.25"/>
    <row r="390" s="44" customFormat="1" ht="15" customHeight="1" x14ac:dyDescent="0.25"/>
    <row r="391" s="44" customFormat="1" ht="15" customHeight="1" x14ac:dyDescent="0.25"/>
    <row r="392" s="44" customFormat="1" ht="15" customHeight="1" x14ac:dyDescent="0.25"/>
    <row r="393" s="44" customFormat="1" ht="15" customHeight="1" x14ac:dyDescent="0.25"/>
    <row r="394" s="44" customFormat="1" ht="15" customHeight="1" x14ac:dyDescent="0.25"/>
    <row r="395" s="44" customFormat="1" ht="15" customHeight="1" x14ac:dyDescent="0.25"/>
    <row r="396" s="44" customFormat="1" ht="15" customHeight="1" x14ac:dyDescent="0.25"/>
    <row r="397" s="44" customFormat="1" ht="15" customHeight="1" x14ac:dyDescent="0.25"/>
    <row r="398" s="44" customFormat="1" ht="15" customHeight="1" x14ac:dyDescent="0.25"/>
    <row r="399" s="44" customFormat="1" ht="15" customHeight="1" x14ac:dyDescent="0.25"/>
    <row r="400" s="44" customFormat="1" ht="15" customHeight="1" x14ac:dyDescent="0.25"/>
    <row r="401" s="44" customFormat="1" ht="15" customHeight="1" x14ac:dyDescent="0.25"/>
    <row r="402" s="44" customFormat="1" ht="15" customHeight="1" x14ac:dyDescent="0.25"/>
    <row r="403" s="44" customFormat="1" ht="15" customHeight="1" x14ac:dyDescent="0.25"/>
    <row r="404" s="44" customFormat="1" ht="15" customHeight="1" x14ac:dyDescent="0.25"/>
    <row r="405" s="44" customFormat="1" ht="15" customHeight="1" x14ac:dyDescent="0.25"/>
    <row r="406" s="44" customFormat="1" ht="15" customHeight="1" x14ac:dyDescent="0.25"/>
    <row r="407" s="44" customFormat="1" ht="15" customHeight="1" x14ac:dyDescent="0.25"/>
    <row r="408" s="44" customFormat="1" ht="15" customHeight="1" x14ac:dyDescent="0.25"/>
    <row r="409" s="44" customFormat="1" ht="15" customHeight="1" x14ac:dyDescent="0.25"/>
    <row r="410" s="44" customFormat="1" ht="15" customHeight="1" x14ac:dyDescent="0.25"/>
    <row r="411" s="44" customFormat="1" ht="15" customHeight="1" x14ac:dyDescent="0.25"/>
    <row r="412" s="44" customFormat="1" ht="15" customHeight="1" x14ac:dyDescent="0.25"/>
    <row r="413" s="44" customFormat="1" ht="15" customHeight="1" x14ac:dyDescent="0.25"/>
    <row r="414" s="44" customFormat="1" ht="15" customHeight="1" x14ac:dyDescent="0.25"/>
    <row r="415" s="44" customFormat="1" ht="15" customHeight="1" x14ac:dyDescent="0.25"/>
    <row r="416" s="44" customFormat="1" ht="15" customHeight="1" x14ac:dyDescent="0.25"/>
    <row r="417" s="44" customFormat="1" ht="15" customHeight="1" x14ac:dyDescent="0.25"/>
    <row r="418" s="44" customFormat="1" ht="15" customHeight="1" x14ac:dyDescent="0.25"/>
    <row r="419" s="44" customFormat="1" ht="15" customHeight="1" x14ac:dyDescent="0.25"/>
    <row r="420" s="44" customFormat="1" ht="15" customHeight="1" x14ac:dyDescent="0.25"/>
    <row r="421" s="44" customFormat="1" ht="15" customHeight="1" x14ac:dyDescent="0.25"/>
    <row r="422" s="44" customFormat="1" ht="15" customHeight="1" x14ac:dyDescent="0.25"/>
    <row r="423" s="44" customFormat="1" ht="15" customHeight="1" x14ac:dyDescent="0.25"/>
    <row r="424" s="44" customFormat="1" ht="15" customHeight="1" x14ac:dyDescent="0.25"/>
    <row r="425" s="44" customFormat="1" ht="15" customHeight="1" x14ac:dyDescent="0.25"/>
    <row r="426" s="44" customFormat="1" ht="15" customHeight="1" x14ac:dyDescent="0.25"/>
    <row r="427" s="44" customFormat="1" ht="15" customHeight="1" x14ac:dyDescent="0.25"/>
    <row r="428" s="44" customFormat="1" ht="15" customHeight="1" x14ac:dyDescent="0.25"/>
    <row r="429" s="44" customFormat="1" ht="15" customHeight="1" x14ac:dyDescent="0.25"/>
    <row r="430" s="44" customFormat="1" ht="15" customHeight="1" x14ac:dyDescent="0.25"/>
    <row r="431" s="44" customFormat="1" ht="15" customHeight="1" x14ac:dyDescent="0.25"/>
    <row r="432" s="44" customFormat="1" ht="15" customHeight="1" x14ac:dyDescent="0.25"/>
    <row r="433" s="44" customFormat="1" ht="15" customHeight="1" x14ac:dyDescent="0.25"/>
    <row r="434" s="44" customFormat="1" ht="15" customHeight="1" x14ac:dyDescent="0.25"/>
    <row r="435" s="44" customFormat="1" ht="15" customHeight="1" x14ac:dyDescent="0.25"/>
    <row r="436" s="44" customFormat="1" ht="15" customHeight="1" x14ac:dyDescent="0.25"/>
    <row r="437" s="44" customFormat="1" ht="15" customHeight="1" x14ac:dyDescent="0.25"/>
    <row r="438" s="44" customFormat="1" ht="15" customHeight="1" x14ac:dyDescent="0.25"/>
    <row r="439" s="44" customFormat="1" ht="15" customHeight="1" x14ac:dyDescent="0.25"/>
    <row r="440" s="44" customFormat="1" ht="15" customHeight="1" x14ac:dyDescent="0.25"/>
    <row r="441" s="44" customFormat="1" ht="15" customHeight="1" x14ac:dyDescent="0.25"/>
    <row r="442" s="44" customFormat="1" ht="15" customHeight="1" x14ac:dyDescent="0.25"/>
    <row r="443" s="44" customFormat="1" ht="15" customHeight="1" x14ac:dyDescent="0.25"/>
    <row r="444" s="44" customFormat="1" ht="15" customHeight="1" x14ac:dyDescent="0.25"/>
    <row r="445" s="44" customFormat="1" ht="15" customHeight="1" x14ac:dyDescent="0.25"/>
    <row r="446" s="44" customFormat="1" ht="15" customHeight="1" x14ac:dyDescent="0.25"/>
    <row r="447" s="44" customFormat="1" ht="15" customHeight="1" x14ac:dyDescent="0.25"/>
    <row r="448" s="44" customFormat="1" ht="15" customHeight="1" x14ac:dyDescent="0.25"/>
    <row r="449" s="44" customFormat="1" ht="15" customHeight="1" x14ac:dyDescent="0.25"/>
    <row r="450" s="44" customFormat="1" ht="15" customHeight="1" x14ac:dyDescent="0.25"/>
    <row r="451" s="44" customFormat="1" ht="15" customHeight="1" x14ac:dyDescent="0.25"/>
    <row r="452" s="44" customFormat="1" ht="15" customHeight="1" x14ac:dyDescent="0.25"/>
    <row r="453" s="44" customFormat="1" ht="15" customHeight="1" x14ac:dyDescent="0.25"/>
    <row r="454" s="44" customFormat="1" ht="15" customHeight="1" x14ac:dyDescent="0.25"/>
    <row r="455" s="44" customFormat="1" ht="15" customHeight="1" x14ac:dyDescent="0.25"/>
    <row r="456" s="44" customFormat="1" ht="15" customHeight="1" x14ac:dyDescent="0.25"/>
    <row r="457" s="44" customFormat="1" ht="15" customHeight="1" x14ac:dyDescent="0.25"/>
    <row r="458" s="44" customFormat="1" ht="15" customHeight="1" x14ac:dyDescent="0.25"/>
    <row r="459" s="44" customFormat="1" ht="15" customHeight="1" x14ac:dyDescent="0.25"/>
    <row r="460" s="44" customFormat="1" ht="15" customHeight="1" x14ac:dyDescent="0.25"/>
    <row r="461" s="44" customFormat="1" ht="15" customHeight="1" x14ac:dyDescent="0.25"/>
    <row r="462" s="44" customFormat="1" ht="15" customHeight="1" x14ac:dyDescent="0.25"/>
    <row r="463" s="44" customFormat="1" ht="15" customHeight="1" x14ac:dyDescent="0.25"/>
    <row r="464" s="44" customFormat="1" ht="15" customHeight="1" x14ac:dyDescent="0.25"/>
    <row r="465" s="44" customFormat="1" ht="15" customHeight="1" x14ac:dyDescent="0.25"/>
    <row r="466" s="44" customFormat="1" ht="15" customHeight="1" x14ac:dyDescent="0.25"/>
    <row r="467" s="44" customFormat="1" ht="15" customHeight="1" x14ac:dyDescent="0.25"/>
    <row r="468" s="44" customFormat="1" ht="15" customHeight="1" x14ac:dyDescent="0.25"/>
    <row r="469" s="44" customFormat="1" ht="15" customHeight="1" x14ac:dyDescent="0.25"/>
    <row r="470" s="44" customFormat="1" ht="15" customHeight="1" x14ac:dyDescent="0.25"/>
    <row r="471" s="44" customFormat="1" ht="15" customHeight="1" x14ac:dyDescent="0.25"/>
    <row r="472" s="44" customFormat="1" ht="15" customHeight="1" x14ac:dyDescent="0.25"/>
    <row r="473" s="44" customFormat="1" ht="15" customHeight="1" x14ac:dyDescent="0.25"/>
    <row r="474" s="44" customFormat="1" ht="15" customHeight="1" x14ac:dyDescent="0.25"/>
    <row r="475" s="44" customFormat="1" ht="15" customHeight="1" x14ac:dyDescent="0.25"/>
    <row r="476" s="44" customFormat="1" ht="15" customHeight="1" x14ac:dyDescent="0.25"/>
    <row r="477" s="44" customFormat="1" ht="15" customHeight="1" x14ac:dyDescent="0.25"/>
    <row r="478" s="44" customFormat="1" ht="15" customHeight="1" x14ac:dyDescent="0.25"/>
    <row r="479" s="44" customFormat="1" ht="15" customHeight="1" x14ac:dyDescent="0.25"/>
    <row r="480" s="44" customFormat="1" ht="15" customHeight="1" x14ac:dyDescent="0.25"/>
    <row r="481" s="44" customFormat="1" ht="15" customHeight="1" x14ac:dyDescent="0.25"/>
    <row r="482" s="44" customFormat="1" ht="15" customHeight="1" x14ac:dyDescent="0.25"/>
    <row r="483" s="44" customFormat="1" ht="15" customHeight="1" x14ac:dyDescent="0.25"/>
    <row r="484" s="44" customFormat="1" ht="15" customHeight="1" x14ac:dyDescent="0.25"/>
    <row r="485" s="44" customFormat="1" ht="15" customHeight="1" x14ac:dyDescent="0.25"/>
    <row r="486" s="44" customFormat="1" ht="15" customHeight="1" x14ac:dyDescent="0.25"/>
    <row r="487" s="44" customFormat="1" ht="15" customHeight="1" x14ac:dyDescent="0.25"/>
    <row r="488" s="44" customFormat="1" ht="15" customHeight="1" x14ac:dyDescent="0.25"/>
    <row r="489" s="44" customFormat="1" ht="15" customHeight="1" x14ac:dyDescent="0.25"/>
    <row r="490" s="44" customFormat="1" ht="15" customHeight="1" x14ac:dyDescent="0.25"/>
    <row r="491" s="44" customFormat="1" ht="15" customHeight="1" x14ac:dyDescent="0.25"/>
    <row r="492" s="44" customFormat="1" ht="15" customHeight="1" x14ac:dyDescent="0.25"/>
    <row r="493" s="44" customFormat="1" ht="15" customHeight="1" x14ac:dyDescent="0.25"/>
    <row r="494" s="44" customFormat="1" ht="15" customHeight="1" x14ac:dyDescent="0.25"/>
    <row r="495" s="44" customFormat="1" ht="15" customHeight="1" x14ac:dyDescent="0.25"/>
    <row r="496" s="44" customFormat="1" ht="15" customHeight="1" x14ac:dyDescent="0.25"/>
    <row r="497" s="44" customFormat="1" ht="15" customHeight="1" x14ac:dyDescent="0.25"/>
    <row r="498" s="44" customFormat="1" ht="15" customHeight="1" x14ac:dyDescent="0.25"/>
    <row r="499" s="44" customFormat="1" ht="15" customHeight="1" x14ac:dyDescent="0.25"/>
    <row r="500" s="44" customFormat="1" ht="15" customHeight="1" x14ac:dyDescent="0.25"/>
    <row r="501" s="44" customFormat="1" ht="15" customHeight="1" x14ac:dyDescent="0.25"/>
    <row r="502" s="44" customFormat="1" ht="15" customHeight="1" x14ac:dyDescent="0.25"/>
    <row r="503" s="44" customFormat="1" ht="15" customHeight="1" x14ac:dyDescent="0.25"/>
    <row r="504" s="44" customFormat="1" ht="15" customHeight="1" x14ac:dyDescent="0.25"/>
    <row r="505" s="44" customFormat="1" ht="15" customHeight="1" x14ac:dyDescent="0.25"/>
    <row r="506" s="44" customFormat="1" ht="15" customHeight="1" x14ac:dyDescent="0.25"/>
    <row r="507" s="44" customFormat="1" ht="15" customHeight="1" x14ac:dyDescent="0.25"/>
    <row r="508" s="44" customFormat="1" ht="15" customHeight="1" x14ac:dyDescent="0.25"/>
    <row r="509" s="44" customFormat="1" ht="15" customHeight="1" x14ac:dyDescent="0.25"/>
    <row r="510" s="44" customFormat="1" ht="15" customHeight="1" x14ac:dyDescent="0.25"/>
    <row r="511" s="44" customFormat="1" ht="15" customHeight="1" x14ac:dyDescent="0.25"/>
    <row r="512" s="44" customFormat="1" ht="15" customHeight="1" x14ac:dyDescent="0.25"/>
    <row r="513" s="44" customFormat="1" ht="15" customHeight="1" x14ac:dyDescent="0.25"/>
    <row r="514" s="44" customFormat="1" ht="15" customHeight="1" x14ac:dyDescent="0.25"/>
    <row r="515" s="44" customFormat="1" ht="15" customHeight="1" x14ac:dyDescent="0.25"/>
    <row r="516" s="44" customFormat="1" ht="15" customHeight="1" x14ac:dyDescent="0.25"/>
    <row r="517" s="44" customFormat="1" ht="15" customHeight="1" x14ac:dyDescent="0.25"/>
    <row r="518" s="44" customFormat="1" ht="15" customHeight="1" x14ac:dyDescent="0.25"/>
    <row r="519" s="44" customFormat="1" ht="15" customHeight="1" x14ac:dyDescent="0.25"/>
    <row r="520" s="44" customFormat="1" ht="15" customHeight="1" x14ac:dyDescent="0.25"/>
    <row r="521" s="44" customFormat="1" ht="15" customHeight="1" x14ac:dyDescent="0.25"/>
    <row r="522" s="44" customFormat="1" ht="15" customHeight="1" x14ac:dyDescent="0.25"/>
    <row r="523" s="44" customFormat="1" ht="15" customHeight="1" x14ac:dyDescent="0.25"/>
    <row r="524" s="44" customFormat="1" ht="15" customHeight="1" x14ac:dyDescent="0.25"/>
    <row r="525" s="44" customFormat="1" ht="15" customHeight="1" x14ac:dyDescent="0.25"/>
    <row r="526" s="44" customFormat="1" ht="15" customHeight="1" x14ac:dyDescent="0.25"/>
    <row r="527" s="44" customFormat="1" ht="15" customHeight="1" x14ac:dyDescent="0.25"/>
    <row r="528" s="44" customFormat="1" ht="15" customHeight="1" x14ac:dyDescent="0.25"/>
    <row r="529" s="44" customFormat="1" ht="15" customHeight="1" x14ac:dyDescent="0.25"/>
    <row r="530" s="44" customFormat="1" ht="15" customHeight="1" x14ac:dyDescent="0.25"/>
    <row r="531" s="44" customFormat="1" ht="15" customHeight="1" x14ac:dyDescent="0.25"/>
    <row r="532" s="44" customFormat="1" ht="15" customHeight="1" x14ac:dyDescent="0.25"/>
    <row r="533" s="44" customFormat="1" ht="15" customHeight="1" x14ac:dyDescent="0.25"/>
    <row r="534" s="44" customFormat="1" ht="15" customHeight="1" x14ac:dyDescent="0.25"/>
    <row r="535" s="44" customFormat="1" ht="15" customHeight="1" x14ac:dyDescent="0.25"/>
    <row r="536" s="44" customFormat="1" ht="15" customHeight="1" x14ac:dyDescent="0.25"/>
    <row r="537" s="44" customFormat="1" ht="15" customHeight="1" x14ac:dyDescent="0.25"/>
    <row r="538" s="44" customFormat="1" ht="15" customHeight="1" x14ac:dyDescent="0.25"/>
    <row r="539" s="44" customFormat="1" ht="15" customHeight="1" x14ac:dyDescent="0.25"/>
    <row r="540" s="44" customFormat="1" ht="15" customHeight="1" x14ac:dyDescent="0.25"/>
    <row r="541" s="44" customFormat="1" ht="15" customHeight="1" x14ac:dyDescent="0.25"/>
    <row r="542" s="44" customFormat="1" ht="15" customHeight="1" x14ac:dyDescent="0.25"/>
    <row r="543" s="44" customFormat="1" ht="15" customHeight="1" x14ac:dyDescent="0.25"/>
    <row r="544" s="44" customFormat="1" ht="15" customHeight="1" x14ac:dyDescent="0.25"/>
    <row r="545" s="44" customFormat="1" ht="15" customHeight="1" x14ac:dyDescent="0.25"/>
    <row r="546" s="44" customFormat="1" ht="15" customHeight="1" x14ac:dyDescent="0.25"/>
    <row r="547" s="44" customFormat="1" ht="15" customHeight="1" x14ac:dyDescent="0.25"/>
    <row r="548" s="44" customFormat="1" ht="15" customHeight="1" x14ac:dyDescent="0.25"/>
    <row r="549" s="44" customFormat="1" ht="15" customHeight="1" x14ac:dyDescent="0.25"/>
    <row r="550" s="44" customFormat="1" ht="15" customHeight="1" x14ac:dyDescent="0.25"/>
    <row r="551" s="44" customFormat="1" ht="15" customHeight="1" x14ac:dyDescent="0.25"/>
    <row r="552" s="44" customFormat="1" ht="15" customHeight="1" x14ac:dyDescent="0.25"/>
    <row r="553" s="44" customFormat="1" ht="15" customHeight="1" x14ac:dyDescent="0.25"/>
    <row r="554" s="44" customFormat="1" ht="15" customHeight="1" x14ac:dyDescent="0.25"/>
    <row r="555" s="44" customFormat="1" ht="15" customHeight="1" x14ac:dyDescent="0.25"/>
    <row r="556" s="44" customFormat="1" ht="15" customHeight="1" x14ac:dyDescent="0.25"/>
    <row r="557" s="44" customFormat="1" ht="15" customHeight="1" x14ac:dyDescent="0.25"/>
    <row r="558" s="44" customFormat="1" ht="15" customHeight="1" x14ac:dyDescent="0.25"/>
    <row r="559" s="44" customFormat="1" ht="15" customHeight="1" x14ac:dyDescent="0.25"/>
    <row r="560" s="44" customFormat="1" ht="15" customHeight="1" x14ac:dyDescent="0.25"/>
    <row r="561" s="44" customFormat="1" ht="15" customHeight="1" x14ac:dyDescent="0.25"/>
    <row r="562" s="44" customFormat="1" ht="15" customHeight="1" x14ac:dyDescent="0.25"/>
    <row r="563" s="44" customFormat="1" ht="15" customHeight="1" x14ac:dyDescent="0.25"/>
    <row r="564" s="44" customFormat="1" ht="15" customHeight="1" x14ac:dyDescent="0.25"/>
    <row r="565" s="44" customFormat="1" ht="15" customHeight="1" x14ac:dyDescent="0.25"/>
    <row r="566" s="44" customFormat="1" ht="15" customHeight="1" x14ac:dyDescent="0.25"/>
    <row r="567" s="44" customFormat="1" ht="15" customHeight="1" x14ac:dyDescent="0.25"/>
    <row r="568" s="44" customFormat="1" ht="15" customHeight="1" x14ac:dyDescent="0.25"/>
    <row r="569" s="44" customFormat="1" ht="15" customHeight="1" x14ac:dyDescent="0.25"/>
    <row r="570" s="44" customFormat="1" ht="15" customHeight="1" x14ac:dyDescent="0.25"/>
    <row r="571" s="44" customFormat="1" ht="15" customHeight="1" x14ac:dyDescent="0.25"/>
    <row r="572" s="44" customFormat="1" ht="15" customHeight="1" x14ac:dyDescent="0.25"/>
    <row r="573" s="44" customFormat="1" ht="15" customHeight="1" x14ac:dyDescent="0.25"/>
    <row r="574" s="44" customFormat="1" ht="15" customHeight="1" x14ac:dyDescent="0.25"/>
    <row r="575" s="44" customFormat="1" ht="15" customHeight="1" x14ac:dyDescent="0.25"/>
    <row r="576" s="44" customFormat="1" ht="15" customHeight="1" x14ac:dyDescent="0.25"/>
    <row r="577" s="44" customFormat="1" ht="15" customHeight="1" x14ac:dyDescent="0.25"/>
    <row r="578" s="44" customFormat="1" ht="15" customHeight="1" x14ac:dyDescent="0.25"/>
    <row r="579" s="44" customFormat="1" ht="15" customHeight="1" x14ac:dyDescent="0.25"/>
    <row r="580" s="44" customFormat="1" ht="15" customHeight="1" x14ac:dyDescent="0.25"/>
    <row r="581" s="44" customFormat="1" ht="15" customHeight="1" x14ac:dyDescent="0.25"/>
    <row r="582" s="44" customFormat="1" ht="15" customHeight="1" x14ac:dyDescent="0.25"/>
    <row r="583" s="44" customFormat="1" ht="15" customHeight="1" x14ac:dyDescent="0.25"/>
    <row r="584" s="44" customFormat="1" ht="15" customHeight="1" x14ac:dyDescent="0.25"/>
    <row r="585" s="44" customFormat="1" ht="15" customHeight="1" x14ac:dyDescent="0.25"/>
    <row r="586" s="44" customFormat="1" ht="15" customHeight="1" x14ac:dyDescent="0.25"/>
    <row r="587" s="44" customFormat="1" ht="15" customHeight="1" x14ac:dyDescent="0.25"/>
    <row r="588" s="44" customFormat="1" ht="15" customHeight="1" x14ac:dyDescent="0.25"/>
    <row r="589" s="44" customFormat="1" ht="15" customHeight="1" x14ac:dyDescent="0.25"/>
    <row r="590" s="44" customFormat="1" ht="15" customHeight="1" x14ac:dyDescent="0.25"/>
    <row r="591" s="44" customFormat="1" ht="15" customHeight="1" x14ac:dyDescent="0.25"/>
    <row r="592" s="44" customFormat="1" ht="15" customHeight="1" x14ac:dyDescent="0.25"/>
    <row r="593" s="44" customFormat="1" ht="15" customHeight="1" x14ac:dyDescent="0.25"/>
    <row r="594" s="44" customFormat="1" ht="15" customHeight="1" x14ac:dyDescent="0.25"/>
    <row r="595" s="44" customFormat="1" ht="15" customHeight="1" x14ac:dyDescent="0.25"/>
    <row r="596" s="44" customFormat="1" ht="15" customHeight="1" x14ac:dyDescent="0.25"/>
    <row r="597" s="44" customFormat="1" ht="15" customHeight="1" x14ac:dyDescent="0.25"/>
    <row r="598" s="44" customFormat="1" ht="15" customHeight="1" x14ac:dyDescent="0.25"/>
    <row r="599" s="44" customFormat="1" ht="15" customHeight="1" x14ac:dyDescent="0.25"/>
    <row r="600" s="44" customFormat="1" ht="15" customHeight="1" x14ac:dyDescent="0.25"/>
    <row r="601" s="44" customFormat="1" ht="15" customHeight="1" x14ac:dyDescent="0.25"/>
    <row r="602" s="44" customFormat="1" ht="15" customHeight="1" x14ac:dyDescent="0.25"/>
    <row r="603" s="44" customFormat="1" ht="15" customHeight="1" x14ac:dyDescent="0.25"/>
    <row r="604" s="44" customFormat="1" ht="15" customHeight="1" x14ac:dyDescent="0.25"/>
    <row r="605" s="44" customFormat="1" ht="15" customHeight="1" x14ac:dyDescent="0.25"/>
    <row r="606" s="44" customFormat="1" ht="15" customHeight="1" x14ac:dyDescent="0.25"/>
    <row r="607" s="44" customFormat="1" ht="15" customHeight="1" x14ac:dyDescent="0.25"/>
    <row r="608" s="44" customFormat="1" ht="15" customHeight="1" x14ac:dyDescent="0.25"/>
    <row r="609" s="44" customFormat="1" ht="15" customHeight="1" x14ac:dyDescent="0.25"/>
    <row r="610" s="44" customFormat="1" ht="15" customHeight="1" x14ac:dyDescent="0.25"/>
    <row r="611" s="44" customFormat="1" ht="15" customHeight="1" x14ac:dyDescent="0.25"/>
    <row r="612" s="44" customFormat="1" ht="15" customHeight="1" x14ac:dyDescent="0.25"/>
    <row r="613" s="44" customFormat="1" ht="15" customHeight="1" x14ac:dyDescent="0.25"/>
    <row r="614" s="44" customFormat="1" ht="15" customHeight="1" x14ac:dyDescent="0.25"/>
    <row r="615" s="44" customFormat="1" ht="15" customHeight="1" x14ac:dyDescent="0.25"/>
    <row r="616" s="44" customFormat="1" ht="15" customHeight="1" x14ac:dyDescent="0.25"/>
    <row r="617" s="44" customFormat="1" ht="15" customHeight="1" x14ac:dyDescent="0.25"/>
    <row r="618" s="44" customFormat="1" ht="15" customHeight="1" x14ac:dyDescent="0.25"/>
    <row r="619" s="44" customFormat="1" ht="15" customHeight="1" x14ac:dyDescent="0.25"/>
    <row r="620" s="44" customFormat="1" ht="15" customHeight="1" x14ac:dyDescent="0.25"/>
    <row r="621" s="44" customFormat="1" ht="15" customHeight="1" x14ac:dyDescent="0.25"/>
    <row r="622" s="44" customFormat="1" ht="15" customHeight="1" x14ac:dyDescent="0.25"/>
    <row r="623" s="44" customFormat="1" ht="15" customHeight="1" x14ac:dyDescent="0.25"/>
    <row r="624" s="44" customFormat="1" ht="15" customHeight="1" x14ac:dyDescent="0.25"/>
    <row r="625" s="44" customFormat="1" ht="15" customHeight="1" x14ac:dyDescent="0.25"/>
    <row r="626" s="44" customFormat="1" ht="15" customHeight="1" x14ac:dyDescent="0.25"/>
    <row r="627" s="44" customFormat="1" ht="15" customHeight="1" x14ac:dyDescent="0.25"/>
    <row r="628" s="44" customFormat="1" ht="15" customHeight="1" x14ac:dyDescent="0.25"/>
    <row r="629" s="44" customFormat="1" ht="15" customHeight="1" x14ac:dyDescent="0.25"/>
    <row r="630" s="44" customFormat="1" ht="15" customHeight="1" x14ac:dyDescent="0.25"/>
    <row r="631" s="44" customFormat="1" ht="15" customHeight="1" x14ac:dyDescent="0.25"/>
    <row r="632" s="44" customFormat="1" ht="15" customHeight="1" x14ac:dyDescent="0.25"/>
    <row r="633" s="44" customFormat="1" ht="15" customHeight="1" x14ac:dyDescent="0.25"/>
    <row r="634" s="44" customFormat="1" ht="15" customHeight="1" x14ac:dyDescent="0.25"/>
    <row r="635" s="44" customFormat="1" ht="15" customHeight="1" x14ac:dyDescent="0.25"/>
    <row r="636" s="44" customFormat="1" ht="15" customHeight="1" x14ac:dyDescent="0.25"/>
    <row r="637" s="44" customFormat="1" ht="15" customHeight="1" x14ac:dyDescent="0.25"/>
    <row r="638" s="44" customFormat="1" ht="15" customHeight="1" x14ac:dyDescent="0.25"/>
    <row r="639" s="44" customFormat="1" ht="15" customHeight="1" x14ac:dyDescent="0.25"/>
    <row r="640" s="44" customFormat="1" ht="15" customHeight="1" x14ac:dyDescent="0.25"/>
    <row r="641" s="44" customFormat="1" ht="15" customHeight="1" x14ac:dyDescent="0.25"/>
    <row r="642" s="44" customFormat="1" ht="15" customHeight="1" x14ac:dyDescent="0.25"/>
    <row r="643" s="44" customFormat="1" ht="15" customHeight="1" x14ac:dyDescent="0.25"/>
    <row r="644" s="44" customFormat="1" ht="15" customHeight="1" x14ac:dyDescent="0.25"/>
    <row r="645" s="44" customFormat="1" ht="15" customHeight="1" x14ac:dyDescent="0.25"/>
    <row r="646" s="44" customFormat="1" ht="15" customHeight="1" x14ac:dyDescent="0.25"/>
    <row r="647" s="44" customFormat="1" ht="15" customHeight="1" x14ac:dyDescent="0.25"/>
    <row r="648" s="44" customFormat="1" ht="15" customHeight="1" x14ac:dyDescent="0.25"/>
    <row r="649" s="44" customFormat="1" ht="15" customHeight="1" x14ac:dyDescent="0.25"/>
    <row r="650" s="44" customFormat="1" ht="15" customHeight="1" x14ac:dyDescent="0.25"/>
    <row r="651" s="44" customFormat="1" ht="15" customHeight="1" x14ac:dyDescent="0.25"/>
    <row r="652" s="44" customFormat="1" ht="15" customHeight="1" x14ac:dyDescent="0.25"/>
    <row r="653" s="44" customFormat="1" ht="15" customHeight="1" x14ac:dyDescent="0.25"/>
    <row r="654" s="44" customFormat="1" ht="15" customHeight="1" x14ac:dyDescent="0.25"/>
    <row r="655" s="44" customFormat="1" ht="15" customHeight="1" x14ac:dyDescent="0.25"/>
    <row r="656" s="44" customFormat="1" ht="15" customHeight="1" x14ac:dyDescent="0.25"/>
    <row r="657" s="44" customFormat="1" ht="15" customHeight="1" x14ac:dyDescent="0.25"/>
    <row r="658" s="44" customFormat="1" ht="15" customHeight="1" x14ac:dyDescent="0.25"/>
    <row r="659" s="44" customFormat="1" ht="15" customHeight="1" x14ac:dyDescent="0.25"/>
    <row r="660" s="44" customFormat="1" ht="15" customHeight="1" x14ac:dyDescent="0.25"/>
    <row r="661" s="44" customFormat="1" ht="15" customHeight="1" x14ac:dyDescent="0.25"/>
    <row r="662" s="44" customFormat="1" ht="15" customHeight="1" x14ac:dyDescent="0.25"/>
    <row r="663" s="44" customFormat="1" ht="15" customHeight="1" x14ac:dyDescent="0.25"/>
    <row r="664" s="44" customFormat="1" ht="15" customHeight="1" x14ac:dyDescent="0.25"/>
    <row r="665" s="44" customFormat="1" ht="15" customHeight="1" x14ac:dyDescent="0.25"/>
    <row r="666" s="44" customFormat="1" ht="15" customHeight="1" x14ac:dyDescent="0.25"/>
    <row r="667" s="44" customFormat="1" ht="15" customHeight="1" x14ac:dyDescent="0.25"/>
    <row r="668" s="44" customFormat="1" ht="15" customHeight="1" x14ac:dyDescent="0.25"/>
    <row r="669" s="44" customFormat="1" ht="15" customHeight="1" x14ac:dyDescent="0.25"/>
    <row r="670" s="44" customFormat="1" ht="15" customHeight="1" x14ac:dyDescent="0.25"/>
    <row r="671" s="44" customFormat="1" ht="15" customHeight="1" x14ac:dyDescent="0.25"/>
    <row r="672" s="44" customFormat="1" ht="15" customHeight="1" x14ac:dyDescent="0.25"/>
    <row r="673" s="44" customFormat="1" ht="15" customHeight="1" x14ac:dyDescent="0.25"/>
    <row r="674" s="44" customFormat="1" ht="15" customHeight="1" x14ac:dyDescent="0.25"/>
    <row r="675" s="44" customFormat="1" ht="15" customHeight="1" x14ac:dyDescent="0.25"/>
    <row r="676" s="44" customFormat="1" ht="15" customHeight="1" x14ac:dyDescent="0.25"/>
    <row r="677" s="44" customFormat="1" ht="15" customHeight="1" x14ac:dyDescent="0.25"/>
    <row r="678" s="44" customFormat="1" ht="15" customHeight="1" x14ac:dyDescent="0.25"/>
    <row r="679" s="44" customFormat="1" ht="15" customHeight="1" x14ac:dyDescent="0.25"/>
    <row r="680" s="44" customFormat="1" ht="15" customHeight="1" x14ac:dyDescent="0.25"/>
    <row r="681" s="44" customFormat="1" ht="15" customHeight="1" x14ac:dyDescent="0.25"/>
    <row r="682" s="44" customFormat="1" ht="15" customHeight="1" x14ac:dyDescent="0.25"/>
    <row r="683" s="44" customFormat="1" ht="15" customHeight="1" x14ac:dyDescent="0.25"/>
    <row r="684" s="44" customFormat="1" ht="15" customHeight="1" x14ac:dyDescent="0.25"/>
    <row r="685" s="44" customFormat="1" ht="15" customHeight="1" x14ac:dyDescent="0.25"/>
    <row r="686" s="44" customFormat="1" ht="15" customHeight="1" x14ac:dyDescent="0.25"/>
    <row r="687" s="44" customFormat="1" ht="15" customHeight="1" x14ac:dyDescent="0.25"/>
    <row r="688" s="44" customFormat="1" ht="15" customHeight="1" x14ac:dyDescent="0.25"/>
    <row r="689" s="44" customFormat="1" ht="15" customHeight="1" x14ac:dyDescent="0.25"/>
    <row r="690" s="44" customFormat="1" ht="15" customHeight="1" x14ac:dyDescent="0.25"/>
    <row r="691" s="44" customFormat="1" ht="15" customHeight="1" x14ac:dyDescent="0.25"/>
    <row r="692" s="44" customFormat="1" ht="15" customHeight="1" x14ac:dyDescent="0.25"/>
    <row r="693" s="44" customFormat="1" ht="15" customHeight="1" x14ac:dyDescent="0.25"/>
    <row r="694" s="44" customFormat="1" ht="15" customHeight="1" x14ac:dyDescent="0.25"/>
    <row r="695" s="44" customFormat="1" ht="15" customHeight="1" x14ac:dyDescent="0.25"/>
    <row r="696" s="44" customFormat="1" ht="15" customHeight="1" x14ac:dyDescent="0.25"/>
    <row r="697" s="44" customFormat="1" ht="15" customHeight="1" x14ac:dyDescent="0.25"/>
    <row r="698" s="44" customFormat="1" ht="15" customHeight="1" x14ac:dyDescent="0.25"/>
    <row r="699" s="44" customFormat="1" ht="15" customHeight="1" x14ac:dyDescent="0.25"/>
    <row r="700" s="44" customFormat="1" ht="15" customHeight="1" x14ac:dyDescent="0.25"/>
    <row r="701" s="44" customFormat="1" ht="15" customHeight="1" x14ac:dyDescent="0.25"/>
    <row r="702" s="44" customFormat="1" ht="15" customHeight="1" x14ac:dyDescent="0.25"/>
    <row r="703" s="44" customFormat="1" ht="15" customHeight="1" x14ac:dyDescent="0.25"/>
    <row r="704" s="44" customFormat="1" ht="15" customHeight="1" x14ac:dyDescent="0.25"/>
    <row r="705" s="44" customFormat="1" ht="15" customHeight="1" x14ac:dyDescent="0.25"/>
    <row r="706" s="44" customFormat="1" ht="15" customHeight="1" x14ac:dyDescent="0.25"/>
    <row r="707" s="44" customFormat="1" ht="15" customHeight="1" x14ac:dyDescent="0.25"/>
    <row r="708" s="44" customFormat="1" ht="15" customHeight="1" x14ac:dyDescent="0.25"/>
    <row r="709" s="44" customFormat="1" ht="15" customHeight="1" x14ac:dyDescent="0.25"/>
    <row r="710" s="44" customFormat="1" ht="15" customHeight="1" x14ac:dyDescent="0.25"/>
    <row r="711" s="44" customFormat="1" ht="15" customHeight="1" x14ac:dyDescent="0.25"/>
    <row r="712" s="44" customFormat="1" ht="15" customHeight="1" x14ac:dyDescent="0.25"/>
    <row r="713" s="44" customFormat="1" ht="15" customHeight="1" x14ac:dyDescent="0.25"/>
    <row r="714" s="44" customFormat="1" ht="15" customHeight="1" x14ac:dyDescent="0.25"/>
    <row r="715" s="44" customFormat="1" ht="15" customHeight="1" x14ac:dyDescent="0.25"/>
    <row r="716" s="44" customFormat="1" ht="15" customHeight="1" x14ac:dyDescent="0.25"/>
    <row r="717" s="44" customFormat="1" ht="15" customHeight="1" x14ac:dyDescent="0.25"/>
    <row r="718" s="44" customFormat="1" ht="15" customHeight="1" x14ac:dyDescent="0.25"/>
    <row r="719" s="44" customFormat="1" ht="15" customHeight="1" x14ac:dyDescent="0.25"/>
    <row r="720" s="44" customFormat="1" ht="15" customHeight="1" x14ac:dyDescent="0.25"/>
    <row r="721" s="44" customFormat="1" ht="15" customHeight="1" x14ac:dyDescent="0.25"/>
    <row r="722" s="44" customFormat="1" ht="15" customHeight="1" x14ac:dyDescent="0.25"/>
    <row r="723" s="44" customFormat="1" ht="15" customHeight="1" x14ac:dyDescent="0.25"/>
    <row r="724" s="44" customFormat="1" ht="15" customHeight="1" x14ac:dyDescent="0.25"/>
    <row r="725" s="44" customFormat="1" ht="15" customHeight="1" x14ac:dyDescent="0.25"/>
    <row r="726" s="44" customFormat="1" ht="15" customHeight="1" x14ac:dyDescent="0.25"/>
    <row r="727" s="44" customFormat="1" ht="15" customHeight="1" x14ac:dyDescent="0.25"/>
    <row r="728" s="44" customFormat="1" ht="15" customHeight="1" x14ac:dyDescent="0.25"/>
    <row r="729" s="44" customFormat="1" ht="15" customHeight="1" x14ac:dyDescent="0.25"/>
    <row r="730" s="44" customFormat="1" ht="15" customHeight="1" x14ac:dyDescent="0.25"/>
    <row r="731" s="44" customFormat="1" ht="15" customHeight="1" x14ac:dyDescent="0.25"/>
    <row r="732" s="44" customFormat="1" ht="15" customHeight="1" x14ac:dyDescent="0.25"/>
    <row r="733" s="44" customFormat="1" ht="15" customHeight="1" x14ac:dyDescent="0.25"/>
    <row r="734" s="44" customFormat="1" ht="15" customHeight="1" x14ac:dyDescent="0.25"/>
    <row r="735" s="44" customFormat="1" ht="15" customHeight="1" x14ac:dyDescent="0.25"/>
    <row r="736" s="44" customFormat="1" ht="15" customHeight="1" x14ac:dyDescent="0.25"/>
    <row r="737" s="44" customFormat="1" ht="15" customHeight="1" x14ac:dyDescent="0.25"/>
    <row r="738" s="44" customFormat="1" ht="15" customHeight="1" x14ac:dyDescent="0.25"/>
    <row r="739" s="44" customFormat="1" ht="15" customHeight="1" x14ac:dyDescent="0.25"/>
    <row r="740" s="44" customFormat="1" ht="15" customHeight="1" x14ac:dyDescent="0.25"/>
    <row r="741" s="44" customFormat="1" ht="15" customHeight="1" x14ac:dyDescent="0.25"/>
    <row r="742" s="44" customFormat="1" ht="15" customHeight="1" x14ac:dyDescent="0.25"/>
    <row r="743" s="44" customFormat="1" ht="15" customHeight="1" x14ac:dyDescent="0.25"/>
    <row r="744" s="44" customFormat="1" ht="15" customHeight="1" x14ac:dyDescent="0.25"/>
    <row r="745" s="44" customFormat="1" ht="15" customHeight="1" x14ac:dyDescent="0.25"/>
    <row r="746" s="44" customFormat="1" ht="15" customHeight="1" x14ac:dyDescent="0.25"/>
    <row r="747" s="44" customFormat="1" ht="15" customHeight="1" x14ac:dyDescent="0.25"/>
    <row r="748" s="44" customFormat="1" ht="15" customHeight="1" x14ac:dyDescent="0.25"/>
    <row r="749" s="44" customFormat="1" ht="15" customHeight="1" x14ac:dyDescent="0.25"/>
    <row r="750" s="44" customFormat="1" ht="15" customHeight="1" x14ac:dyDescent="0.25"/>
    <row r="751" s="44" customFormat="1" ht="15" customHeight="1" x14ac:dyDescent="0.25"/>
    <row r="752" s="44" customFormat="1" ht="15" customHeight="1" x14ac:dyDescent="0.25"/>
    <row r="753" s="44" customFormat="1" ht="15" customHeight="1" x14ac:dyDescent="0.25"/>
    <row r="754" s="44" customFormat="1" ht="15" customHeight="1" x14ac:dyDescent="0.25"/>
    <row r="755" s="44" customFormat="1" ht="15" customHeight="1" x14ac:dyDescent="0.25"/>
    <row r="756" s="44" customFormat="1" ht="15" customHeight="1" x14ac:dyDescent="0.25"/>
    <row r="757" s="44" customFormat="1" ht="15" customHeight="1" x14ac:dyDescent="0.25"/>
    <row r="758" s="44" customFormat="1" ht="15" customHeight="1" x14ac:dyDescent="0.25"/>
    <row r="759" s="44" customFormat="1" ht="15" customHeight="1" x14ac:dyDescent="0.25"/>
    <row r="760" s="44" customFormat="1" ht="15" customHeight="1" x14ac:dyDescent="0.25"/>
    <row r="761" s="44" customFormat="1" ht="15" customHeight="1" x14ac:dyDescent="0.25"/>
    <row r="762" s="44" customFormat="1" ht="15" customHeight="1" x14ac:dyDescent="0.25"/>
    <row r="763" s="44" customFormat="1" ht="15" customHeight="1" x14ac:dyDescent="0.25"/>
    <row r="764" s="44" customFormat="1" ht="15" customHeight="1" x14ac:dyDescent="0.25"/>
    <row r="765" s="44" customFormat="1" ht="15" customHeight="1" x14ac:dyDescent="0.25"/>
    <row r="766" s="44" customFormat="1" ht="15" customHeight="1" x14ac:dyDescent="0.25"/>
    <row r="767" s="44" customFormat="1" ht="15" customHeight="1" x14ac:dyDescent="0.25"/>
    <row r="768" s="44" customFormat="1" ht="15" customHeight="1" x14ac:dyDescent="0.25"/>
    <row r="769" s="44" customFormat="1" ht="15" customHeight="1" x14ac:dyDescent="0.25"/>
    <row r="770" s="44" customFormat="1" ht="15" customHeight="1" x14ac:dyDescent="0.25"/>
    <row r="771" s="44" customFormat="1" ht="15" customHeight="1" x14ac:dyDescent="0.25"/>
    <row r="772" s="44" customFormat="1" ht="15" customHeight="1" x14ac:dyDescent="0.25"/>
    <row r="773" s="44" customFormat="1" ht="15" customHeight="1" x14ac:dyDescent="0.25"/>
    <row r="774" s="44" customFormat="1" ht="15" customHeight="1" x14ac:dyDescent="0.25"/>
    <row r="775" s="44" customFormat="1" ht="15" customHeight="1" x14ac:dyDescent="0.25"/>
    <row r="776" s="44" customFormat="1" ht="15" customHeight="1" x14ac:dyDescent="0.25"/>
    <row r="777" s="44" customFormat="1" ht="15" customHeight="1" x14ac:dyDescent="0.25"/>
    <row r="778" s="44" customFormat="1" ht="15" customHeight="1" x14ac:dyDescent="0.25"/>
    <row r="779" s="44" customFormat="1" ht="15" customHeight="1" x14ac:dyDescent="0.25"/>
    <row r="780" s="44" customFormat="1" ht="15" customHeight="1" x14ac:dyDescent="0.25"/>
    <row r="781" s="44" customFormat="1" ht="15" customHeight="1" x14ac:dyDescent="0.25"/>
    <row r="782" s="44" customFormat="1" ht="15" customHeight="1" x14ac:dyDescent="0.25"/>
    <row r="783" s="44" customFormat="1" ht="15" customHeight="1" x14ac:dyDescent="0.25"/>
    <row r="784" s="44" customFormat="1" ht="15" customHeight="1" x14ac:dyDescent="0.25"/>
    <row r="785" s="44" customFormat="1" ht="15" customHeight="1" x14ac:dyDescent="0.25"/>
    <row r="786" s="44" customFormat="1" ht="15" customHeight="1" x14ac:dyDescent="0.25"/>
    <row r="787" s="44" customFormat="1" ht="15" customHeight="1" x14ac:dyDescent="0.25"/>
    <row r="788" s="44" customFormat="1" ht="15" customHeight="1" x14ac:dyDescent="0.25"/>
    <row r="789" s="44" customFormat="1" ht="15" customHeight="1" x14ac:dyDescent="0.25"/>
    <row r="790" s="44" customFormat="1" ht="15" customHeight="1" x14ac:dyDescent="0.25"/>
    <row r="791" s="44" customFormat="1" ht="15" customHeight="1" x14ac:dyDescent="0.25"/>
    <row r="792" s="44" customFormat="1" ht="15" customHeight="1" x14ac:dyDescent="0.25"/>
    <row r="793" s="44" customFormat="1" ht="15" customHeight="1" x14ac:dyDescent="0.25"/>
    <row r="794" s="44" customFormat="1" ht="15" customHeight="1" x14ac:dyDescent="0.25"/>
    <row r="795" s="44" customFormat="1" ht="15" customHeight="1" x14ac:dyDescent="0.25"/>
    <row r="796" s="44" customFormat="1" ht="15" customHeight="1" x14ac:dyDescent="0.25"/>
    <row r="797" s="44" customFormat="1" ht="15" customHeight="1" x14ac:dyDescent="0.25"/>
    <row r="798" s="44" customFormat="1" ht="15" customHeight="1" x14ac:dyDescent="0.25"/>
    <row r="799" s="44" customFormat="1" ht="15" customHeight="1" x14ac:dyDescent="0.25"/>
    <row r="800" s="44" customFormat="1" ht="15" customHeight="1" x14ac:dyDescent="0.25"/>
    <row r="801" s="44" customFormat="1" ht="15" customHeight="1" x14ac:dyDescent="0.25"/>
    <row r="802" s="44" customFormat="1" ht="15" customHeight="1" x14ac:dyDescent="0.25"/>
    <row r="803" s="44" customFormat="1" ht="15" customHeight="1" x14ac:dyDescent="0.25"/>
    <row r="804" s="44" customFormat="1" ht="15" customHeight="1" x14ac:dyDescent="0.25"/>
    <row r="805" s="44" customFormat="1" ht="15" customHeight="1" x14ac:dyDescent="0.25"/>
    <row r="806" s="44" customFormat="1" ht="15" customHeight="1" x14ac:dyDescent="0.25"/>
    <row r="807" s="44" customFormat="1" ht="15" customHeight="1" x14ac:dyDescent="0.25"/>
    <row r="808" s="44" customFormat="1" ht="15" customHeight="1" x14ac:dyDescent="0.25"/>
    <row r="809" s="44" customFormat="1" ht="15" customHeight="1" x14ac:dyDescent="0.25"/>
    <row r="810" s="44" customFormat="1" ht="15" customHeight="1" x14ac:dyDescent="0.25"/>
    <row r="811" s="44" customFormat="1" ht="15" customHeight="1" x14ac:dyDescent="0.25"/>
    <row r="812" s="44" customFormat="1" ht="15" customHeight="1" x14ac:dyDescent="0.25"/>
    <row r="813" s="44" customFormat="1" ht="15" customHeight="1" x14ac:dyDescent="0.25"/>
    <row r="814" s="44" customFormat="1" ht="15" customHeight="1" x14ac:dyDescent="0.25"/>
    <row r="815" s="44" customFormat="1" ht="15" customHeight="1" x14ac:dyDescent="0.25"/>
    <row r="816" s="44" customFormat="1" ht="15" customHeight="1" x14ac:dyDescent="0.25"/>
    <row r="817" s="44" customFormat="1" ht="15" customHeight="1" x14ac:dyDescent="0.25"/>
    <row r="818" s="44" customFormat="1" ht="15" customHeight="1" x14ac:dyDescent="0.25"/>
    <row r="819" s="44" customFormat="1" ht="15" customHeight="1" x14ac:dyDescent="0.25"/>
    <row r="820" s="44" customFormat="1" ht="15" customHeight="1" x14ac:dyDescent="0.25"/>
    <row r="821" s="44" customFormat="1" ht="15" customHeight="1" x14ac:dyDescent="0.25"/>
    <row r="822" s="44" customFormat="1" ht="15" customHeight="1" x14ac:dyDescent="0.25"/>
    <row r="823" s="44" customFormat="1" ht="15" customHeight="1" x14ac:dyDescent="0.25"/>
    <row r="824" s="44" customFormat="1" ht="15" customHeight="1" x14ac:dyDescent="0.25"/>
    <row r="825" s="44" customFormat="1" ht="15" customHeight="1" x14ac:dyDescent="0.25"/>
    <row r="826" s="44" customFormat="1" ht="15" customHeight="1" x14ac:dyDescent="0.25"/>
    <row r="827" s="44" customFormat="1" ht="15" customHeight="1" x14ac:dyDescent="0.25"/>
    <row r="828" s="44" customFormat="1" ht="15" customHeight="1" x14ac:dyDescent="0.25"/>
    <row r="829" s="44" customFormat="1" ht="15" customHeight="1" x14ac:dyDescent="0.25"/>
    <row r="830" s="44" customFormat="1" ht="15" customHeight="1" x14ac:dyDescent="0.25"/>
    <row r="831" s="44" customFormat="1" ht="15" customHeight="1" x14ac:dyDescent="0.25"/>
    <row r="832" s="44" customFormat="1" ht="15" customHeight="1" x14ac:dyDescent="0.25"/>
    <row r="833" s="44" customFormat="1" ht="15" customHeight="1" x14ac:dyDescent="0.25"/>
    <row r="834" s="44" customFormat="1" ht="15" customHeight="1" x14ac:dyDescent="0.25"/>
    <row r="835" s="44" customFormat="1" ht="15" customHeight="1" x14ac:dyDescent="0.25"/>
    <row r="836" s="44" customFormat="1" ht="15" customHeight="1" x14ac:dyDescent="0.25"/>
    <row r="837" s="44" customFormat="1" ht="15" customHeight="1" x14ac:dyDescent="0.25"/>
    <row r="838" s="44" customFormat="1" ht="15" customHeight="1" x14ac:dyDescent="0.25"/>
    <row r="839" s="44" customFormat="1" ht="15" customHeight="1" x14ac:dyDescent="0.25"/>
    <row r="840" s="44" customFormat="1" ht="15" customHeight="1" x14ac:dyDescent="0.25"/>
    <row r="841" s="44" customFormat="1" ht="15" customHeight="1" x14ac:dyDescent="0.25"/>
    <row r="842" s="44" customFormat="1" ht="15" customHeight="1" x14ac:dyDescent="0.25"/>
    <row r="843" s="44" customFormat="1" ht="15" customHeight="1" x14ac:dyDescent="0.25"/>
    <row r="844" s="44" customFormat="1" ht="15" customHeight="1" x14ac:dyDescent="0.25"/>
    <row r="845" s="44" customFormat="1" ht="15" customHeight="1" x14ac:dyDescent="0.25"/>
    <row r="846" s="44" customFormat="1" ht="15" customHeight="1" x14ac:dyDescent="0.25"/>
    <row r="847" s="44" customFormat="1" ht="15" customHeight="1" x14ac:dyDescent="0.25"/>
    <row r="848" s="44" customFormat="1" ht="15" customHeight="1" x14ac:dyDescent="0.25"/>
    <row r="849" s="44" customFormat="1" ht="15" customHeight="1" x14ac:dyDescent="0.25"/>
    <row r="850" s="44" customFormat="1" ht="15" customHeight="1" x14ac:dyDescent="0.25"/>
    <row r="851" s="44" customFormat="1" ht="15" customHeight="1" x14ac:dyDescent="0.25"/>
    <row r="852" s="44" customFormat="1" ht="15" customHeight="1" x14ac:dyDescent="0.25"/>
    <row r="853" s="44" customFormat="1" ht="15" customHeight="1" x14ac:dyDescent="0.25"/>
    <row r="854" s="44" customFormat="1" ht="15" customHeight="1" x14ac:dyDescent="0.25"/>
    <row r="855" s="44" customFormat="1" ht="15" customHeight="1" x14ac:dyDescent="0.25"/>
    <row r="856" s="44" customFormat="1" ht="15" customHeight="1" x14ac:dyDescent="0.25"/>
    <row r="857" s="44" customFormat="1" ht="15" customHeight="1" x14ac:dyDescent="0.25"/>
    <row r="858" s="44" customFormat="1" ht="15" customHeight="1" x14ac:dyDescent="0.25"/>
    <row r="859" s="44" customFormat="1" ht="15" customHeight="1" x14ac:dyDescent="0.25"/>
    <row r="860" s="44" customFormat="1" ht="15" customHeight="1" x14ac:dyDescent="0.25"/>
    <row r="861" s="44" customFormat="1" ht="15" customHeight="1" x14ac:dyDescent="0.25"/>
    <row r="862" s="44" customFormat="1" ht="15" customHeight="1" x14ac:dyDescent="0.25"/>
    <row r="863" s="44" customFormat="1" ht="15" customHeight="1" x14ac:dyDescent="0.25"/>
    <row r="864" s="44" customFormat="1" ht="15" customHeight="1" x14ac:dyDescent="0.25"/>
    <row r="865" s="44" customFormat="1" ht="15" customHeight="1" x14ac:dyDescent="0.25"/>
    <row r="866" s="44" customFormat="1" ht="15" customHeight="1" x14ac:dyDescent="0.25"/>
    <row r="867" s="44" customFormat="1" ht="15" customHeight="1" x14ac:dyDescent="0.25"/>
    <row r="868" s="44" customFormat="1" ht="15" customHeight="1" x14ac:dyDescent="0.25"/>
    <row r="869" s="44" customFormat="1" ht="15" customHeight="1" x14ac:dyDescent="0.25"/>
    <row r="870" s="44" customFormat="1" ht="15" customHeight="1" x14ac:dyDescent="0.25"/>
    <row r="871" s="44" customFormat="1" ht="15" customHeight="1" x14ac:dyDescent="0.25"/>
    <row r="872" s="44" customFormat="1" ht="15" customHeight="1" x14ac:dyDescent="0.25"/>
    <row r="873" s="44" customFormat="1" ht="15" customHeight="1" x14ac:dyDescent="0.25"/>
    <row r="874" s="44" customFormat="1" ht="15" customHeight="1" x14ac:dyDescent="0.25"/>
    <row r="875" s="44" customFormat="1" ht="15" customHeight="1" x14ac:dyDescent="0.25"/>
    <row r="876" s="44" customFormat="1" ht="15" customHeight="1" x14ac:dyDescent="0.25"/>
    <row r="877" s="44" customFormat="1" ht="15" customHeight="1" x14ac:dyDescent="0.25"/>
    <row r="878" s="44" customFormat="1" ht="15" customHeight="1" x14ac:dyDescent="0.25"/>
    <row r="879" s="44" customFormat="1" ht="15" customHeight="1" x14ac:dyDescent="0.25"/>
    <row r="880" s="44" customFormat="1" ht="15" customHeight="1" x14ac:dyDescent="0.25"/>
    <row r="881" s="44" customFormat="1" ht="15" customHeight="1" x14ac:dyDescent="0.25"/>
    <row r="882" s="44" customFormat="1" ht="15" customHeight="1" x14ac:dyDescent="0.25"/>
    <row r="883" s="44" customFormat="1" ht="15" customHeight="1" x14ac:dyDescent="0.25"/>
    <row r="884" s="44" customFormat="1" ht="15" customHeight="1" x14ac:dyDescent="0.25"/>
    <row r="885" s="44" customFormat="1" ht="15" customHeight="1" x14ac:dyDescent="0.25"/>
    <row r="886" s="44" customFormat="1" ht="15" customHeight="1" x14ac:dyDescent="0.25"/>
    <row r="887" s="44" customFormat="1" ht="15" customHeight="1" x14ac:dyDescent="0.25"/>
    <row r="888" s="44" customFormat="1" ht="15" customHeight="1" x14ac:dyDescent="0.25"/>
    <row r="889" s="44" customFormat="1" ht="15" customHeight="1" x14ac:dyDescent="0.25"/>
    <row r="890" s="44" customFormat="1" ht="15" customHeight="1" x14ac:dyDescent="0.25"/>
    <row r="891" s="44" customFormat="1" ht="15" customHeight="1" x14ac:dyDescent="0.25"/>
    <row r="892" s="44" customFormat="1" ht="15" customHeight="1" x14ac:dyDescent="0.25"/>
    <row r="893" s="44" customFormat="1" ht="15" customHeight="1" x14ac:dyDescent="0.25"/>
    <row r="894" s="44" customFormat="1" ht="15" customHeight="1" x14ac:dyDescent="0.25"/>
    <row r="895" s="44" customFormat="1" ht="15" customHeight="1" x14ac:dyDescent="0.25"/>
    <row r="896" s="44" customFormat="1" ht="15" customHeight="1" x14ac:dyDescent="0.25"/>
    <row r="897" s="44" customFormat="1" ht="15" customHeight="1" x14ac:dyDescent="0.25"/>
    <row r="898" s="44" customFormat="1" ht="15" customHeight="1" x14ac:dyDescent="0.25"/>
    <row r="899" s="44" customFormat="1" ht="15" customHeight="1" x14ac:dyDescent="0.25"/>
    <row r="900" s="44" customFormat="1" ht="15" customHeight="1" x14ac:dyDescent="0.25"/>
    <row r="901" s="44" customFormat="1" ht="15" customHeight="1" x14ac:dyDescent="0.25"/>
    <row r="902" s="44" customFormat="1" ht="15" customHeight="1" x14ac:dyDescent="0.25"/>
    <row r="903" s="44" customFormat="1" ht="15" customHeight="1" x14ac:dyDescent="0.25"/>
    <row r="904" s="44" customFormat="1" ht="15" customHeight="1" x14ac:dyDescent="0.25"/>
    <row r="905" s="44" customFormat="1" ht="15" customHeight="1" x14ac:dyDescent="0.25"/>
    <row r="906" s="44" customFormat="1" ht="15" customHeight="1" x14ac:dyDescent="0.25"/>
    <row r="907" s="44" customFormat="1" ht="15" customHeight="1" x14ac:dyDescent="0.25"/>
    <row r="908" s="44" customFormat="1" ht="15" customHeight="1" x14ac:dyDescent="0.25"/>
    <row r="909" s="44" customFormat="1" ht="15" customHeight="1" x14ac:dyDescent="0.25"/>
    <row r="910" s="44" customFormat="1" ht="15" customHeight="1" x14ac:dyDescent="0.25"/>
    <row r="911" s="44" customFormat="1" ht="15" customHeight="1" x14ac:dyDescent="0.25"/>
    <row r="912" s="44" customFormat="1" ht="15" customHeight="1" x14ac:dyDescent="0.25"/>
    <row r="913" s="44" customFormat="1" ht="15" customHeight="1" x14ac:dyDescent="0.25"/>
    <row r="914" s="44" customFormat="1" ht="15" customHeight="1" x14ac:dyDescent="0.25"/>
    <row r="915" s="44" customFormat="1" ht="15" customHeight="1" x14ac:dyDescent="0.25"/>
    <row r="916" s="44" customFormat="1" ht="15" customHeight="1" x14ac:dyDescent="0.25"/>
    <row r="917" s="44" customFormat="1" ht="15" customHeight="1" x14ac:dyDescent="0.25"/>
    <row r="918" s="44" customFormat="1" ht="15" customHeight="1" x14ac:dyDescent="0.25"/>
    <row r="919" s="44" customFormat="1" ht="15" customHeight="1" x14ac:dyDescent="0.25"/>
    <row r="920" s="44" customFormat="1" ht="15" customHeight="1" x14ac:dyDescent="0.25"/>
    <row r="921" s="44" customFormat="1" ht="15" customHeight="1" x14ac:dyDescent="0.25"/>
    <row r="922" s="44" customFormat="1" ht="15" customHeight="1" x14ac:dyDescent="0.25"/>
    <row r="923" s="44" customFormat="1" ht="15" customHeight="1" x14ac:dyDescent="0.25"/>
    <row r="924" s="44" customFormat="1" ht="15" customHeight="1" x14ac:dyDescent="0.25"/>
    <row r="925" s="44" customFormat="1" ht="15" customHeight="1" x14ac:dyDescent="0.25"/>
    <row r="926" s="44" customFormat="1" ht="15" customHeight="1" x14ac:dyDescent="0.25"/>
    <row r="927" s="44" customFormat="1" ht="15" customHeight="1" x14ac:dyDescent="0.25"/>
    <row r="928" s="44" customFormat="1" ht="15" customHeight="1" x14ac:dyDescent="0.25"/>
    <row r="929" s="44" customFormat="1" ht="15" customHeight="1" x14ac:dyDescent="0.25"/>
    <row r="930" s="44" customFormat="1" ht="15" customHeight="1" x14ac:dyDescent="0.25"/>
    <row r="931" s="44" customFormat="1" ht="15" customHeight="1" x14ac:dyDescent="0.25"/>
    <row r="932" s="44" customFormat="1" ht="15" customHeight="1" x14ac:dyDescent="0.25"/>
    <row r="933" s="44" customFormat="1" ht="15" customHeight="1" x14ac:dyDescent="0.25"/>
    <row r="934" s="44" customFormat="1" ht="15" customHeight="1" x14ac:dyDescent="0.25"/>
    <row r="935" s="44" customFormat="1" ht="15" customHeight="1" x14ac:dyDescent="0.25"/>
    <row r="936" s="44" customFormat="1" ht="15" customHeight="1" x14ac:dyDescent="0.25"/>
    <row r="937" s="44" customFormat="1" ht="15" customHeight="1" x14ac:dyDescent="0.25"/>
    <row r="938" s="44" customFormat="1" ht="15" customHeight="1" x14ac:dyDescent="0.25"/>
    <row r="939" s="44" customFormat="1" ht="15" customHeight="1" x14ac:dyDescent="0.25"/>
    <row r="940" s="44" customFormat="1" ht="15" customHeight="1" x14ac:dyDescent="0.25"/>
    <row r="941" s="44" customFormat="1" ht="15" customHeight="1" x14ac:dyDescent="0.25"/>
    <row r="942" s="44" customFormat="1" ht="15" customHeight="1" x14ac:dyDescent="0.25"/>
    <row r="943" s="44" customFormat="1" ht="15" customHeight="1" x14ac:dyDescent="0.25"/>
    <row r="944" s="44" customFormat="1" ht="15" customHeight="1" x14ac:dyDescent="0.25"/>
    <row r="945" s="44" customFormat="1" ht="15" customHeight="1" x14ac:dyDescent="0.25"/>
    <row r="946" s="44" customFormat="1" ht="15" customHeight="1" x14ac:dyDescent="0.25"/>
    <row r="947" s="44" customFormat="1" ht="15" customHeight="1" x14ac:dyDescent="0.25"/>
    <row r="948" s="44" customFormat="1" ht="15" customHeight="1" x14ac:dyDescent="0.25"/>
    <row r="949" s="44" customFormat="1" ht="15" customHeight="1" x14ac:dyDescent="0.25"/>
    <row r="950" s="44" customFormat="1" ht="15" customHeight="1" x14ac:dyDescent="0.25"/>
    <row r="951" s="44" customFormat="1" ht="15" customHeight="1" x14ac:dyDescent="0.25"/>
    <row r="952" s="44" customFormat="1" ht="15" customHeight="1" x14ac:dyDescent="0.25"/>
    <row r="953" s="44" customFormat="1" ht="15" customHeight="1" x14ac:dyDescent="0.25"/>
    <row r="954" s="44" customFormat="1" ht="15" customHeight="1" x14ac:dyDescent="0.25"/>
    <row r="955" s="44" customFormat="1" ht="15" customHeight="1" x14ac:dyDescent="0.25"/>
    <row r="956" s="44" customFormat="1" ht="15" customHeight="1" x14ac:dyDescent="0.25"/>
    <row r="957" s="44" customFormat="1" ht="15" customHeight="1" x14ac:dyDescent="0.25"/>
    <row r="958" s="44" customFormat="1" ht="15" customHeight="1" x14ac:dyDescent="0.25"/>
    <row r="959" s="44" customFormat="1" ht="15" customHeight="1" x14ac:dyDescent="0.25"/>
    <row r="960" s="44" customFormat="1" ht="15" customHeight="1" x14ac:dyDescent="0.25"/>
    <row r="961" s="44" customFormat="1" ht="15" customHeight="1" x14ac:dyDescent="0.25"/>
    <row r="962" s="44" customFormat="1" ht="15" customHeight="1" x14ac:dyDescent="0.25"/>
    <row r="963" s="44" customFormat="1" ht="15" customHeight="1" x14ac:dyDescent="0.25"/>
    <row r="964" s="44" customFormat="1" ht="15" customHeight="1" x14ac:dyDescent="0.25"/>
    <row r="965" s="44" customFormat="1" ht="15" customHeight="1" x14ac:dyDescent="0.25"/>
    <row r="966" s="44" customFormat="1" ht="15" customHeight="1" x14ac:dyDescent="0.25"/>
    <row r="967" s="44" customFormat="1" ht="15" customHeight="1" x14ac:dyDescent="0.25"/>
    <row r="968" s="44" customFormat="1" ht="15" customHeight="1" x14ac:dyDescent="0.25"/>
    <row r="969" s="44" customFormat="1" ht="15" customHeight="1" x14ac:dyDescent="0.25"/>
    <row r="970" s="44" customFormat="1" ht="15" customHeight="1" x14ac:dyDescent="0.25"/>
    <row r="971" s="44" customFormat="1" ht="15" customHeight="1" x14ac:dyDescent="0.25"/>
    <row r="972" s="44" customFormat="1" ht="15" customHeight="1" x14ac:dyDescent="0.25"/>
    <row r="973" s="44" customFormat="1" ht="15" customHeight="1" x14ac:dyDescent="0.25"/>
    <row r="974" s="44" customFormat="1" ht="15" customHeight="1" x14ac:dyDescent="0.25"/>
    <row r="975" s="44" customFormat="1" ht="15" customHeight="1" x14ac:dyDescent="0.25"/>
    <row r="976" s="44" customFormat="1" ht="15" customHeight="1" x14ac:dyDescent="0.25"/>
    <row r="977" s="44" customFormat="1" ht="15" customHeight="1" x14ac:dyDescent="0.25"/>
    <row r="978" s="44" customFormat="1" ht="15" customHeight="1" x14ac:dyDescent="0.25"/>
    <row r="979" s="44" customFormat="1" ht="15" customHeight="1" x14ac:dyDescent="0.25"/>
    <row r="980" s="44" customFormat="1" ht="15" customHeight="1" x14ac:dyDescent="0.25"/>
    <row r="981" s="44" customFormat="1" ht="15" customHeight="1" x14ac:dyDescent="0.25"/>
    <row r="982" s="44" customFormat="1" ht="15" customHeight="1" x14ac:dyDescent="0.25"/>
    <row r="983" s="44" customFormat="1" ht="15" customHeight="1" x14ac:dyDescent="0.25"/>
    <row r="984" s="44" customFormat="1" ht="15" customHeight="1" x14ac:dyDescent="0.25"/>
    <row r="985" s="44" customFormat="1" ht="15" customHeight="1" x14ac:dyDescent="0.25"/>
    <row r="986" s="44" customFormat="1" ht="15" customHeight="1" x14ac:dyDescent="0.25"/>
    <row r="987" s="44" customFormat="1" ht="15" customHeight="1" x14ac:dyDescent="0.25"/>
    <row r="988" s="44" customFormat="1" ht="15" customHeight="1" x14ac:dyDescent="0.25"/>
    <row r="989" s="44" customFormat="1" ht="15" customHeight="1" x14ac:dyDescent="0.25"/>
    <row r="990" s="44" customFormat="1" ht="15" customHeight="1" x14ac:dyDescent="0.25"/>
    <row r="991" s="44" customFormat="1" ht="15" customHeight="1" x14ac:dyDescent="0.25"/>
    <row r="992" s="44" customFormat="1" ht="15" customHeight="1" x14ac:dyDescent="0.25"/>
    <row r="993" s="44" customFormat="1" ht="15" customHeight="1" x14ac:dyDescent="0.25"/>
    <row r="994" s="44" customFormat="1" ht="15" customHeight="1" x14ac:dyDescent="0.25"/>
    <row r="995" s="44" customFormat="1" ht="15" customHeight="1" x14ac:dyDescent="0.25"/>
    <row r="996" s="44" customFormat="1" ht="15" customHeight="1" x14ac:dyDescent="0.25"/>
    <row r="997" s="44" customFormat="1" ht="15" customHeight="1" x14ac:dyDescent="0.25"/>
    <row r="998" s="44" customFormat="1" ht="15" customHeight="1" x14ac:dyDescent="0.25"/>
    <row r="999" s="44" customFormat="1" ht="15" customHeight="1" x14ac:dyDescent="0.25"/>
    <row r="1000" s="44" customFormat="1" ht="15" customHeight="1" x14ac:dyDescent="0.25"/>
    <row r="1001" s="44" customFormat="1" ht="15" customHeight="1" x14ac:dyDescent="0.25"/>
    <row r="1002" s="44" customFormat="1" ht="15" customHeight="1" x14ac:dyDescent="0.25"/>
    <row r="1003" s="44" customFormat="1" ht="15" customHeight="1" x14ac:dyDescent="0.25"/>
    <row r="1004" s="44" customFormat="1" ht="15" customHeight="1" x14ac:dyDescent="0.25"/>
    <row r="1005" s="44" customFormat="1" ht="15" customHeight="1" x14ac:dyDescent="0.25"/>
    <row r="1006" s="44" customFormat="1" ht="15" customHeight="1" x14ac:dyDescent="0.25"/>
    <row r="1007" s="44" customFormat="1" ht="15" customHeight="1" x14ac:dyDescent="0.25"/>
    <row r="1008" s="44" customFormat="1" ht="15" customHeight="1" x14ac:dyDescent="0.25"/>
    <row r="1009" s="44" customFormat="1" ht="15" customHeight="1" x14ac:dyDescent="0.25"/>
    <row r="1010" s="44" customFormat="1" ht="15" customHeight="1" x14ac:dyDescent="0.25"/>
    <row r="1011" s="44" customFormat="1" ht="15" customHeight="1" x14ac:dyDescent="0.25"/>
    <row r="1012" s="44" customFormat="1" ht="15" customHeight="1" x14ac:dyDescent="0.25"/>
    <row r="1013" s="44" customFormat="1" ht="15" customHeight="1" x14ac:dyDescent="0.25"/>
    <row r="1014" s="44" customFormat="1" ht="15" customHeight="1" x14ac:dyDescent="0.25"/>
    <row r="1015" s="44" customFormat="1" ht="15" customHeight="1" x14ac:dyDescent="0.25"/>
    <row r="1016" s="44" customFormat="1" ht="15" customHeight="1" x14ac:dyDescent="0.25"/>
    <row r="1017" s="44" customFormat="1" ht="15" customHeight="1" x14ac:dyDescent="0.25"/>
    <row r="1018" s="44" customFormat="1" ht="15" customHeight="1" x14ac:dyDescent="0.25"/>
    <row r="1019" s="44" customFormat="1" ht="15" customHeight="1" x14ac:dyDescent="0.25"/>
    <row r="1020" s="44" customFormat="1" ht="15" customHeight="1" x14ac:dyDescent="0.25"/>
    <row r="1021" s="44" customFormat="1" ht="15" customHeight="1" x14ac:dyDescent="0.25"/>
    <row r="1022" s="44" customFormat="1" ht="15" customHeight="1" x14ac:dyDescent="0.25"/>
    <row r="1023" s="44" customFormat="1" ht="15" customHeight="1" x14ac:dyDescent="0.25"/>
    <row r="1024" s="44" customFormat="1" ht="15" customHeight="1" x14ac:dyDescent="0.25"/>
    <row r="1025" s="44" customFormat="1" ht="15" customHeight="1" x14ac:dyDescent="0.25"/>
    <row r="1026" s="44" customFormat="1" ht="15" customHeight="1" x14ac:dyDescent="0.25"/>
    <row r="1027" s="44" customFormat="1" ht="15" customHeight="1" x14ac:dyDescent="0.25"/>
    <row r="1028" s="44" customFormat="1" ht="15" customHeight="1" x14ac:dyDescent="0.25"/>
    <row r="1029" s="44" customFormat="1" ht="15" customHeight="1" x14ac:dyDescent="0.25"/>
    <row r="1030" s="44" customFormat="1" ht="15" customHeight="1" x14ac:dyDescent="0.25"/>
    <row r="1031" s="44" customFormat="1" ht="15" customHeight="1" x14ac:dyDescent="0.25"/>
    <row r="1032" s="44" customFormat="1" ht="15" customHeight="1" x14ac:dyDescent="0.25"/>
    <row r="1033" s="44" customFormat="1" ht="15" customHeight="1" x14ac:dyDescent="0.25"/>
    <row r="1034" s="44" customFormat="1" ht="15" customHeight="1" x14ac:dyDescent="0.25"/>
    <row r="1035" s="44" customFormat="1" ht="15" customHeight="1" x14ac:dyDescent="0.25"/>
    <row r="1036" s="44" customFormat="1" ht="15" customHeight="1" x14ac:dyDescent="0.25"/>
    <row r="1037" s="44" customFormat="1" ht="15" customHeight="1" x14ac:dyDescent="0.25"/>
    <row r="1038" s="44" customFormat="1" ht="15" customHeight="1" x14ac:dyDescent="0.25"/>
    <row r="1039" s="44" customFormat="1" ht="15" customHeight="1" x14ac:dyDescent="0.25"/>
    <row r="1040" s="44" customFormat="1" ht="15" customHeight="1" x14ac:dyDescent="0.25"/>
    <row r="1041" s="44" customFormat="1" ht="15" customHeight="1" x14ac:dyDescent="0.25"/>
    <row r="1042" s="44" customFormat="1" ht="15" customHeight="1" x14ac:dyDescent="0.25"/>
    <row r="1043" s="44" customFormat="1" ht="15" customHeight="1" x14ac:dyDescent="0.25"/>
    <row r="1044" s="44" customFormat="1" ht="15" customHeight="1" x14ac:dyDescent="0.25"/>
    <row r="1045" s="44" customFormat="1" ht="15" customHeight="1" x14ac:dyDescent="0.25"/>
    <row r="1046" s="44" customFormat="1" ht="15" customHeight="1" x14ac:dyDescent="0.25"/>
    <row r="1047" s="44" customFormat="1" ht="15" customHeight="1" x14ac:dyDescent="0.25"/>
    <row r="1048" s="44" customFormat="1" ht="15" customHeight="1" x14ac:dyDescent="0.25"/>
    <row r="1049" s="44" customFormat="1" ht="15" customHeight="1" x14ac:dyDescent="0.25"/>
    <row r="1050" s="44" customFormat="1" ht="15" customHeight="1" x14ac:dyDescent="0.25"/>
    <row r="1051" s="44" customFormat="1" ht="15" customHeight="1" x14ac:dyDescent="0.25"/>
    <row r="1052" s="44" customFormat="1" ht="15" customHeight="1" x14ac:dyDescent="0.25"/>
    <row r="1053" s="44" customFormat="1" ht="15" customHeight="1" x14ac:dyDescent="0.25"/>
    <row r="1054" s="44" customFormat="1" ht="15" customHeight="1" x14ac:dyDescent="0.25"/>
    <row r="1055" s="44" customFormat="1" ht="15" customHeight="1" x14ac:dyDescent="0.25"/>
    <row r="1056" s="44" customFormat="1" ht="15" customHeight="1" x14ac:dyDescent="0.25"/>
    <row r="1057" s="44" customFormat="1" ht="15" customHeight="1" x14ac:dyDescent="0.25"/>
    <row r="1058" s="44" customFormat="1" ht="15" customHeight="1" x14ac:dyDescent="0.25"/>
    <row r="1059" s="44" customFormat="1" ht="15" customHeight="1" x14ac:dyDescent="0.25"/>
    <row r="1060" s="44" customFormat="1" ht="15" customHeight="1" x14ac:dyDescent="0.25"/>
    <row r="1061" s="44" customFormat="1" ht="15" customHeight="1" x14ac:dyDescent="0.25"/>
    <row r="1062" s="44" customFormat="1" ht="15" customHeight="1" x14ac:dyDescent="0.25"/>
    <row r="1063" s="44" customFormat="1" ht="15" customHeight="1" x14ac:dyDescent="0.25"/>
    <row r="1064" s="44" customFormat="1" ht="15" customHeight="1" x14ac:dyDescent="0.25"/>
    <row r="1065" s="44" customFormat="1" ht="15" customHeight="1" x14ac:dyDescent="0.25"/>
    <row r="1066" s="44" customFormat="1" ht="15" customHeight="1" x14ac:dyDescent="0.25"/>
    <row r="1067" s="44" customFormat="1" ht="15" customHeight="1" x14ac:dyDescent="0.25"/>
    <row r="1068" s="44" customFormat="1" ht="15" customHeight="1" x14ac:dyDescent="0.25"/>
    <row r="1069" s="44" customFormat="1" ht="15" customHeight="1" x14ac:dyDescent="0.25"/>
    <row r="1070" s="44" customFormat="1" ht="15" customHeight="1" x14ac:dyDescent="0.25"/>
    <row r="1071" s="44" customFormat="1" ht="15" customHeight="1" x14ac:dyDescent="0.25"/>
    <row r="1072" s="44" customFormat="1" ht="15" customHeight="1" x14ac:dyDescent="0.25"/>
    <row r="1073" s="44" customFormat="1" ht="15" customHeight="1" x14ac:dyDescent="0.25"/>
    <row r="1074" s="44" customFormat="1" ht="15" customHeight="1" x14ac:dyDescent="0.25"/>
    <row r="1075" s="44" customFormat="1" ht="15" customHeight="1" x14ac:dyDescent="0.25"/>
    <row r="1076" s="44" customFormat="1" ht="15" customHeight="1" x14ac:dyDescent="0.25"/>
    <row r="1077" s="44" customFormat="1" ht="15" customHeight="1" x14ac:dyDescent="0.25"/>
    <row r="1078" s="44" customFormat="1" ht="15" customHeight="1" x14ac:dyDescent="0.25"/>
    <row r="1079" s="44" customFormat="1" ht="15" customHeight="1" x14ac:dyDescent="0.25"/>
    <row r="1080" s="44" customFormat="1" ht="15" customHeight="1" x14ac:dyDescent="0.25"/>
    <row r="1081" s="44" customFormat="1" ht="15" customHeight="1" x14ac:dyDescent="0.25"/>
    <row r="1082" s="44" customFormat="1" ht="15" customHeight="1" x14ac:dyDescent="0.25"/>
    <row r="1083" s="44" customFormat="1" ht="15" customHeight="1" x14ac:dyDescent="0.25"/>
    <row r="1084" s="44" customFormat="1" ht="15" customHeight="1" x14ac:dyDescent="0.25"/>
    <row r="1085" s="44" customFormat="1" ht="15" customHeight="1" x14ac:dyDescent="0.25"/>
    <row r="1086" s="44" customFormat="1" ht="15" customHeight="1" x14ac:dyDescent="0.25"/>
    <row r="1087" s="44" customFormat="1" ht="15" customHeight="1" x14ac:dyDescent="0.25"/>
    <row r="1088" s="44" customFormat="1" ht="15" customHeight="1" x14ac:dyDescent="0.25"/>
    <row r="1089" s="44" customFormat="1" ht="15" customHeight="1" x14ac:dyDescent="0.25"/>
    <row r="1090" s="44" customFormat="1" ht="15" customHeight="1" x14ac:dyDescent="0.25"/>
    <row r="1091" s="44" customFormat="1" ht="15" customHeight="1" x14ac:dyDescent="0.25"/>
    <row r="1092" s="44" customFormat="1" ht="15" customHeight="1" x14ac:dyDescent="0.25"/>
    <row r="1093" s="44" customFormat="1" ht="15" customHeight="1" x14ac:dyDescent="0.25"/>
    <row r="1094" s="44" customFormat="1" ht="15" customHeight="1" x14ac:dyDescent="0.25"/>
    <row r="1095" s="44" customFormat="1" ht="15" customHeight="1" x14ac:dyDescent="0.25"/>
    <row r="1096" s="44" customFormat="1" ht="15" customHeight="1" x14ac:dyDescent="0.25"/>
    <row r="1097" s="44" customFormat="1" ht="15" customHeight="1" x14ac:dyDescent="0.25"/>
    <row r="1098" s="44" customFormat="1" ht="15" customHeight="1" x14ac:dyDescent="0.25"/>
    <row r="1099" s="44" customFormat="1" ht="15" customHeight="1" x14ac:dyDescent="0.25"/>
    <row r="1100" s="44" customFormat="1" ht="15" customHeight="1" x14ac:dyDescent="0.25"/>
    <row r="1101" s="44" customFormat="1" ht="15" customHeight="1" x14ac:dyDescent="0.25"/>
    <row r="1102" s="44" customFormat="1" ht="15" customHeight="1" x14ac:dyDescent="0.25"/>
    <row r="1103" s="44" customFormat="1" ht="15" customHeight="1" x14ac:dyDescent="0.25"/>
    <row r="1104" s="44" customFormat="1" ht="15" customHeight="1" x14ac:dyDescent="0.25"/>
    <row r="1105" s="44" customFormat="1" ht="15" customHeight="1" x14ac:dyDescent="0.25"/>
    <row r="1106" s="44" customFormat="1" ht="15" customHeight="1" x14ac:dyDescent="0.25"/>
    <row r="1107" s="44" customFormat="1" ht="15" customHeight="1" x14ac:dyDescent="0.25"/>
    <row r="1108" s="44" customFormat="1" ht="15" customHeight="1" x14ac:dyDescent="0.25"/>
    <row r="1109" s="44" customFormat="1" ht="15" customHeight="1" x14ac:dyDescent="0.25"/>
    <row r="1110" s="44" customFormat="1" ht="15" customHeight="1" x14ac:dyDescent="0.25"/>
    <row r="1111" s="44" customFormat="1" ht="15" customHeight="1" x14ac:dyDescent="0.25"/>
    <row r="1112" s="44" customFormat="1" ht="15" customHeight="1" x14ac:dyDescent="0.25"/>
    <row r="1113" s="44" customFormat="1" ht="15" customHeight="1" x14ac:dyDescent="0.25"/>
    <row r="1114" s="44" customFormat="1" ht="15" customHeight="1" x14ac:dyDescent="0.25"/>
    <row r="1115" s="44" customFormat="1" ht="15" customHeight="1" x14ac:dyDescent="0.25"/>
    <row r="1116" s="44" customFormat="1" ht="15" customHeight="1" x14ac:dyDescent="0.25"/>
    <row r="1117" s="44" customFormat="1" ht="15" customHeight="1" x14ac:dyDescent="0.25"/>
    <row r="1118" s="44" customFormat="1" ht="15" customHeight="1" x14ac:dyDescent="0.25"/>
    <row r="1119" s="44" customFormat="1" ht="15" customHeight="1" x14ac:dyDescent="0.25"/>
    <row r="1120" s="44" customFormat="1" ht="15" customHeight="1" x14ac:dyDescent="0.25"/>
    <row r="1121" s="44" customFormat="1" ht="15" customHeight="1" x14ac:dyDescent="0.25"/>
    <row r="1122" s="44" customFormat="1" ht="15" customHeight="1" x14ac:dyDescent="0.25"/>
    <row r="1123" s="44" customFormat="1" ht="15" customHeight="1" x14ac:dyDescent="0.25"/>
    <row r="1124" s="44" customFormat="1" ht="15" customHeight="1" x14ac:dyDescent="0.25"/>
    <row r="1125" s="44" customFormat="1" ht="15" customHeight="1" x14ac:dyDescent="0.25"/>
    <row r="1126" s="44" customFormat="1" ht="15" customHeight="1" x14ac:dyDescent="0.25"/>
    <row r="1127" s="44" customFormat="1" ht="15" customHeight="1" x14ac:dyDescent="0.25"/>
    <row r="1128" s="44" customFormat="1" ht="15" customHeight="1" x14ac:dyDescent="0.25"/>
    <row r="1129" s="44" customFormat="1" ht="15" customHeight="1" x14ac:dyDescent="0.25"/>
    <row r="1130" s="44" customFormat="1" ht="15" customHeight="1" x14ac:dyDescent="0.25"/>
    <row r="1131" s="44" customFormat="1" ht="15" customHeight="1" x14ac:dyDescent="0.25"/>
    <row r="1132" s="44" customFormat="1" ht="15" customHeight="1" x14ac:dyDescent="0.25"/>
    <row r="1133" s="44" customFormat="1" ht="15" customHeight="1" x14ac:dyDescent="0.25"/>
    <row r="1134" s="44" customFormat="1" ht="15" customHeight="1" x14ac:dyDescent="0.25"/>
    <row r="1135" s="44" customFormat="1" ht="15" customHeight="1" x14ac:dyDescent="0.25"/>
    <row r="1136" s="44" customFormat="1" ht="15" customHeight="1" x14ac:dyDescent="0.25"/>
    <row r="1137" s="44" customFormat="1" ht="15" customHeight="1" x14ac:dyDescent="0.25"/>
    <row r="1138" s="44" customFormat="1" ht="15" customHeight="1" x14ac:dyDescent="0.25"/>
    <row r="1139" s="44" customFormat="1" ht="15" customHeight="1" x14ac:dyDescent="0.25"/>
    <row r="1140" s="44" customFormat="1" ht="15" customHeight="1" x14ac:dyDescent="0.25"/>
    <row r="1141" s="44" customFormat="1" ht="15" customHeight="1" x14ac:dyDescent="0.25"/>
    <row r="1142" s="44" customFormat="1" ht="15" customHeight="1" x14ac:dyDescent="0.25"/>
    <row r="1143" s="44" customFormat="1" ht="15" customHeight="1" x14ac:dyDescent="0.25"/>
    <row r="1144" s="44" customFormat="1" ht="15" customHeight="1" x14ac:dyDescent="0.25"/>
    <row r="1145" s="44" customFormat="1" ht="15" customHeight="1" x14ac:dyDescent="0.25"/>
    <row r="1146" s="44" customFormat="1" ht="15" customHeight="1" x14ac:dyDescent="0.25"/>
    <row r="1147" s="44" customFormat="1" ht="15" customHeight="1" x14ac:dyDescent="0.25"/>
    <row r="1148" s="44" customFormat="1" ht="15" customHeight="1" x14ac:dyDescent="0.25"/>
    <row r="1149" s="44" customFormat="1" ht="15" customHeight="1" x14ac:dyDescent="0.25"/>
    <row r="1150" s="44" customFormat="1" ht="15" customHeight="1" x14ac:dyDescent="0.25"/>
    <row r="1151" s="44" customFormat="1" ht="15" customHeight="1" x14ac:dyDescent="0.25"/>
    <row r="1152" s="44" customFormat="1" ht="15" customHeight="1" x14ac:dyDescent="0.25"/>
    <row r="1153" s="44" customFormat="1" ht="15" customHeight="1" x14ac:dyDescent="0.25"/>
    <row r="1154" s="44" customFormat="1" ht="15" customHeight="1" x14ac:dyDescent="0.25"/>
    <row r="1155" s="44" customFormat="1" ht="15" customHeight="1" x14ac:dyDescent="0.25"/>
    <row r="1156" s="44" customFormat="1" ht="15" customHeight="1" x14ac:dyDescent="0.25"/>
    <row r="1157" s="44" customFormat="1" ht="15" customHeight="1" x14ac:dyDescent="0.25"/>
    <row r="1158" s="44" customFormat="1" ht="15" customHeight="1" x14ac:dyDescent="0.25"/>
    <row r="1159" s="44" customFormat="1" ht="15" customHeight="1" x14ac:dyDescent="0.25"/>
    <row r="1160" s="44" customFormat="1" ht="15" customHeight="1" x14ac:dyDescent="0.25"/>
    <row r="1161" s="44" customFormat="1" ht="15" customHeight="1" x14ac:dyDescent="0.25"/>
    <row r="1162" s="44" customFormat="1" ht="15" customHeight="1" x14ac:dyDescent="0.25"/>
    <row r="1163" s="44" customFormat="1" ht="15" customHeight="1" x14ac:dyDescent="0.25"/>
    <row r="1164" s="44" customFormat="1" ht="15" customHeight="1" x14ac:dyDescent="0.25"/>
    <row r="1165" s="44" customFormat="1" ht="15" customHeight="1" x14ac:dyDescent="0.25"/>
    <row r="1166" s="44" customFormat="1" ht="15" customHeight="1" x14ac:dyDescent="0.25"/>
    <row r="1167" s="44" customFormat="1" ht="15" customHeight="1" x14ac:dyDescent="0.25"/>
    <row r="1168" s="44" customFormat="1" ht="15" customHeight="1" x14ac:dyDescent="0.25"/>
    <row r="1169" s="44" customFormat="1" ht="15" customHeight="1" x14ac:dyDescent="0.25"/>
    <row r="1170" s="44" customFormat="1" ht="15" customHeight="1" x14ac:dyDescent="0.25"/>
    <row r="1171" s="44" customFormat="1" ht="15" customHeight="1" x14ac:dyDescent="0.25"/>
    <row r="1172" s="44" customFormat="1" ht="15" customHeight="1" x14ac:dyDescent="0.25"/>
    <row r="1173" s="44" customFormat="1" ht="15" customHeight="1" x14ac:dyDescent="0.25"/>
    <row r="1174" s="44" customFormat="1" ht="15" customHeight="1" x14ac:dyDescent="0.25"/>
    <row r="1175" s="44" customFormat="1" ht="15" customHeight="1" x14ac:dyDescent="0.25"/>
    <row r="1176" s="44" customFormat="1" ht="15" customHeight="1" x14ac:dyDescent="0.25"/>
    <row r="1177" s="44" customFormat="1" ht="15" customHeight="1" x14ac:dyDescent="0.25"/>
    <row r="1178" s="44" customFormat="1" ht="15" customHeight="1" x14ac:dyDescent="0.25"/>
    <row r="1179" s="44" customFormat="1" ht="15" customHeight="1" x14ac:dyDescent="0.25"/>
    <row r="1180" s="44" customFormat="1" ht="15" customHeight="1" x14ac:dyDescent="0.25"/>
    <row r="1181" s="44" customFormat="1" ht="15" customHeight="1" x14ac:dyDescent="0.25"/>
    <row r="1182" s="44" customFormat="1" ht="15" customHeight="1" x14ac:dyDescent="0.25"/>
    <row r="1183" s="44" customFormat="1" ht="15" customHeight="1" x14ac:dyDescent="0.25"/>
    <row r="1184" s="44" customFormat="1" ht="15" customHeight="1" x14ac:dyDescent="0.25"/>
    <row r="1185" s="44" customFormat="1" ht="15" customHeight="1" x14ac:dyDescent="0.25"/>
    <row r="1186" s="44" customFormat="1" ht="15" customHeight="1" x14ac:dyDescent="0.25"/>
    <row r="1187" s="44" customFormat="1" ht="15" customHeight="1" x14ac:dyDescent="0.25"/>
    <row r="1188" s="44" customFormat="1" ht="15" customHeight="1" x14ac:dyDescent="0.25"/>
    <row r="1189" s="44" customFormat="1" ht="15" customHeight="1" x14ac:dyDescent="0.25"/>
    <row r="1190" s="44" customFormat="1" ht="15" customHeight="1" x14ac:dyDescent="0.25"/>
    <row r="1191" s="44" customFormat="1" ht="15" customHeight="1" x14ac:dyDescent="0.25"/>
    <row r="1192" s="44" customFormat="1" ht="15" customHeight="1" x14ac:dyDescent="0.25"/>
    <row r="1193" s="44" customFormat="1" ht="15" customHeight="1" x14ac:dyDescent="0.25"/>
    <row r="1194" s="44" customFormat="1" ht="15" customHeight="1" x14ac:dyDescent="0.25"/>
    <row r="1195" s="44" customFormat="1" ht="15" customHeight="1" x14ac:dyDescent="0.25"/>
    <row r="1196" s="44" customFormat="1" ht="15" customHeight="1" x14ac:dyDescent="0.25"/>
    <row r="1197" s="44" customFormat="1" ht="15" customHeight="1" x14ac:dyDescent="0.25"/>
    <row r="1198" s="44" customFormat="1" ht="15" customHeight="1" x14ac:dyDescent="0.25"/>
    <row r="1199" s="44" customFormat="1" ht="15" customHeight="1" x14ac:dyDescent="0.25"/>
    <row r="1200" s="44" customFormat="1" ht="15" customHeight="1" x14ac:dyDescent="0.25"/>
    <row r="1201" s="44" customFormat="1" ht="15" customHeight="1" x14ac:dyDescent="0.25"/>
    <row r="1202" s="44" customFormat="1" ht="15" customHeight="1" x14ac:dyDescent="0.25"/>
    <row r="1203" s="44" customFormat="1" ht="15" customHeight="1" x14ac:dyDescent="0.25"/>
    <row r="1204" s="44" customFormat="1" ht="15" customHeight="1" x14ac:dyDescent="0.25"/>
    <row r="1205" s="44" customFormat="1" ht="15" customHeight="1" x14ac:dyDescent="0.25"/>
    <row r="1206" s="44" customFormat="1" ht="15" customHeight="1" x14ac:dyDescent="0.25"/>
    <row r="1207" s="44" customFormat="1" ht="15" customHeight="1" x14ac:dyDescent="0.25"/>
    <row r="1208" s="44" customFormat="1" ht="15" customHeight="1" x14ac:dyDescent="0.25"/>
    <row r="1209" s="44" customFormat="1" ht="15" customHeight="1" x14ac:dyDescent="0.25"/>
    <row r="1210" s="44" customFormat="1" ht="15" customHeight="1" x14ac:dyDescent="0.25"/>
    <row r="1211" s="44" customFormat="1" ht="15" customHeight="1" x14ac:dyDescent="0.25"/>
    <row r="1212" s="44" customFormat="1" ht="15" customHeight="1" x14ac:dyDescent="0.25"/>
    <row r="1213" s="44" customFormat="1" ht="15" customHeight="1" x14ac:dyDescent="0.25"/>
    <row r="1214" s="44" customFormat="1" ht="15" customHeight="1" x14ac:dyDescent="0.25"/>
    <row r="1215" s="44" customFormat="1" ht="15" customHeight="1" x14ac:dyDescent="0.25"/>
    <row r="1216" s="44" customFormat="1" ht="15" customHeight="1" x14ac:dyDescent="0.25"/>
    <row r="1217" s="44" customFormat="1" ht="15" customHeight="1" x14ac:dyDescent="0.25"/>
    <row r="1218" s="44" customFormat="1" ht="15" customHeight="1" x14ac:dyDescent="0.25"/>
    <row r="1219" s="44" customFormat="1" ht="15" customHeight="1" x14ac:dyDescent="0.25"/>
    <row r="1220" s="44" customFormat="1" ht="15" customHeight="1" x14ac:dyDescent="0.25"/>
    <row r="1221" s="44" customFormat="1" ht="15" customHeight="1" x14ac:dyDescent="0.25"/>
    <row r="1222" s="44" customFormat="1" ht="15" customHeight="1" x14ac:dyDescent="0.25"/>
    <row r="1223" s="44" customFormat="1" ht="15" customHeight="1" x14ac:dyDescent="0.25"/>
    <row r="1224" s="44" customFormat="1" ht="15" customHeight="1" x14ac:dyDescent="0.25"/>
    <row r="1225" s="44" customFormat="1" ht="15" customHeight="1" x14ac:dyDescent="0.25"/>
    <row r="1226" s="44" customFormat="1" ht="15" customHeight="1" x14ac:dyDescent="0.25"/>
    <row r="1227" s="44" customFormat="1" ht="15" customHeight="1" x14ac:dyDescent="0.25"/>
    <row r="1228" s="44" customFormat="1" ht="15" customHeight="1" x14ac:dyDescent="0.25"/>
    <row r="1229" s="44" customFormat="1" ht="15" customHeight="1" x14ac:dyDescent="0.25"/>
    <row r="1230" s="44" customFormat="1" ht="15" customHeight="1" x14ac:dyDescent="0.25"/>
    <row r="1231" s="44" customFormat="1" ht="15" customHeight="1" x14ac:dyDescent="0.25"/>
    <row r="1232" s="44" customFormat="1" ht="15" customHeight="1" x14ac:dyDescent="0.25"/>
    <row r="1233" s="44" customFormat="1" ht="15" customHeight="1" x14ac:dyDescent="0.25"/>
    <row r="1234" s="44" customFormat="1" ht="15" customHeight="1" x14ac:dyDescent="0.25"/>
    <row r="1235" s="44" customFormat="1" ht="15" customHeight="1" x14ac:dyDescent="0.25"/>
    <row r="1236" s="44" customFormat="1" ht="15" customHeight="1" x14ac:dyDescent="0.25"/>
    <row r="1237" s="44" customFormat="1" ht="15" customHeight="1" x14ac:dyDescent="0.25"/>
    <row r="1238" s="44" customFormat="1" ht="15" customHeight="1" x14ac:dyDescent="0.25"/>
    <row r="1239" s="44" customFormat="1" ht="15" customHeight="1" x14ac:dyDescent="0.25"/>
    <row r="1240" s="44" customFormat="1" ht="15" customHeight="1" x14ac:dyDescent="0.25"/>
    <row r="1241" s="44" customFormat="1" ht="15" customHeight="1" x14ac:dyDescent="0.25"/>
    <row r="1242" s="44" customFormat="1" ht="15" customHeight="1" x14ac:dyDescent="0.25"/>
    <row r="1243" s="44" customFormat="1" ht="15" customHeight="1" x14ac:dyDescent="0.25"/>
    <row r="1244" s="44" customFormat="1" ht="15" customHeight="1" x14ac:dyDescent="0.25"/>
    <row r="1245" s="44" customFormat="1" ht="15" customHeight="1" x14ac:dyDescent="0.25"/>
    <row r="1246" s="44" customFormat="1" ht="15" customHeight="1" x14ac:dyDescent="0.25"/>
    <row r="1247" s="44" customFormat="1" ht="15" customHeight="1" x14ac:dyDescent="0.25"/>
    <row r="1248" s="44" customFormat="1" ht="15" customHeight="1" x14ac:dyDescent="0.25"/>
    <row r="1249" s="44" customFormat="1" ht="15" customHeight="1" x14ac:dyDescent="0.25"/>
    <row r="1250" s="44" customFormat="1" ht="15" customHeight="1" x14ac:dyDescent="0.25"/>
    <row r="1251" s="44" customFormat="1" ht="15" customHeight="1" x14ac:dyDescent="0.25"/>
    <row r="1252" s="44" customFormat="1" ht="15" customHeight="1" x14ac:dyDescent="0.25"/>
    <row r="1253" s="44" customFormat="1" ht="15" customHeight="1" x14ac:dyDescent="0.25"/>
    <row r="1254" s="44" customFormat="1" ht="15" customHeight="1" x14ac:dyDescent="0.25"/>
    <row r="1255" s="44" customFormat="1" ht="15" customHeight="1" x14ac:dyDescent="0.25"/>
    <row r="1256" s="44" customFormat="1" ht="15" customHeight="1" x14ac:dyDescent="0.25"/>
    <row r="1257" s="44" customFormat="1" ht="15" customHeight="1" x14ac:dyDescent="0.25"/>
    <row r="1258" s="44" customFormat="1" ht="15" customHeight="1" x14ac:dyDescent="0.25"/>
    <row r="1259" s="44" customFormat="1" ht="15" customHeight="1" x14ac:dyDescent="0.25"/>
    <row r="1260" s="44" customFormat="1" ht="15" customHeight="1" x14ac:dyDescent="0.25"/>
    <row r="1261" s="44" customFormat="1" ht="15" customHeight="1" x14ac:dyDescent="0.25"/>
    <row r="1262" s="44" customFormat="1" ht="15" customHeight="1" x14ac:dyDescent="0.25"/>
    <row r="1263" s="44" customFormat="1" ht="15" customHeight="1" x14ac:dyDescent="0.25"/>
    <row r="1264" s="44" customFormat="1" ht="15" customHeight="1" x14ac:dyDescent="0.25"/>
    <row r="1265" s="44" customFormat="1" ht="15" customHeight="1" x14ac:dyDescent="0.25"/>
    <row r="1266" s="44" customFormat="1" ht="15" customHeight="1" x14ac:dyDescent="0.25"/>
    <row r="1267" s="44" customFormat="1" ht="15" customHeight="1" x14ac:dyDescent="0.25"/>
    <row r="1268" s="44" customFormat="1" ht="15" customHeight="1" x14ac:dyDescent="0.25"/>
    <row r="1269" s="44" customFormat="1" ht="15" customHeight="1" x14ac:dyDescent="0.25"/>
    <row r="1270" s="44" customFormat="1" ht="15" customHeight="1" x14ac:dyDescent="0.25"/>
    <row r="1271" s="44" customFormat="1" ht="15" customHeight="1" x14ac:dyDescent="0.25"/>
    <row r="1272" s="44" customFormat="1" ht="15" customHeight="1" x14ac:dyDescent="0.25"/>
    <row r="1273" s="44" customFormat="1" ht="15" customHeight="1" x14ac:dyDescent="0.25"/>
    <row r="1274" s="44" customFormat="1" ht="15" customHeight="1" x14ac:dyDescent="0.25"/>
    <row r="1275" s="44" customFormat="1" ht="15" customHeight="1" x14ac:dyDescent="0.25"/>
    <row r="1276" s="44" customFormat="1" ht="15" customHeight="1" x14ac:dyDescent="0.25"/>
    <row r="1277" s="44" customFormat="1" ht="15" customHeight="1" x14ac:dyDescent="0.25"/>
    <row r="1278" s="44" customFormat="1" ht="15" customHeight="1" x14ac:dyDescent="0.25"/>
    <row r="1279" s="44" customFormat="1" ht="15" customHeight="1" x14ac:dyDescent="0.25"/>
    <row r="1280" s="44" customFormat="1" ht="15" customHeight="1" x14ac:dyDescent="0.25"/>
    <row r="1281" s="44" customFormat="1" ht="15" customHeight="1" x14ac:dyDescent="0.25"/>
    <row r="1282" s="44" customFormat="1" ht="15" customHeight="1" x14ac:dyDescent="0.25"/>
    <row r="1283" s="44" customFormat="1" ht="15" customHeight="1" x14ac:dyDescent="0.25"/>
    <row r="1284" s="44" customFormat="1" ht="15" customHeight="1" x14ac:dyDescent="0.25"/>
    <row r="1285" s="44" customFormat="1" ht="15" customHeight="1" x14ac:dyDescent="0.25"/>
    <row r="1286" s="44" customFormat="1" ht="15" customHeight="1" x14ac:dyDescent="0.25"/>
    <row r="1287" s="44" customFormat="1" ht="15" customHeight="1" x14ac:dyDescent="0.25"/>
    <row r="1288" s="44" customFormat="1" ht="15" customHeight="1" x14ac:dyDescent="0.25"/>
    <row r="1289" s="44" customFormat="1" ht="15" customHeight="1" x14ac:dyDescent="0.25"/>
    <row r="1290" s="44" customFormat="1" ht="15" customHeight="1" x14ac:dyDescent="0.25"/>
    <row r="1291" s="44" customFormat="1" ht="15" customHeight="1" x14ac:dyDescent="0.25"/>
    <row r="1292" s="44" customFormat="1" ht="15" customHeight="1" x14ac:dyDescent="0.25"/>
    <row r="1293" s="44" customFormat="1" ht="15" customHeight="1" x14ac:dyDescent="0.25"/>
    <row r="1294" s="44" customFormat="1" ht="15" customHeight="1" x14ac:dyDescent="0.25"/>
    <row r="1295" s="44" customFormat="1" ht="15" customHeight="1" x14ac:dyDescent="0.25"/>
    <row r="1296" s="44" customFormat="1" ht="15" customHeight="1" x14ac:dyDescent="0.25"/>
    <row r="1297" s="44" customFormat="1" ht="15" customHeight="1" x14ac:dyDescent="0.25"/>
    <row r="1298" s="44" customFormat="1" ht="15" customHeight="1" x14ac:dyDescent="0.25"/>
    <row r="1299" s="44" customFormat="1" ht="15" customHeight="1" x14ac:dyDescent="0.25"/>
    <row r="1300" s="44" customFormat="1" ht="15" customHeight="1" x14ac:dyDescent="0.25"/>
    <row r="1301" s="44" customFormat="1" ht="15" customHeight="1" x14ac:dyDescent="0.25"/>
    <row r="1302" s="44" customFormat="1" ht="15" customHeight="1" x14ac:dyDescent="0.25"/>
    <row r="1303" s="44" customFormat="1" ht="15" customHeight="1" x14ac:dyDescent="0.25"/>
    <row r="1304" s="44" customFormat="1" ht="15" customHeight="1" x14ac:dyDescent="0.25"/>
    <row r="1305" s="44" customFormat="1" ht="15" customHeight="1" x14ac:dyDescent="0.25"/>
    <row r="1306" s="44" customFormat="1" ht="15" customHeight="1" x14ac:dyDescent="0.25"/>
    <row r="1307" s="44" customFormat="1" ht="15" customHeight="1" x14ac:dyDescent="0.25"/>
    <row r="1308" s="44" customFormat="1" ht="15" customHeight="1" x14ac:dyDescent="0.25"/>
    <row r="1309" s="44" customFormat="1" ht="15" customHeight="1" x14ac:dyDescent="0.25"/>
    <row r="1310" s="44" customFormat="1" ht="15" customHeight="1" x14ac:dyDescent="0.25"/>
    <row r="1311" s="44" customFormat="1" ht="15" customHeight="1" x14ac:dyDescent="0.25"/>
    <row r="1312" s="44" customFormat="1" ht="15" customHeight="1" x14ac:dyDescent="0.25"/>
    <row r="1313" s="44" customFormat="1" ht="15" customHeight="1" x14ac:dyDescent="0.25"/>
    <row r="1314" s="44" customFormat="1" ht="15" customHeight="1" x14ac:dyDescent="0.25"/>
    <row r="1315" s="44" customFormat="1" ht="15" customHeight="1" x14ac:dyDescent="0.25"/>
    <row r="1316" s="44" customFormat="1" ht="15" customHeight="1" x14ac:dyDescent="0.25"/>
    <row r="1317" s="44" customFormat="1" ht="15" customHeight="1" x14ac:dyDescent="0.25"/>
    <row r="1318" s="44" customFormat="1" ht="15" customHeight="1" x14ac:dyDescent="0.25"/>
    <row r="1319" s="44" customFormat="1" ht="15" customHeight="1" x14ac:dyDescent="0.25"/>
    <row r="1320" s="44" customFormat="1" ht="15" customHeight="1" x14ac:dyDescent="0.25"/>
    <row r="1321" s="44" customFormat="1" ht="15" customHeight="1" x14ac:dyDescent="0.25"/>
    <row r="1322" s="44" customFormat="1" ht="15" customHeight="1" x14ac:dyDescent="0.25"/>
    <row r="1323" s="44" customFormat="1" ht="15" customHeight="1" x14ac:dyDescent="0.25"/>
    <row r="1324" s="44" customFormat="1" ht="15" customHeight="1" x14ac:dyDescent="0.25"/>
    <row r="1325" s="44" customFormat="1" ht="15" customHeight="1" x14ac:dyDescent="0.25"/>
    <row r="1326" s="44" customFormat="1" ht="15" customHeight="1" x14ac:dyDescent="0.25"/>
    <row r="1327" s="44" customFormat="1" ht="15" customHeight="1" x14ac:dyDescent="0.25"/>
    <row r="1328" s="44" customFormat="1" ht="15" customHeight="1" x14ac:dyDescent="0.25"/>
    <row r="1329" s="44" customFormat="1" ht="15" customHeight="1" x14ac:dyDescent="0.25"/>
    <row r="1330" s="44" customFormat="1" ht="15" customHeight="1" x14ac:dyDescent="0.25"/>
    <row r="1331" s="44" customFormat="1" ht="15" customHeight="1" x14ac:dyDescent="0.25"/>
    <row r="1332" s="44" customFormat="1" ht="15" customHeight="1" x14ac:dyDescent="0.25"/>
    <row r="1333" s="44" customFormat="1" ht="15" customHeight="1" x14ac:dyDescent="0.25"/>
    <row r="1334" s="44" customFormat="1" ht="15" customHeight="1" x14ac:dyDescent="0.25"/>
    <row r="1335" s="44" customFormat="1" ht="15" customHeight="1" x14ac:dyDescent="0.25"/>
    <row r="1336" s="44" customFormat="1" ht="15" customHeight="1" x14ac:dyDescent="0.25"/>
    <row r="1337" s="44" customFormat="1" ht="15" customHeight="1" x14ac:dyDescent="0.25"/>
    <row r="1338" s="44" customFormat="1" ht="15" customHeight="1" x14ac:dyDescent="0.25"/>
    <row r="1339" s="44" customFormat="1" ht="15" customHeight="1" x14ac:dyDescent="0.25"/>
    <row r="1340" s="44" customFormat="1" ht="15" customHeight="1" x14ac:dyDescent="0.25"/>
    <row r="1341" s="44" customFormat="1" ht="15" customHeight="1" x14ac:dyDescent="0.25"/>
    <row r="1342" s="44" customFormat="1" ht="15" customHeight="1" x14ac:dyDescent="0.25"/>
    <row r="1343" s="44" customFormat="1" ht="15" customHeight="1" x14ac:dyDescent="0.25"/>
    <row r="1344" s="44" customFormat="1" ht="15" customHeight="1" x14ac:dyDescent="0.25"/>
    <row r="1345" s="44" customFormat="1" ht="15" customHeight="1" x14ac:dyDescent="0.25"/>
    <row r="1346" s="44" customFormat="1" ht="15" customHeight="1" x14ac:dyDescent="0.25"/>
    <row r="1347" s="44" customFormat="1" ht="15" customHeight="1" x14ac:dyDescent="0.25"/>
    <row r="1348" s="44" customFormat="1" ht="15" customHeight="1" x14ac:dyDescent="0.25"/>
    <row r="1349" s="44" customFormat="1" ht="15" customHeight="1" x14ac:dyDescent="0.25"/>
    <row r="1350" s="44" customFormat="1" ht="15" customHeight="1" x14ac:dyDescent="0.25"/>
    <row r="1351" s="44" customFormat="1" ht="15" customHeight="1" x14ac:dyDescent="0.25"/>
    <row r="1352" s="44" customFormat="1" ht="15" customHeight="1" x14ac:dyDescent="0.25"/>
    <row r="1353" s="44" customFormat="1" ht="15" customHeight="1" x14ac:dyDescent="0.25"/>
    <row r="1354" s="44" customFormat="1" ht="15" customHeight="1" x14ac:dyDescent="0.25"/>
    <row r="1355" s="44" customFormat="1" ht="15" customHeight="1" x14ac:dyDescent="0.25"/>
    <row r="1356" s="44" customFormat="1" ht="15" customHeight="1" x14ac:dyDescent="0.25"/>
    <row r="1357" s="44" customFormat="1" ht="15" customHeight="1" x14ac:dyDescent="0.25"/>
    <row r="1358" s="44" customFormat="1" ht="15" customHeight="1" x14ac:dyDescent="0.25"/>
    <row r="1359" s="44" customFormat="1" ht="15" customHeight="1" x14ac:dyDescent="0.25"/>
    <row r="1360" s="44" customFormat="1" ht="15" customHeight="1" x14ac:dyDescent="0.25"/>
    <row r="1361" s="44" customFormat="1" ht="15" customHeight="1" x14ac:dyDescent="0.25"/>
    <row r="1362" s="44" customFormat="1" ht="15" customHeight="1" x14ac:dyDescent="0.25"/>
    <row r="1363" s="44" customFormat="1" ht="15" customHeight="1" x14ac:dyDescent="0.25"/>
    <row r="1364" s="44" customFormat="1" ht="15" customHeight="1" x14ac:dyDescent="0.25"/>
    <row r="1365" s="44" customFormat="1" ht="15" customHeight="1" x14ac:dyDescent="0.25"/>
    <row r="1366" s="44" customFormat="1" ht="15" customHeight="1" x14ac:dyDescent="0.25"/>
    <row r="1367" s="44" customFormat="1" ht="15" customHeight="1" x14ac:dyDescent="0.25"/>
    <row r="1368" s="44" customFormat="1" ht="15" customHeight="1" x14ac:dyDescent="0.25"/>
    <row r="1369" s="44" customFormat="1" ht="15" customHeight="1" x14ac:dyDescent="0.25"/>
    <row r="1370" s="44" customFormat="1" ht="15" customHeight="1" x14ac:dyDescent="0.25"/>
    <row r="1371" s="44" customFormat="1" ht="15" customHeight="1" x14ac:dyDescent="0.25"/>
    <row r="1372" s="44" customFormat="1" ht="15" customHeight="1" x14ac:dyDescent="0.25"/>
    <row r="1373" s="44" customFormat="1" ht="15" customHeight="1" x14ac:dyDescent="0.25"/>
    <row r="1374" s="44" customFormat="1" ht="15" customHeight="1" x14ac:dyDescent="0.25"/>
    <row r="1375" s="44" customFormat="1" ht="15" customHeight="1" x14ac:dyDescent="0.25"/>
    <row r="1376" s="44" customFormat="1" ht="15" customHeight="1" x14ac:dyDescent="0.25"/>
    <row r="1377" s="44" customFormat="1" ht="15" customHeight="1" x14ac:dyDescent="0.25"/>
    <row r="1378" s="44" customFormat="1" ht="15" customHeight="1" x14ac:dyDescent="0.25"/>
    <row r="1379" s="44" customFormat="1" ht="15" customHeight="1" x14ac:dyDescent="0.25"/>
    <row r="1380" s="44" customFormat="1" ht="15" customHeight="1" x14ac:dyDescent="0.25"/>
    <row r="1381" s="44" customFormat="1" ht="15" customHeight="1" x14ac:dyDescent="0.25"/>
    <row r="1382" s="44" customFormat="1" ht="15" customHeight="1" x14ac:dyDescent="0.25"/>
    <row r="1383" s="44" customFormat="1" ht="15" customHeight="1" x14ac:dyDescent="0.25"/>
    <row r="1384" s="44" customFormat="1" ht="15" customHeight="1" x14ac:dyDescent="0.25"/>
    <row r="1385" s="44" customFormat="1" ht="15" customHeight="1" x14ac:dyDescent="0.25"/>
    <row r="1386" s="44" customFormat="1" ht="15" customHeight="1" x14ac:dyDescent="0.25"/>
    <row r="1387" s="44" customFormat="1" ht="15" customHeight="1" x14ac:dyDescent="0.25"/>
    <row r="1388" s="44" customFormat="1" ht="15" customHeight="1" x14ac:dyDescent="0.25"/>
    <row r="1389" s="44" customFormat="1" ht="15" customHeight="1" x14ac:dyDescent="0.25"/>
    <row r="1390" s="44" customFormat="1" ht="15" customHeight="1" x14ac:dyDescent="0.25"/>
    <row r="1391" s="44" customFormat="1" ht="15" customHeight="1" x14ac:dyDescent="0.25"/>
    <row r="1392" s="44" customFormat="1" ht="15" customHeight="1" x14ac:dyDescent="0.25"/>
    <row r="1393" s="44" customFormat="1" ht="15" customHeight="1" x14ac:dyDescent="0.25"/>
    <row r="1394" s="44" customFormat="1" ht="15" customHeight="1" x14ac:dyDescent="0.25"/>
    <row r="1395" s="44" customFormat="1" ht="15" customHeight="1" x14ac:dyDescent="0.25"/>
    <row r="1396" s="44" customFormat="1" ht="15" customHeight="1" x14ac:dyDescent="0.25"/>
    <row r="1397" s="44" customFormat="1" ht="15" customHeight="1" x14ac:dyDescent="0.25"/>
    <row r="1398" s="44" customFormat="1" ht="15" customHeight="1" x14ac:dyDescent="0.25"/>
    <row r="1399" s="44" customFormat="1" ht="15" customHeight="1" x14ac:dyDescent="0.25"/>
    <row r="1400" s="44" customFormat="1" ht="15" customHeight="1" x14ac:dyDescent="0.25"/>
    <row r="1401" s="44" customFormat="1" ht="15" customHeight="1" x14ac:dyDescent="0.25"/>
    <row r="1402" s="44" customFormat="1" ht="15" customHeight="1" x14ac:dyDescent="0.25"/>
    <row r="1403" s="44" customFormat="1" ht="15" customHeight="1" x14ac:dyDescent="0.25"/>
    <row r="1404" s="44" customFormat="1" ht="15" customHeight="1" x14ac:dyDescent="0.25"/>
    <row r="1405" s="44" customFormat="1" ht="15" customHeight="1" x14ac:dyDescent="0.25"/>
    <row r="1406" s="44" customFormat="1" ht="15" customHeight="1" x14ac:dyDescent="0.25"/>
    <row r="1407" s="44" customFormat="1" ht="15" customHeight="1" x14ac:dyDescent="0.25"/>
    <row r="1408" s="44" customFormat="1" ht="15" customHeight="1" x14ac:dyDescent="0.25"/>
    <row r="1409" s="44" customFormat="1" ht="15" customHeight="1" x14ac:dyDescent="0.25"/>
    <row r="1410" s="44" customFormat="1" ht="15" customHeight="1" x14ac:dyDescent="0.25"/>
    <row r="1411" s="44" customFormat="1" ht="15" customHeight="1" x14ac:dyDescent="0.25"/>
    <row r="1412" s="44" customFormat="1" ht="15" customHeight="1" x14ac:dyDescent="0.25"/>
    <row r="1413" s="44" customFormat="1" ht="15" customHeight="1" x14ac:dyDescent="0.25"/>
    <row r="1414" s="44" customFormat="1" ht="15" customHeight="1" x14ac:dyDescent="0.25"/>
    <row r="1415" s="44" customFormat="1" ht="15" customHeight="1" x14ac:dyDescent="0.25"/>
    <row r="1416" s="44" customFormat="1" ht="15" customHeight="1" x14ac:dyDescent="0.25"/>
    <row r="1417" s="44" customFormat="1" ht="15" customHeight="1" x14ac:dyDescent="0.25"/>
    <row r="1418" s="44" customFormat="1" ht="15" customHeight="1" x14ac:dyDescent="0.25"/>
    <row r="1419" s="44" customFormat="1" ht="15" customHeight="1" x14ac:dyDescent="0.25"/>
    <row r="1420" s="44" customFormat="1" ht="15" customHeight="1" x14ac:dyDescent="0.25"/>
    <row r="1421" s="44" customFormat="1" ht="15" customHeight="1" x14ac:dyDescent="0.25"/>
    <row r="1422" s="44" customFormat="1" ht="15" customHeight="1" x14ac:dyDescent="0.25"/>
    <row r="1423" s="44" customFormat="1" ht="15" customHeight="1" x14ac:dyDescent="0.25"/>
    <row r="1424" s="44" customFormat="1" ht="15" customHeight="1" x14ac:dyDescent="0.25"/>
    <row r="1425" s="44" customFormat="1" ht="15" customHeight="1" x14ac:dyDescent="0.25"/>
    <row r="1426" s="44" customFormat="1" ht="15" customHeight="1" x14ac:dyDescent="0.25"/>
    <row r="1427" s="44" customFormat="1" ht="15" customHeight="1" x14ac:dyDescent="0.25"/>
    <row r="1428" s="44" customFormat="1" ht="15" customHeight="1" x14ac:dyDescent="0.25"/>
    <row r="1429" s="44" customFormat="1" ht="15" customHeight="1" x14ac:dyDescent="0.25"/>
    <row r="1430" s="44" customFormat="1" ht="15" customHeight="1" x14ac:dyDescent="0.25"/>
    <row r="1431" s="44" customFormat="1" ht="15" customHeight="1" x14ac:dyDescent="0.25"/>
    <row r="1432" s="44" customFormat="1" ht="15" customHeight="1" x14ac:dyDescent="0.25"/>
    <row r="1433" s="44" customFormat="1" ht="15" customHeight="1" x14ac:dyDescent="0.25"/>
    <row r="1434" s="44" customFormat="1" ht="15" customHeight="1" x14ac:dyDescent="0.25"/>
    <row r="1435" s="44" customFormat="1" ht="15" customHeight="1" x14ac:dyDescent="0.25"/>
    <row r="1436" s="44" customFormat="1" ht="15" customHeight="1" x14ac:dyDescent="0.25"/>
    <row r="1437" s="44" customFormat="1" ht="15" customHeight="1" x14ac:dyDescent="0.25"/>
    <row r="1438" s="44" customFormat="1" ht="15" customHeight="1" x14ac:dyDescent="0.25"/>
    <row r="1439" s="44" customFormat="1" ht="15" customHeight="1" x14ac:dyDescent="0.25"/>
    <row r="1440" s="44" customFormat="1" ht="15" customHeight="1" x14ac:dyDescent="0.25"/>
    <row r="1441" s="44" customFormat="1" ht="15" customHeight="1" x14ac:dyDescent="0.25"/>
    <row r="1442" s="44" customFormat="1" ht="15" customHeight="1" x14ac:dyDescent="0.25"/>
    <row r="1443" s="44" customFormat="1" ht="15" customHeight="1" x14ac:dyDescent="0.25"/>
    <row r="1444" s="44" customFormat="1" ht="15" customHeight="1" x14ac:dyDescent="0.25"/>
    <row r="1445" s="44" customFormat="1" ht="15" customHeight="1" x14ac:dyDescent="0.25"/>
    <row r="1446" s="44" customFormat="1" ht="15" customHeight="1" x14ac:dyDescent="0.25"/>
    <row r="1447" s="44" customFormat="1" ht="15" customHeight="1" x14ac:dyDescent="0.25"/>
    <row r="1448" s="44" customFormat="1" ht="15" customHeight="1" x14ac:dyDescent="0.25"/>
    <row r="1449" s="44" customFormat="1" ht="15" customHeight="1" x14ac:dyDescent="0.25"/>
    <row r="1450" s="44" customFormat="1" ht="15" customHeight="1" x14ac:dyDescent="0.25"/>
    <row r="1451" s="44" customFormat="1" ht="15" customHeight="1" x14ac:dyDescent="0.25"/>
    <row r="1452" s="44" customFormat="1" ht="15" customHeight="1" x14ac:dyDescent="0.25"/>
    <row r="1453" s="44" customFormat="1" ht="15" customHeight="1" x14ac:dyDescent="0.25"/>
    <row r="1454" s="44" customFormat="1" ht="15" customHeight="1" x14ac:dyDescent="0.25"/>
    <row r="1455" s="44" customFormat="1" ht="15" customHeight="1" x14ac:dyDescent="0.25"/>
    <row r="1456" s="44" customFormat="1" ht="15" customHeight="1" x14ac:dyDescent="0.25"/>
    <row r="1457" s="44" customFormat="1" ht="15" customHeight="1" x14ac:dyDescent="0.25"/>
    <row r="1458" s="44" customFormat="1" ht="15" customHeight="1" x14ac:dyDescent="0.25"/>
    <row r="1459" s="44" customFormat="1" ht="15" customHeight="1" x14ac:dyDescent="0.25"/>
    <row r="1460" s="44" customFormat="1" ht="15" customHeight="1" x14ac:dyDescent="0.25"/>
    <row r="1461" s="44" customFormat="1" ht="15" customHeight="1" x14ac:dyDescent="0.25"/>
    <row r="1462" s="44" customFormat="1" ht="15" customHeight="1" x14ac:dyDescent="0.25"/>
    <row r="1463" s="44" customFormat="1" ht="15" customHeight="1" x14ac:dyDescent="0.25"/>
    <row r="1464" s="44" customFormat="1" ht="15" customHeight="1" x14ac:dyDescent="0.25"/>
    <row r="1465" s="44" customFormat="1" ht="15" customHeight="1" x14ac:dyDescent="0.25"/>
    <row r="1466" s="44" customFormat="1" ht="15" customHeight="1" x14ac:dyDescent="0.25"/>
    <row r="1467" s="44" customFormat="1" ht="15" customHeight="1" x14ac:dyDescent="0.25"/>
    <row r="1468" s="44" customFormat="1" ht="15" customHeight="1" x14ac:dyDescent="0.25"/>
    <row r="1469" s="44" customFormat="1" ht="15" customHeight="1" x14ac:dyDescent="0.25"/>
    <row r="1470" s="44" customFormat="1" ht="15" customHeight="1" x14ac:dyDescent="0.25"/>
    <row r="1471" s="44" customFormat="1" ht="15" customHeight="1" x14ac:dyDescent="0.25"/>
    <row r="1472" s="44" customFormat="1" ht="15" customHeight="1" x14ac:dyDescent="0.25"/>
    <row r="1473" s="44" customFormat="1" ht="15" customHeight="1" x14ac:dyDescent="0.25"/>
    <row r="1474" s="44" customFormat="1" ht="15" customHeight="1" x14ac:dyDescent="0.25"/>
    <row r="1475" s="44" customFormat="1" ht="15" customHeight="1" x14ac:dyDescent="0.25"/>
    <row r="1476" s="44" customFormat="1" ht="15" customHeight="1" x14ac:dyDescent="0.25"/>
    <row r="1477" s="44" customFormat="1" ht="15" customHeight="1" x14ac:dyDescent="0.25"/>
    <row r="1478" s="44" customFormat="1" ht="15" customHeight="1" x14ac:dyDescent="0.25"/>
    <row r="1479" s="44" customFormat="1" ht="15" customHeight="1" x14ac:dyDescent="0.25"/>
    <row r="1480" s="44" customFormat="1" ht="15" customHeight="1" x14ac:dyDescent="0.25"/>
    <row r="1481" s="44" customFormat="1" ht="15" customHeight="1" x14ac:dyDescent="0.25"/>
    <row r="1482" s="44" customFormat="1" ht="15" customHeight="1" x14ac:dyDescent="0.25"/>
    <row r="1483" s="44" customFormat="1" ht="15" customHeight="1" x14ac:dyDescent="0.25"/>
    <row r="1484" s="44" customFormat="1" ht="15" customHeight="1" x14ac:dyDescent="0.25"/>
    <row r="1485" s="44" customFormat="1" ht="15" customHeight="1" x14ac:dyDescent="0.25"/>
    <row r="1486" s="44" customFormat="1" ht="15" customHeight="1" x14ac:dyDescent="0.25"/>
  </sheetData>
  <sheetProtection selectLockedCells="1"/>
  <mergeCells count="6">
    <mergeCell ref="A98:AH98"/>
    <mergeCell ref="C2:AG2"/>
    <mergeCell ref="AH2:AH3"/>
    <mergeCell ref="AI2:AL3"/>
    <mergeCell ref="AM2:AP3"/>
    <mergeCell ref="AQ2:AR3"/>
  </mergeCells>
  <conditionalFormatting sqref="C13:C14 C9:AG11 C5:AG7 C57">
    <cfRule type="expression" priority="1532" stopIfTrue="1">
      <formula>C5=""</formula>
    </cfRule>
    <cfRule type="expression" dxfId="1229" priority="1533" stopIfTrue="1">
      <formula>C5=CléPersonnalisée2</formula>
    </cfRule>
    <cfRule type="expression" dxfId="1228" priority="1534" stopIfTrue="1">
      <formula>C5=CléPersonnalisée1</formula>
    </cfRule>
    <cfRule type="expression" dxfId="1227" priority="1535" stopIfTrue="1">
      <formula>C5=CléMaladie</formula>
    </cfRule>
    <cfRule type="expression" dxfId="1226" priority="1536" stopIfTrue="1">
      <formula>C5=CléPersonnelle</formula>
    </cfRule>
    <cfRule type="expression" dxfId="1225" priority="1537" stopIfTrue="1">
      <formula>C5=CléCongés</formula>
    </cfRule>
  </conditionalFormatting>
  <conditionalFormatting sqref="AH5:AH6 AH9:AH11">
    <cfRule type="dataBar" priority="153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{A592934B-3C17-48E6-B98A-F9EAAF144D5F}</x14:id>
        </ext>
      </extLst>
    </cfRule>
  </conditionalFormatting>
  <conditionalFormatting sqref="AI5:AL6 AI9:AL11">
    <cfRule type="expression" priority="1526" stopIfTrue="1">
      <formula>AI5=""</formula>
    </cfRule>
    <cfRule type="expression" dxfId="1224" priority="1527" stopIfTrue="1">
      <formula>AI5=CléPersonnalisée2</formula>
    </cfRule>
    <cfRule type="expression" dxfId="1223" priority="1528" stopIfTrue="1">
      <formula>AI5=CléPersonnalisée1</formula>
    </cfRule>
    <cfRule type="expression" dxfId="1222" priority="1529" stopIfTrue="1">
      <formula>AI5=CléMaladie</formula>
    </cfRule>
    <cfRule type="expression" dxfId="1221" priority="1530" stopIfTrue="1">
      <formula>AI5=CléPersonnelle</formula>
    </cfRule>
    <cfRule type="expression" dxfId="1220" priority="1531" stopIfTrue="1">
      <formula>AI5=CléCongés</formula>
    </cfRule>
  </conditionalFormatting>
  <conditionalFormatting sqref="AM5:AP6 AM9:AP10">
    <cfRule type="expression" priority="1520" stopIfTrue="1">
      <formula>AM5=""</formula>
    </cfRule>
    <cfRule type="expression" dxfId="1219" priority="1521" stopIfTrue="1">
      <formula>AM5=CléPersonnalisée2</formula>
    </cfRule>
    <cfRule type="expression" dxfId="1218" priority="1522" stopIfTrue="1">
      <formula>AM5=CléPersonnalisée1</formula>
    </cfRule>
    <cfRule type="expression" dxfId="1217" priority="1523" stopIfTrue="1">
      <formula>AM5=CléMaladie</formula>
    </cfRule>
    <cfRule type="expression" dxfId="1216" priority="1524" stopIfTrue="1">
      <formula>AM5=CléPersonnelle</formula>
    </cfRule>
    <cfRule type="expression" dxfId="1215" priority="1525" stopIfTrue="1">
      <formula>AM5=CléCongés</formula>
    </cfRule>
  </conditionalFormatting>
  <conditionalFormatting sqref="AQ5:AR6 AQ9:AR10 AQ28:AR28 AQ40:AR40">
    <cfRule type="expression" priority="1514" stopIfTrue="1">
      <formula>AQ5=""</formula>
    </cfRule>
    <cfRule type="expression" dxfId="1214" priority="1515" stopIfTrue="1">
      <formula>AQ5=CléPersonnalisée2</formula>
    </cfRule>
    <cfRule type="expression" dxfId="1213" priority="1516" stopIfTrue="1">
      <formula>AQ5=CléPersonnalisée1</formula>
    </cfRule>
    <cfRule type="expression" dxfId="1212" priority="1517" stopIfTrue="1">
      <formula>AQ5=CléMaladie</formula>
    </cfRule>
    <cfRule type="expression" dxfId="1211" priority="1518" stopIfTrue="1">
      <formula>AQ5=CléPersonnelle</formula>
    </cfRule>
    <cfRule type="expression" dxfId="1210" priority="1519" stopIfTrue="1">
      <formula>AQ5=CléCongés</formula>
    </cfRule>
  </conditionalFormatting>
  <conditionalFormatting sqref="AP7:AP8">
    <cfRule type="expression" priority="1508" stopIfTrue="1">
      <formula>AP7=""</formula>
    </cfRule>
    <cfRule type="expression" dxfId="1209" priority="1509" stopIfTrue="1">
      <formula>AP7=CléPersonnalisée2</formula>
    </cfRule>
    <cfRule type="expression" dxfId="1208" priority="1510" stopIfTrue="1">
      <formula>AP7=CléPersonnalisée1</formula>
    </cfRule>
    <cfRule type="expression" dxfId="1207" priority="1511" stopIfTrue="1">
      <formula>AP7=CléMaladie</formula>
    </cfRule>
    <cfRule type="expression" dxfId="1206" priority="1512" stopIfTrue="1">
      <formula>AP7=CléPersonnelle</formula>
    </cfRule>
    <cfRule type="expression" dxfId="1205" priority="1513" stopIfTrue="1">
      <formula>AP7=CléCongés</formula>
    </cfRule>
  </conditionalFormatting>
  <conditionalFormatting sqref="AQ8:AR8 AR7">
    <cfRule type="expression" priority="1502" stopIfTrue="1">
      <formula>AQ7=""</formula>
    </cfRule>
    <cfRule type="expression" dxfId="1204" priority="1503" stopIfTrue="1">
      <formula>AQ7=CléPersonnalisée2</formula>
    </cfRule>
    <cfRule type="expression" dxfId="1203" priority="1504" stopIfTrue="1">
      <formula>AQ7=CléPersonnalisée1</formula>
    </cfRule>
    <cfRule type="expression" dxfId="1202" priority="1505" stopIfTrue="1">
      <formula>AQ7=CléMaladie</formula>
    </cfRule>
    <cfRule type="expression" dxfId="1201" priority="1506" stopIfTrue="1">
      <formula>AQ7=CléPersonnelle</formula>
    </cfRule>
    <cfRule type="expression" dxfId="1200" priority="1507" stopIfTrue="1">
      <formula>AQ7=CléCongés</formula>
    </cfRule>
  </conditionalFormatting>
  <conditionalFormatting sqref="AM11 AP11">
    <cfRule type="expression" priority="1496" stopIfTrue="1">
      <formula>AM11=""</formula>
    </cfRule>
    <cfRule type="expression" dxfId="1199" priority="1497" stopIfTrue="1">
      <formula>AM11=CléPersonnalisée2</formula>
    </cfRule>
    <cfRule type="expression" dxfId="1198" priority="1498" stopIfTrue="1">
      <formula>AM11=CléPersonnalisée1</formula>
    </cfRule>
    <cfRule type="expression" dxfId="1197" priority="1499" stopIfTrue="1">
      <formula>AM11=CléMaladie</formula>
    </cfRule>
    <cfRule type="expression" dxfId="1196" priority="1500" stopIfTrue="1">
      <formula>AM11=CléPersonnelle</formula>
    </cfRule>
    <cfRule type="expression" dxfId="1195" priority="1501" stopIfTrue="1">
      <formula>AM11=CléCongés</formula>
    </cfRule>
  </conditionalFormatting>
  <conditionalFormatting sqref="AQ44:AR44">
    <cfRule type="expression" priority="1490" stopIfTrue="1">
      <formula>AQ44=""</formula>
    </cfRule>
    <cfRule type="expression" dxfId="1194" priority="1491" stopIfTrue="1">
      <formula>AQ44=CléPersonnalisée2</formula>
    </cfRule>
    <cfRule type="expression" dxfId="1193" priority="1492" stopIfTrue="1">
      <formula>AQ44=CléPersonnalisée1</formula>
    </cfRule>
    <cfRule type="expression" dxfId="1192" priority="1493" stopIfTrue="1">
      <formula>AQ44=CléMaladie</formula>
    </cfRule>
    <cfRule type="expression" dxfId="1191" priority="1494" stopIfTrue="1">
      <formula>AQ44=CléPersonnelle</formula>
    </cfRule>
    <cfRule type="expression" dxfId="1190" priority="1495" stopIfTrue="1">
      <formula>AQ44=CléCongés</formula>
    </cfRule>
  </conditionalFormatting>
  <conditionalFormatting sqref="AQ48:AR48">
    <cfRule type="expression" priority="1484" stopIfTrue="1">
      <formula>AQ48=""</formula>
    </cfRule>
    <cfRule type="expression" dxfId="1189" priority="1485" stopIfTrue="1">
      <formula>AQ48=CléPersonnalisée2</formula>
    </cfRule>
    <cfRule type="expression" dxfId="1188" priority="1486" stopIfTrue="1">
      <formula>AQ48=CléPersonnalisée1</formula>
    </cfRule>
    <cfRule type="expression" dxfId="1187" priority="1487" stopIfTrue="1">
      <formula>AQ48=CléMaladie</formula>
    </cfRule>
    <cfRule type="expression" dxfId="1186" priority="1488" stopIfTrue="1">
      <formula>AQ48=CléPersonnelle</formula>
    </cfRule>
    <cfRule type="expression" dxfId="1185" priority="1489" stopIfTrue="1">
      <formula>AQ48=CléCongés</formula>
    </cfRule>
  </conditionalFormatting>
  <conditionalFormatting sqref="AQ52:AR52">
    <cfRule type="expression" priority="1478" stopIfTrue="1">
      <formula>AQ52=""</formula>
    </cfRule>
    <cfRule type="expression" dxfId="1184" priority="1479" stopIfTrue="1">
      <formula>AQ52=CléPersonnalisée2</formula>
    </cfRule>
    <cfRule type="expression" dxfId="1183" priority="1480" stopIfTrue="1">
      <formula>AQ52=CléPersonnalisée1</formula>
    </cfRule>
    <cfRule type="expression" dxfId="1182" priority="1481" stopIfTrue="1">
      <formula>AQ52=CléMaladie</formula>
    </cfRule>
    <cfRule type="expression" dxfId="1181" priority="1482" stopIfTrue="1">
      <formula>AQ52=CléPersonnelle</formula>
    </cfRule>
    <cfRule type="expression" dxfId="1180" priority="1483" stopIfTrue="1">
      <formula>AQ52=CléCongés</formula>
    </cfRule>
  </conditionalFormatting>
  <conditionalFormatting sqref="AQ56:AR56 AQ60:AR60">
    <cfRule type="expression" priority="1472" stopIfTrue="1">
      <formula>AQ56=""</formula>
    </cfRule>
    <cfRule type="expression" dxfId="1179" priority="1473" stopIfTrue="1">
      <formula>AQ56=CléPersonnalisée2</formula>
    </cfRule>
    <cfRule type="expression" dxfId="1178" priority="1474" stopIfTrue="1">
      <formula>AQ56=CléPersonnalisée1</formula>
    </cfRule>
    <cfRule type="expression" dxfId="1177" priority="1475" stopIfTrue="1">
      <formula>AQ56=CléMaladie</formula>
    </cfRule>
    <cfRule type="expression" dxfId="1176" priority="1476" stopIfTrue="1">
      <formula>AQ56=CléPersonnelle</formula>
    </cfRule>
    <cfRule type="expression" dxfId="1175" priority="1477" stopIfTrue="1">
      <formula>AQ56=CléCongés</formula>
    </cfRule>
  </conditionalFormatting>
  <conditionalFormatting sqref="AQ64:AR64 AQ68:AR68 AQ72:AR72 AQ76:AR76 AQ80:AR80 AQ96:AR96">
    <cfRule type="expression" priority="1466" stopIfTrue="1">
      <formula>AQ64=""</formula>
    </cfRule>
    <cfRule type="expression" dxfId="1174" priority="1467" stopIfTrue="1">
      <formula>AQ64=CléPersonnalisée2</formula>
    </cfRule>
    <cfRule type="expression" dxfId="1173" priority="1468" stopIfTrue="1">
      <formula>AQ64=CléPersonnalisée1</formula>
    </cfRule>
    <cfRule type="expression" dxfId="1172" priority="1469" stopIfTrue="1">
      <formula>AQ64=CléMaladie</formula>
    </cfRule>
    <cfRule type="expression" dxfId="1171" priority="1470" stopIfTrue="1">
      <formula>AQ64=CléPersonnelle</formula>
    </cfRule>
    <cfRule type="expression" dxfId="1170" priority="1471" stopIfTrue="1">
      <formula>AQ64=CléCongés</formula>
    </cfRule>
  </conditionalFormatting>
  <conditionalFormatting sqref="C15:AG15">
    <cfRule type="expression" priority="1460" stopIfTrue="1">
      <formula>C15=""</formula>
    </cfRule>
    <cfRule type="expression" dxfId="1169" priority="1461" stopIfTrue="1">
      <formula>C15=CléPersonnalisée2</formula>
    </cfRule>
    <cfRule type="expression" dxfId="1168" priority="1462" stopIfTrue="1">
      <formula>C15=CléPersonnalisée1</formula>
    </cfRule>
    <cfRule type="expression" dxfId="1167" priority="1463" stopIfTrue="1">
      <formula>C15=CléMaladie</formula>
    </cfRule>
    <cfRule type="expression" dxfId="1166" priority="1464" stopIfTrue="1">
      <formula>C15=CléPersonnelle</formula>
    </cfRule>
    <cfRule type="expression" dxfId="1165" priority="1465" stopIfTrue="1">
      <formula>C15=CléCongés</formula>
    </cfRule>
  </conditionalFormatting>
  <conditionalFormatting sqref="AJ13:AL15">
    <cfRule type="expression" priority="1454" stopIfTrue="1">
      <formula>AJ13=""</formula>
    </cfRule>
    <cfRule type="expression" dxfId="1164" priority="1455" stopIfTrue="1">
      <formula>AJ13=CléPersonnalisée2</formula>
    </cfRule>
    <cfRule type="expression" dxfId="1163" priority="1456" stopIfTrue="1">
      <formula>AJ13=CléPersonnalisée1</formula>
    </cfRule>
    <cfRule type="expression" dxfId="1162" priority="1457" stopIfTrue="1">
      <formula>AJ13=CléMaladie</formula>
    </cfRule>
    <cfRule type="expression" dxfId="1161" priority="1458" stopIfTrue="1">
      <formula>AJ13=CléPersonnelle</formula>
    </cfRule>
    <cfRule type="expression" dxfId="1160" priority="1459" stopIfTrue="1">
      <formula>AJ13=CléCongés</formula>
    </cfRule>
  </conditionalFormatting>
  <conditionalFormatting sqref="AS13:AS14">
    <cfRule type="expression" priority="1448" stopIfTrue="1">
      <formula>AS13=""</formula>
    </cfRule>
    <cfRule type="expression" dxfId="1159" priority="1449" stopIfTrue="1">
      <formula>AS13=CléPersonnalisée2</formula>
    </cfRule>
    <cfRule type="expression" dxfId="1158" priority="1450" stopIfTrue="1">
      <formula>AS13=CléPersonnalisée1</formula>
    </cfRule>
    <cfRule type="expression" dxfId="1157" priority="1451" stopIfTrue="1">
      <formula>AS13=CléMaladie</formula>
    </cfRule>
    <cfRule type="expression" dxfId="1156" priority="1452" stopIfTrue="1">
      <formula>AS13=CléPersonnelle</formula>
    </cfRule>
    <cfRule type="expression" dxfId="1155" priority="1453" stopIfTrue="1">
      <formula>AS13=CléCongés</formula>
    </cfRule>
  </conditionalFormatting>
  <conditionalFormatting sqref="AS15">
    <cfRule type="expression" priority="1442" stopIfTrue="1">
      <formula>AS15=""</formula>
    </cfRule>
    <cfRule type="expression" dxfId="1154" priority="1443" stopIfTrue="1">
      <formula>AS15=CléPersonnalisée2</formula>
    </cfRule>
    <cfRule type="expression" dxfId="1153" priority="1444" stopIfTrue="1">
      <formula>AS15=CléPersonnalisée1</formula>
    </cfRule>
    <cfRule type="expression" dxfId="1152" priority="1445" stopIfTrue="1">
      <formula>AS15=CléMaladie</formula>
    </cfRule>
    <cfRule type="expression" dxfId="1151" priority="1446" stopIfTrue="1">
      <formula>AS15=CléPersonnelle</formula>
    </cfRule>
    <cfRule type="expression" dxfId="1150" priority="1447" stopIfTrue="1">
      <formula>AS15=CléCongés</formula>
    </cfRule>
  </conditionalFormatting>
  <conditionalFormatting sqref="C19:AG19 C17:C18">
    <cfRule type="expression" priority="1436" stopIfTrue="1">
      <formula>C17=""</formula>
    </cfRule>
    <cfRule type="expression" dxfId="1149" priority="1437" stopIfTrue="1">
      <formula>C17=CléPersonnalisée2</formula>
    </cfRule>
    <cfRule type="expression" dxfId="1148" priority="1438" stopIfTrue="1">
      <formula>C17=CléPersonnalisée1</formula>
    </cfRule>
    <cfRule type="expression" dxfId="1147" priority="1439" stopIfTrue="1">
      <formula>C17=CléMaladie</formula>
    </cfRule>
    <cfRule type="expression" dxfId="1146" priority="1440" stopIfTrue="1">
      <formula>C17=CléPersonnelle</formula>
    </cfRule>
    <cfRule type="expression" dxfId="1145" priority="1441" stopIfTrue="1">
      <formula>C17=CléCongés</formula>
    </cfRule>
  </conditionalFormatting>
  <conditionalFormatting sqref="AJ17:AL19">
    <cfRule type="expression" priority="1430" stopIfTrue="1">
      <formula>AJ17=""</formula>
    </cfRule>
    <cfRule type="expression" dxfId="1144" priority="1431" stopIfTrue="1">
      <formula>AJ17=CléPersonnalisée2</formula>
    </cfRule>
    <cfRule type="expression" dxfId="1143" priority="1432" stopIfTrue="1">
      <formula>AJ17=CléPersonnalisée1</formula>
    </cfRule>
    <cfRule type="expression" dxfId="1142" priority="1433" stopIfTrue="1">
      <formula>AJ17=CléMaladie</formula>
    </cfRule>
    <cfRule type="expression" dxfId="1141" priority="1434" stopIfTrue="1">
      <formula>AJ17=CléPersonnelle</formula>
    </cfRule>
    <cfRule type="expression" dxfId="1140" priority="1435" stopIfTrue="1">
      <formula>AJ17=CléCongés</formula>
    </cfRule>
  </conditionalFormatting>
  <conditionalFormatting sqref="AS17:AS18">
    <cfRule type="expression" priority="1424" stopIfTrue="1">
      <formula>AS17=""</formula>
    </cfRule>
    <cfRule type="expression" dxfId="1139" priority="1425" stopIfTrue="1">
      <formula>AS17=CléPersonnalisée2</formula>
    </cfRule>
    <cfRule type="expression" dxfId="1138" priority="1426" stopIfTrue="1">
      <formula>AS17=CléPersonnalisée1</formula>
    </cfRule>
    <cfRule type="expression" dxfId="1137" priority="1427" stopIfTrue="1">
      <formula>AS17=CléMaladie</formula>
    </cfRule>
    <cfRule type="expression" dxfId="1136" priority="1428" stopIfTrue="1">
      <formula>AS17=CléPersonnelle</formula>
    </cfRule>
    <cfRule type="expression" dxfId="1135" priority="1429" stopIfTrue="1">
      <formula>AS17=CléCongés</formula>
    </cfRule>
  </conditionalFormatting>
  <conditionalFormatting sqref="AS19">
    <cfRule type="expression" priority="1418" stopIfTrue="1">
      <formula>AS19=""</formula>
    </cfRule>
    <cfRule type="expression" dxfId="1134" priority="1419" stopIfTrue="1">
      <formula>AS19=CléPersonnalisée2</formula>
    </cfRule>
    <cfRule type="expression" dxfId="1133" priority="1420" stopIfTrue="1">
      <formula>AS19=CléPersonnalisée1</formula>
    </cfRule>
    <cfRule type="expression" dxfId="1132" priority="1421" stopIfTrue="1">
      <formula>AS19=CléMaladie</formula>
    </cfRule>
    <cfRule type="expression" dxfId="1131" priority="1422" stopIfTrue="1">
      <formula>AS19=CléPersonnelle</formula>
    </cfRule>
    <cfRule type="expression" dxfId="1130" priority="1423" stopIfTrue="1">
      <formula>AS19=CléCongés</formula>
    </cfRule>
  </conditionalFormatting>
  <conditionalFormatting sqref="C23:AG23 C21:C22">
    <cfRule type="expression" priority="1411" stopIfTrue="1">
      <formula>C21=""</formula>
    </cfRule>
    <cfRule type="expression" dxfId="1129" priority="1412" stopIfTrue="1">
      <formula>C21=CléPersonnalisée2</formula>
    </cfRule>
    <cfRule type="expression" dxfId="1128" priority="1413" stopIfTrue="1">
      <formula>C21=CléPersonnalisée1</formula>
    </cfRule>
    <cfRule type="expression" dxfId="1127" priority="1414" stopIfTrue="1">
      <formula>C21=CléMaladie</formula>
    </cfRule>
    <cfRule type="expression" dxfId="1126" priority="1415" stopIfTrue="1">
      <formula>C21=CléPersonnelle</formula>
    </cfRule>
    <cfRule type="expression" dxfId="1125" priority="1416" stopIfTrue="1">
      <formula>C21=CléCongés</formula>
    </cfRule>
  </conditionalFormatting>
  <conditionalFormatting sqref="AH23">
    <cfRule type="dataBar" priority="141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{5E31885D-216E-4AE3-99D4-D7EBB9E9B3FB}</x14:id>
        </ext>
      </extLst>
    </cfRule>
  </conditionalFormatting>
  <conditionalFormatting sqref="AI23:AL23 AJ21:AL22">
    <cfRule type="expression" priority="1405" stopIfTrue="1">
      <formula>AI21=""</formula>
    </cfRule>
    <cfRule type="expression" dxfId="1124" priority="1406" stopIfTrue="1">
      <formula>AI21=CléPersonnalisée2</formula>
    </cfRule>
    <cfRule type="expression" dxfId="1123" priority="1407" stopIfTrue="1">
      <formula>AI21=CléPersonnalisée1</formula>
    </cfRule>
    <cfRule type="expression" dxfId="1122" priority="1408" stopIfTrue="1">
      <formula>AI21=CléMaladie</formula>
    </cfRule>
    <cfRule type="expression" dxfId="1121" priority="1409" stopIfTrue="1">
      <formula>AI21=CléPersonnelle</formula>
    </cfRule>
    <cfRule type="expression" dxfId="1120" priority="1410" stopIfTrue="1">
      <formula>AI21=CléCongés</formula>
    </cfRule>
  </conditionalFormatting>
  <conditionalFormatting sqref="AM21:AP22">
    <cfRule type="expression" priority="1399" stopIfTrue="1">
      <formula>AM21=""</formula>
    </cfRule>
    <cfRule type="expression" dxfId="1119" priority="1400" stopIfTrue="1">
      <formula>AM21=CléPersonnalisée2</formula>
    </cfRule>
    <cfRule type="expression" dxfId="1118" priority="1401" stopIfTrue="1">
      <formula>AM21=CléPersonnalisée1</formula>
    </cfRule>
    <cfRule type="expression" dxfId="1117" priority="1402" stopIfTrue="1">
      <formula>AM21=CléMaladie</formula>
    </cfRule>
    <cfRule type="expression" dxfId="1116" priority="1403" stopIfTrue="1">
      <formula>AM21=CléPersonnelle</formula>
    </cfRule>
    <cfRule type="expression" dxfId="1115" priority="1404" stopIfTrue="1">
      <formula>AM21=CléCongés</formula>
    </cfRule>
  </conditionalFormatting>
  <conditionalFormatting sqref="AQ21:AR22">
    <cfRule type="expression" priority="1393" stopIfTrue="1">
      <formula>AQ21=""</formula>
    </cfRule>
    <cfRule type="expression" dxfId="1114" priority="1394" stopIfTrue="1">
      <formula>AQ21=CléPersonnalisée2</formula>
    </cfRule>
    <cfRule type="expression" dxfId="1113" priority="1395" stopIfTrue="1">
      <formula>AQ21=CléPersonnalisée1</formula>
    </cfRule>
    <cfRule type="expression" dxfId="1112" priority="1396" stopIfTrue="1">
      <formula>AQ21=CléMaladie</formula>
    </cfRule>
    <cfRule type="expression" dxfId="1111" priority="1397" stopIfTrue="1">
      <formula>AQ21=CléPersonnelle</formula>
    </cfRule>
    <cfRule type="expression" dxfId="1110" priority="1398" stopIfTrue="1">
      <formula>AQ21=CléCongés</formula>
    </cfRule>
  </conditionalFormatting>
  <conditionalFormatting sqref="AM23 AP23">
    <cfRule type="expression" priority="1387" stopIfTrue="1">
      <formula>AM23=""</formula>
    </cfRule>
    <cfRule type="expression" dxfId="1109" priority="1388" stopIfTrue="1">
      <formula>AM23=CléPersonnalisée2</formula>
    </cfRule>
    <cfRule type="expression" dxfId="1108" priority="1389" stopIfTrue="1">
      <formula>AM23=CléPersonnalisée1</formula>
    </cfRule>
    <cfRule type="expression" dxfId="1107" priority="1390" stopIfTrue="1">
      <formula>AM23=CléMaladie</formula>
    </cfRule>
    <cfRule type="expression" dxfId="1106" priority="1391" stopIfTrue="1">
      <formula>AM23=CléPersonnelle</formula>
    </cfRule>
    <cfRule type="expression" dxfId="1105" priority="1392" stopIfTrue="1">
      <formula>AM23=CléCongés</formula>
    </cfRule>
  </conditionalFormatting>
  <conditionalFormatting sqref="C27:AG27 C25:C26">
    <cfRule type="expression" priority="1380" stopIfTrue="1">
      <formula>C25=""</formula>
    </cfRule>
    <cfRule type="expression" dxfId="1104" priority="1381" stopIfTrue="1">
      <formula>C25=CléPersonnalisée2</formula>
    </cfRule>
    <cfRule type="expression" dxfId="1103" priority="1382" stopIfTrue="1">
      <formula>C25=CléPersonnalisée1</formula>
    </cfRule>
    <cfRule type="expression" dxfId="1102" priority="1383" stopIfTrue="1">
      <formula>C25=CléMaladie</formula>
    </cfRule>
    <cfRule type="expression" dxfId="1101" priority="1384" stopIfTrue="1">
      <formula>C25=CléPersonnelle</formula>
    </cfRule>
    <cfRule type="expression" dxfId="1100" priority="1385" stopIfTrue="1">
      <formula>C25=CléCongés</formula>
    </cfRule>
  </conditionalFormatting>
  <conditionalFormatting sqref="AH27">
    <cfRule type="dataBar" priority="138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{C9DA0A09-C433-40FF-976E-537F6ADD8FDA}</x14:id>
        </ext>
      </extLst>
    </cfRule>
  </conditionalFormatting>
  <conditionalFormatting sqref="AI27:AL27 AJ25:AL26">
    <cfRule type="expression" priority="1374" stopIfTrue="1">
      <formula>AI25=""</formula>
    </cfRule>
    <cfRule type="expression" dxfId="1099" priority="1375" stopIfTrue="1">
      <formula>AI25=CléPersonnalisée2</formula>
    </cfRule>
    <cfRule type="expression" dxfId="1098" priority="1376" stopIfTrue="1">
      <formula>AI25=CléPersonnalisée1</formula>
    </cfRule>
    <cfRule type="expression" dxfId="1097" priority="1377" stopIfTrue="1">
      <formula>AI25=CléMaladie</formula>
    </cfRule>
    <cfRule type="expression" dxfId="1096" priority="1378" stopIfTrue="1">
      <formula>AI25=CléPersonnelle</formula>
    </cfRule>
    <cfRule type="expression" dxfId="1095" priority="1379" stopIfTrue="1">
      <formula>AI25=CléCongés</formula>
    </cfRule>
  </conditionalFormatting>
  <conditionalFormatting sqref="AM25:AP26">
    <cfRule type="expression" priority="1368" stopIfTrue="1">
      <formula>AM25=""</formula>
    </cfRule>
    <cfRule type="expression" dxfId="1094" priority="1369" stopIfTrue="1">
      <formula>AM25=CléPersonnalisée2</formula>
    </cfRule>
    <cfRule type="expression" dxfId="1093" priority="1370" stopIfTrue="1">
      <formula>AM25=CléPersonnalisée1</formula>
    </cfRule>
    <cfRule type="expression" dxfId="1092" priority="1371" stopIfTrue="1">
      <formula>AM25=CléMaladie</formula>
    </cfRule>
    <cfRule type="expression" dxfId="1091" priority="1372" stopIfTrue="1">
      <formula>AM25=CléPersonnelle</formula>
    </cfRule>
    <cfRule type="expression" dxfId="1090" priority="1373" stopIfTrue="1">
      <formula>AM25=CléCongés</formula>
    </cfRule>
  </conditionalFormatting>
  <conditionalFormatting sqref="AQ25:AR26">
    <cfRule type="expression" priority="1362" stopIfTrue="1">
      <formula>AQ25=""</formula>
    </cfRule>
    <cfRule type="expression" dxfId="1089" priority="1363" stopIfTrue="1">
      <formula>AQ25=CléPersonnalisée2</formula>
    </cfRule>
    <cfRule type="expression" dxfId="1088" priority="1364" stopIfTrue="1">
      <formula>AQ25=CléPersonnalisée1</formula>
    </cfRule>
    <cfRule type="expression" dxfId="1087" priority="1365" stopIfTrue="1">
      <formula>AQ25=CléMaladie</formula>
    </cfRule>
    <cfRule type="expression" dxfId="1086" priority="1366" stopIfTrue="1">
      <formula>AQ25=CléPersonnelle</formula>
    </cfRule>
    <cfRule type="expression" dxfId="1085" priority="1367" stopIfTrue="1">
      <formula>AQ25=CléCongés</formula>
    </cfRule>
  </conditionalFormatting>
  <conditionalFormatting sqref="AM27 AP27">
    <cfRule type="expression" priority="1356" stopIfTrue="1">
      <formula>AM27=""</formula>
    </cfRule>
    <cfRule type="expression" dxfId="1084" priority="1357" stopIfTrue="1">
      <formula>AM27=CléPersonnalisée2</formula>
    </cfRule>
    <cfRule type="expression" dxfId="1083" priority="1358" stopIfTrue="1">
      <formula>AM27=CléPersonnalisée1</formula>
    </cfRule>
    <cfRule type="expression" dxfId="1082" priority="1359" stopIfTrue="1">
      <formula>AM27=CléMaladie</formula>
    </cfRule>
    <cfRule type="expression" dxfId="1081" priority="1360" stopIfTrue="1">
      <formula>AM27=CléPersonnelle</formula>
    </cfRule>
    <cfRule type="expression" dxfId="1080" priority="1361" stopIfTrue="1">
      <formula>AM27=CléCongés</formula>
    </cfRule>
  </conditionalFormatting>
  <conditionalFormatting sqref="C31:AG31 C29:C30">
    <cfRule type="expression" priority="1349" stopIfTrue="1">
      <formula>C29=""</formula>
    </cfRule>
    <cfRule type="expression" dxfId="1079" priority="1350" stopIfTrue="1">
      <formula>C29=CléPersonnalisée2</formula>
    </cfRule>
    <cfRule type="expression" dxfId="1078" priority="1351" stopIfTrue="1">
      <formula>C29=CléPersonnalisée1</formula>
    </cfRule>
    <cfRule type="expression" dxfId="1077" priority="1352" stopIfTrue="1">
      <formula>C29=CléMaladie</formula>
    </cfRule>
    <cfRule type="expression" dxfId="1076" priority="1353" stopIfTrue="1">
      <formula>C29=CléPersonnelle</formula>
    </cfRule>
    <cfRule type="expression" dxfId="1075" priority="1354" stopIfTrue="1">
      <formula>C29=CléCongés</formula>
    </cfRule>
  </conditionalFormatting>
  <conditionalFormatting sqref="AH31">
    <cfRule type="dataBar" priority="135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{4D6FFFD0-484F-4537-8164-A5E85D3B6464}</x14:id>
        </ext>
      </extLst>
    </cfRule>
  </conditionalFormatting>
  <conditionalFormatting sqref="AI31:AL31 AJ29:AL30">
    <cfRule type="expression" priority="1343" stopIfTrue="1">
      <formula>AI29=""</formula>
    </cfRule>
    <cfRule type="expression" dxfId="1074" priority="1344" stopIfTrue="1">
      <formula>AI29=CléPersonnalisée2</formula>
    </cfRule>
    <cfRule type="expression" dxfId="1073" priority="1345" stopIfTrue="1">
      <formula>AI29=CléPersonnalisée1</formula>
    </cfRule>
    <cfRule type="expression" dxfId="1072" priority="1346" stopIfTrue="1">
      <formula>AI29=CléMaladie</formula>
    </cfRule>
    <cfRule type="expression" dxfId="1071" priority="1347" stopIfTrue="1">
      <formula>AI29=CléPersonnelle</formula>
    </cfRule>
    <cfRule type="expression" dxfId="1070" priority="1348" stopIfTrue="1">
      <formula>AI29=CléCongés</formula>
    </cfRule>
  </conditionalFormatting>
  <conditionalFormatting sqref="AM29:AP30">
    <cfRule type="expression" priority="1337" stopIfTrue="1">
      <formula>AM29=""</formula>
    </cfRule>
    <cfRule type="expression" dxfId="1069" priority="1338" stopIfTrue="1">
      <formula>AM29=CléPersonnalisée2</formula>
    </cfRule>
    <cfRule type="expression" dxfId="1068" priority="1339" stopIfTrue="1">
      <formula>AM29=CléPersonnalisée1</formula>
    </cfRule>
    <cfRule type="expression" dxfId="1067" priority="1340" stopIfTrue="1">
      <formula>AM29=CléMaladie</formula>
    </cfRule>
    <cfRule type="expression" dxfId="1066" priority="1341" stopIfTrue="1">
      <formula>AM29=CléPersonnelle</formula>
    </cfRule>
    <cfRule type="expression" dxfId="1065" priority="1342" stopIfTrue="1">
      <formula>AM29=CléCongés</formula>
    </cfRule>
  </conditionalFormatting>
  <conditionalFormatting sqref="AQ29:AR30">
    <cfRule type="expression" priority="1331" stopIfTrue="1">
      <formula>AQ29=""</formula>
    </cfRule>
    <cfRule type="expression" dxfId="1064" priority="1332" stopIfTrue="1">
      <formula>AQ29=CléPersonnalisée2</formula>
    </cfRule>
    <cfRule type="expression" dxfId="1063" priority="1333" stopIfTrue="1">
      <formula>AQ29=CléPersonnalisée1</formula>
    </cfRule>
    <cfRule type="expression" dxfId="1062" priority="1334" stopIfTrue="1">
      <formula>AQ29=CléMaladie</formula>
    </cfRule>
    <cfRule type="expression" dxfId="1061" priority="1335" stopIfTrue="1">
      <formula>AQ29=CléPersonnelle</formula>
    </cfRule>
    <cfRule type="expression" dxfId="1060" priority="1336" stopIfTrue="1">
      <formula>AQ29=CléCongés</formula>
    </cfRule>
  </conditionalFormatting>
  <conditionalFormatting sqref="AM31 AP31">
    <cfRule type="expression" priority="1325" stopIfTrue="1">
      <formula>AM31=""</formula>
    </cfRule>
    <cfRule type="expression" dxfId="1059" priority="1326" stopIfTrue="1">
      <formula>AM31=CléPersonnalisée2</formula>
    </cfRule>
    <cfRule type="expression" dxfId="1058" priority="1327" stopIfTrue="1">
      <formula>AM31=CléPersonnalisée1</formula>
    </cfRule>
    <cfRule type="expression" dxfId="1057" priority="1328" stopIfTrue="1">
      <formula>AM31=CléMaladie</formula>
    </cfRule>
    <cfRule type="expression" dxfId="1056" priority="1329" stopIfTrue="1">
      <formula>AM31=CléPersonnelle</formula>
    </cfRule>
    <cfRule type="expression" dxfId="1055" priority="1330" stopIfTrue="1">
      <formula>AM31=CléCongés</formula>
    </cfRule>
  </conditionalFormatting>
  <conditionalFormatting sqref="C35:AG35 C33:C34">
    <cfRule type="expression" priority="1318" stopIfTrue="1">
      <formula>C33=""</formula>
    </cfRule>
    <cfRule type="expression" dxfId="1054" priority="1319" stopIfTrue="1">
      <formula>C33=CléPersonnalisée2</formula>
    </cfRule>
    <cfRule type="expression" dxfId="1053" priority="1320" stopIfTrue="1">
      <formula>C33=CléPersonnalisée1</formula>
    </cfRule>
    <cfRule type="expression" dxfId="1052" priority="1321" stopIfTrue="1">
      <formula>C33=CléMaladie</formula>
    </cfRule>
    <cfRule type="expression" dxfId="1051" priority="1322" stopIfTrue="1">
      <formula>C33=CléPersonnelle</formula>
    </cfRule>
    <cfRule type="expression" dxfId="1050" priority="1323" stopIfTrue="1">
      <formula>C33=CléCongés</formula>
    </cfRule>
  </conditionalFormatting>
  <conditionalFormatting sqref="AH35">
    <cfRule type="dataBar" priority="132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{9607F969-705E-49FD-A86F-88FB8E9891BA}</x14:id>
        </ext>
      </extLst>
    </cfRule>
  </conditionalFormatting>
  <conditionalFormatting sqref="AI35:AL35 AJ33:AL34">
    <cfRule type="expression" priority="1312" stopIfTrue="1">
      <formula>AI33=""</formula>
    </cfRule>
    <cfRule type="expression" dxfId="1049" priority="1313" stopIfTrue="1">
      <formula>AI33=CléPersonnalisée2</formula>
    </cfRule>
    <cfRule type="expression" dxfId="1048" priority="1314" stopIfTrue="1">
      <formula>AI33=CléPersonnalisée1</formula>
    </cfRule>
    <cfRule type="expression" dxfId="1047" priority="1315" stopIfTrue="1">
      <formula>AI33=CléMaladie</formula>
    </cfRule>
    <cfRule type="expression" dxfId="1046" priority="1316" stopIfTrue="1">
      <formula>AI33=CléPersonnelle</formula>
    </cfRule>
    <cfRule type="expression" dxfId="1045" priority="1317" stopIfTrue="1">
      <formula>AI33=CléCongés</formula>
    </cfRule>
  </conditionalFormatting>
  <conditionalFormatting sqref="AM33:AP34">
    <cfRule type="expression" priority="1306" stopIfTrue="1">
      <formula>AM33=""</formula>
    </cfRule>
    <cfRule type="expression" dxfId="1044" priority="1307" stopIfTrue="1">
      <formula>AM33=CléPersonnalisée2</formula>
    </cfRule>
    <cfRule type="expression" dxfId="1043" priority="1308" stopIfTrue="1">
      <formula>AM33=CléPersonnalisée1</formula>
    </cfRule>
    <cfRule type="expression" dxfId="1042" priority="1309" stopIfTrue="1">
      <formula>AM33=CléMaladie</formula>
    </cfRule>
    <cfRule type="expression" dxfId="1041" priority="1310" stopIfTrue="1">
      <formula>AM33=CléPersonnelle</formula>
    </cfRule>
    <cfRule type="expression" dxfId="1040" priority="1311" stopIfTrue="1">
      <formula>AM33=CléCongés</formula>
    </cfRule>
  </conditionalFormatting>
  <conditionalFormatting sqref="AQ33:AR34">
    <cfRule type="expression" priority="1300" stopIfTrue="1">
      <formula>AQ33=""</formula>
    </cfRule>
    <cfRule type="expression" dxfId="1039" priority="1301" stopIfTrue="1">
      <formula>AQ33=CléPersonnalisée2</formula>
    </cfRule>
    <cfRule type="expression" dxfId="1038" priority="1302" stopIfTrue="1">
      <formula>AQ33=CléPersonnalisée1</formula>
    </cfRule>
    <cfRule type="expression" dxfId="1037" priority="1303" stopIfTrue="1">
      <formula>AQ33=CléMaladie</formula>
    </cfRule>
    <cfRule type="expression" dxfId="1036" priority="1304" stopIfTrue="1">
      <formula>AQ33=CléPersonnelle</formula>
    </cfRule>
    <cfRule type="expression" dxfId="1035" priority="1305" stopIfTrue="1">
      <formula>AQ33=CléCongés</formula>
    </cfRule>
  </conditionalFormatting>
  <conditionalFormatting sqref="AM35 AP35">
    <cfRule type="expression" priority="1294" stopIfTrue="1">
      <formula>AM35=""</formula>
    </cfRule>
    <cfRule type="expression" dxfId="1034" priority="1295" stopIfTrue="1">
      <formula>AM35=CléPersonnalisée2</formula>
    </cfRule>
    <cfRule type="expression" dxfId="1033" priority="1296" stopIfTrue="1">
      <formula>AM35=CléPersonnalisée1</formula>
    </cfRule>
    <cfRule type="expression" dxfId="1032" priority="1297" stopIfTrue="1">
      <formula>AM35=CléMaladie</formula>
    </cfRule>
    <cfRule type="expression" dxfId="1031" priority="1298" stopIfTrue="1">
      <formula>AM35=CléPersonnelle</formula>
    </cfRule>
    <cfRule type="expression" dxfId="1030" priority="1299" stopIfTrue="1">
      <formula>AM35=CléCongés</formula>
    </cfRule>
  </conditionalFormatting>
  <conditionalFormatting sqref="C39:AG39 C37:C38">
    <cfRule type="expression" priority="1287" stopIfTrue="1">
      <formula>C37=""</formula>
    </cfRule>
    <cfRule type="expression" dxfId="1029" priority="1288" stopIfTrue="1">
      <formula>C37=CléPersonnalisée2</formula>
    </cfRule>
    <cfRule type="expression" dxfId="1028" priority="1289" stopIfTrue="1">
      <formula>C37=CléPersonnalisée1</formula>
    </cfRule>
    <cfRule type="expression" dxfId="1027" priority="1290" stopIfTrue="1">
      <formula>C37=CléMaladie</formula>
    </cfRule>
    <cfRule type="expression" dxfId="1026" priority="1291" stopIfTrue="1">
      <formula>C37=CléPersonnelle</formula>
    </cfRule>
    <cfRule type="expression" dxfId="1025" priority="1292" stopIfTrue="1">
      <formula>C37=CléCongés</formula>
    </cfRule>
  </conditionalFormatting>
  <conditionalFormatting sqref="AH39">
    <cfRule type="dataBar" priority="129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{F1E58F53-FF97-469E-9A59-46D7B49DCC14}</x14:id>
        </ext>
      </extLst>
    </cfRule>
  </conditionalFormatting>
  <conditionalFormatting sqref="AI39:AL39 AJ37:AL38">
    <cfRule type="expression" priority="1281" stopIfTrue="1">
      <formula>AI37=""</formula>
    </cfRule>
    <cfRule type="expression" dxfId="1024" priority="1282" stopIfTrue="1">
      <formula>AI37=CléPersonnalisée2</formula>
    </cfRule>
    <cfRule type="expression" dxfId="1023" priority="1283" stopIfTrue="1">
      <formula>AI37=CléPersonnalisée1</formula>
    </cfRule>
    <cfRule type="expression" dxfId="1022" priority="1284" stopIfTrue="1">
      <formula>AI37=CléMaladie</formula>
    </cfRule>
    <cfRule type="expression" dxfId="1021" priority="1285" stopIfTrue="1">
      <formula>AI37=CléPersonnelle</formula>
    </cfRule>
    <cfRule type="expression" dxfId="1020" priority="1286" stopIfTrue="1">
      <formula>AI37=CléCongés</formula>
    </cfRule>
  </conditionalFormatting>
  <conditionalFormatting sqref="AM37:AP38">
    <cfRule type="expression" priority="1275" stopIfTrue="1">
      <formula>AM37=""</formula>
    </cfRule>
    <cfRule type="expression" dxfId="1019" priority="1276" stopIfTrue="1">
      <formula>AM37=CléPersonnalisée2</formula>
    </cfRule>
    <cfRule type="expression" dxfId="1018" priority="1277" stopIfTrue="1">
      <formula>AM37=CléPersonnalisée1</formula>
    </cfRule>
    <cfRule type="expression" dxfId="1017" priority="1278" stopIfTrue="1">
      <formula>AM37=CléMaladie</formula>
    </cfRule>
    <cfRule type="expression" dxfId="1016" priority="1279" stopIfTrue="1">
      <formula>AM37=CléPersonnelle</formula>
    </cfRule>
    <cfRule type="expression" dxfId="1015" priority="1280" stopIfTrue="1">
      <formula>AM37=CléCongés</formula>
    </cfRule>
  </conditionalFormatting>
  <conditionalFormatting sqref="AQ37:AR38">
    <cfRule type="expression" priority="1269" stopIfTrue="1">
      <formula>AQ37=""</formula>
    </cfRule>
    <cfRule type="expression" dxfId="1014" priority="1270" stopIfTrue="1">
      <formula>AQ37=CléPersonnalisée2</formula>
    </cfRule>
    <cfRule type="expression" dxfId="1013" priority="1271" stopIfTrue="1">
      <formula>AQ37=CléPersonnalisée1</formula>
    </cfRule>
    <cfRule type="expression" dxfId="1012" priority="1272" stopIfTrue="1">
      <formula>AQ37=CléMaladie</formula>
    </cfRule>
    <cfRule type="expression" dxfId="1011" priority="1273" stopIfTrue="1">
      <formula>AQ37=CléPersonnelle</formula>
    </cfRule>
    <cfRule type="expression" dxfId="1010" priority="1274" stopIfTrue="1">
      <formula>AQ37=CléCongés</formula>
    </cfRule>
  </conditionalFormatting>
  <conditionalFormatting sqref="AM39 AP39">
    <cfRule type="expression" priority="1263" stopIfTrue="1">
      <formula>AM39=""</formula>
    </cfRule>
    <cfRule type="expression" dxfId="1009" priority="1264" stopIfTrue="1">
      <formula>AM39=CléPersonnalisée2</formula>
    </cfRule>
    <cfRule type="expression" dxfId="1008" priority="1265" stopIfTrue="1">
      <formula>AM39=CléPersonnalisée1</formula>
    </cfRule>
    <cfRule type="expression" dxfId="1007" priority="1266" stopIfTrue="1">
      <formula>AM39=CléMaladie</formula>
    </cfRule>
    <cfRule type="expression" dxfId="1006" priority="1267" stopIfTrue="1">
      <formula>AM39=CléPersonnelle</formula>
    </cfRule>
    <cfRule type="expression" dxfId="1005" priority="1268" stopIfTrue="1">
      <formula>AM39=CléCongés</formula>
    </cfRule>
  </conditionalFormatting>
  <conditionalFormatting sqref="C43:AG43 C41:C42">
    <cfRule type="expression" priority="1256" stopIfTrue="1">
      <formula>C41=""</formula>
    </cfRule>
    <cfRule type="expression" dxfId="1004" priority="1257" stopIfTrue="1">
      <formula>C41=CléPersonnalisée2</formula>
    </cfRule>
    <cfRule type="expression" dxfId="1003" priority="1258" stopIfTrue="1">
      <formula>C41=CléPersonnalisée1</formula>
    </cfRule>
    <cfRule type="expression" dxfId="1002" priority="1259" stopIfTrue="1">
      <formula>C41=CléMaladie</formula>
    </cfRule>
    <cfRule type="expression" dxfId="1001" priority="1260" stopIfTrue="1">
      <formula>C41=CléPersonnelle</formula>
    </cfRule>
    <cfRule type="expression" dxfId="1000" priority="1261" stopIfTrue="1">
      <formula>C41=CléCongés</formula>
    </cfRule>
  </conditionalFormatting>
  <conditionalFormatting sqref="AH43">
    <cfRule type="dataBar" priority="126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{3D6A01DD-DE03-4A1A-96B4-E194814A21C8}</x14:id>
        </ext>
      </extLst>
    </cfRule>
  </conditionalFormatting>
  <conditionalFormatting sqref="AI43:AL43 AJ41:AL42">
    <cfRule type="expression" priority="1250" stopIfTrue="1">
      <formula>AI41=""</formula>
    </cfRule>
    <cfRule type="expression" dxfId="999" priority="1251" stopIfTrue="1">
      <formula>AI41=CléPersonnalisée2</formula>
    </cfRule>
    <cfRule type="expression" dxfId="998" priority="1252" stopIfTrue="1">
      <formula>AI41=CléPersonnalisée1</formula>
    </cfRule>
    <cfRule type="expression" dxfId="997" priority="1253" stopIfTrue="1">
      <formula>AI41=CléMaladie</formula>
    </cfRule>
    <cfRule type="expression" dxfId="996" priority="1254" stopIfTrue="1">
      <formula>AI41=CléPersonnelle</formula>
    </cfRule>
    <cfRule type="expression" dxfId="995" priority="1255" stopIfTrue="1">
      <formula>AI41=CléCongés</formula>
    </cfRule>
  </conditionalFormatting>
  <conditionalFormatting sqref="AM41:AP42">
    <cfRule type="expression" priority="1244" stopIfTrue="1">
      <formula>AM41=""</formula>
    </cfRule>
    <cfRule type="expression" dxfId="994" priority="1245" stopIfTrue="1">
      <formula>AM41=CléPersonnalisée2</formula>
    </cfRule>
    <cfRule type="expression" dxfId="993" priority="1246" stopIfTrue="1">
      <formula>AM41=CléPersonnalisée1</formula>
    </cfRule>
    <cfRule type="expression" dxfId="992" priority="1247" stopIfTrue="1">
      <formula>AM41=CléMaladie</formula>
    </cfRule>
    <cfRule type="expression" dxfId="991" priority="1248" stopIfTrue="1">
      <formula>AM41=CléPersonnelle</formula>
    </cfRule>
    <cfRule type="expression" dxfId="990" priority="1249" stopIfTrue="1">
      <formula>AM41=CléCongés</formula>
    </cfRule>
  </conditionalFormatting>
  <conditionalFormatting sqref="AQ41:AR42">
    <cfRule type="expression" priority="1238" stopIfTrue="1">
      <formula>AQ41=""</formula>
    </cfRule>
    <cfRule type="expression" dxfId="989" priority="1239" stopIfTrue="1">
      <formula>AQ41=CléPersonnalisée2</formula>
    </cfRule>
    <cfRule type="expression" dxfId="988" priority="1240" stopIfTrue="1">
      <formula>AQ41=CléPersonnalisée1</formula>
    </cfRule>
    <cfRule type="expression" dxfId="987" priority="1241" stopIfTrue="1">
      <formula>AQ41=CléMaladie</formula>
    </cfRule>
    <cfRule type="expression" dxfId="986" priority="1242" stopIfTrue="1">
      <formula>AQ41=CléPersonnelle</formula>
    </cfRule>
    <cfRule type="expression" dxfId="985" priority="1243" stopIfTrue="1">
      <formula>AQ41=CléCongés</formula>
    </cfRule>
  </conditionalFormatting>
  <conditionalFormatting sqref="AM43 AP43">
    <cfRule type="expression" priority="1232" stopIfTrue="1">
      <formula>AM43=""</formula>
    </cfRule>
    <cfRule type="expression" dxfId="984" priority="1233" stopIfTrue="1">
      <formula>AM43=CléPersonnalisée2</formula>
    </cfRule>
    <cfRule type="expression" dxfId="983" priority="1234" stopIfTrue="1">
      <formula>AM43=CléPersonnalisée1</formula>
    </cfRule>
    <cfRule type="expression" dxfId="982" priority="1235" stopIfTrue="1">
      <formula>AM43=CléMaladie</formula>
    </cfRule>
    <cfRule type="expression" dxfId="981" priority="1236" stopIfTrue="1">
      <formula>AM43=CléPersonnelle</formula>
    </cfRule>
    <cfRule type="expression" dxfId="980" priority="1237" stopIfTrue="1">
      <formula>AM43=CléCongés</formula>
    </cfRule>
  </conditionalFormatting>
  <conditionalFormatting sqref="C45:AG47">
    <cfRule type="expression" priority="1225" stopIfTrue="1">
      <formula>C45=""</formula>
    </cfRule>
    <cfRule type="expression" dxfId="979" priority="1226" stopIfTrue="1">
      <formula>C45=CléPersonnalisée2</formula>
    </cfRule>
    <cfRule type="expression" dxfId="978" priority="1227" stopIfTrue="1">
      <formula>C45=CléPersonnalisée1</formula>
    </cfRule>
    <cfRule type="expression" dxfId="977" priority="1228" stopIfTrue="1">
      <formula>C45=CléMaladie</formula>
    </cfRule>
    <cfRule type="expression" dxfId="976" priority="1229" stopIfTrue="1">
      <formula>C45=CléPersonnelle</formula>
    </cfRule>
    <cfRule type="expression" dxfId="975" priority="1230" stopIfTrue="1">
      <formula>C45=CléCongés</formula>
    </cfRule>
  </conditionalFormatting>
  <conditionalFormatting sqref="AH47">
    <cfRule type="dataBar" priority="123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{9BBA018C-581A-42DD-8229-BF0D239CB2B2}</x14:id>
        </ext>
      </extLst>
    </cfRule>
  </conditionalFormatting>
  <conditionalFormatting sqref="AI47:AL47 AJ45:AL46">
    <cfRule type="expression" priority="1219" stopIfTrue="1">
      <formula>AI45=""</formula>
    </cfRule>
    <cfRule type="expression" dxfId="974" priority="1220" stopIfTrue="1">
      <formula>AI45=CléPersonnalisée2</formula>
    </cfRule>
    <cfRule type="expression" dxfId="973" priority="1221" stopIfTrue="1">
      <formula>AI45=CléPersonnalisée1</formula>
    </cfRule>
    <cfRule type="expression" dxfId="972" priority="1222" stopIfTrue="1">
      <formula>AI45=CléMaladie</formula>
    </cfRule>
    <cfRule type="expression" dxfId="971" priority="1223" stopIfTrue="1">
      <formula>AI45=CléPersonnelle</formula>
    </cfRule>
    <cfRule type="expression" dxfId="970" priority="1224" stopIfTrue="1">
      <formula>AI45=CléCongés</formula>
    </cfRule>
  </conditionalFormatting>
  <conditionalFormatting sqref="AM45:AP46">
    <cfRule type="expression" priority="1213" stopIfTrue="1">
      <formula>AM45=""</formula>
    </cfRule>
    <cfRule type="expression" dxfId="969" priority="1214" stopIfTrue="1">
      <formula>AM45=CléPersonnalisée2</formula>
    </cfRule>
    <cfRule type="expression" dxfId="968" priority="1215" stopIfTrue="1">
      <formula>AM45=CléPersonnalisée1</formula>
    </cfRule>
    <cfRule type="expression" dxfId="967" priority="1216" stopIfTrue="1">
      <formula>AM45=CléMaladie</formula>
    </cfRule>
    <cfRule type="expression" dxfId="966" priority="1217" stopIfTrue="1">
      <formula>AM45=CléPersonnelle</formula>
    </cfRule>
    <cfRule type="expression" dxfId="965" priority="1218" stopIfTrue="1">
      <formula>AM45=CléCongés</formula>
    </cfRule>
  </conditionalFormatting>
  <conditionalFormatting sqref="AQ45:AR46">
    <cfRule type="expression" priority="1207" stopIfTrue="1">
      <formula>AQ45=""</formula>
    </cfRule>
    <cfRule type="expression" dxfId="964" priority="1208" stopIfTrue="1">
      <formula>AQ45=CléPersonnalisée2</formula>
    </cfRule>
    <cfRule type="expression" dxfId="963" priority="1209" stopIfTrue="1">
      <formula>AQ45=CléPersonnalisée1</formula>
    </cfRule>
    <cfRule type="expression" dxfId="962" priority="1210" stopIfTrue="1">
      <formula>AQ45=CléMaladie</formula>
    </cfRule>
    <cfRule type="expression" dxfId="961" priority="1211" stopIfTrue="1">
      <formula>AQ45=CléPersonnelle</formula>
    </cfRule>
    <cfRule type="expression" dxfId="960" priority="1212" stopIfTrue="1">
      <formula>AQ45=CléCongés</formula>
    </cfRule>
  </conditionalFormatting>
  <conditionalFormatting sqref="AM47 AP47">
    <cfRule type="expression" priority="1201" stopIfTrue="1">
      <formula>AM47=""</formula>
    </cfRule>
    <cfRule type="expression" dxfId="959" priority="1202" stopIfTrue="1">
      <formula>AM47=CléPersonnalisée2</formula>
    </cfRule>
    <cfRule type="expression" dxfId="958" priority="1203" stopIfTrue="1">
      <formula>AM47=CléPersonnalisée1</formula>
    </cfRule>
    <cfRule type="expression" dxfId="957" priority="1204" stopIfTrue="1">
      <formula>AM47=CléMaladie</formula>
    </cfRule>
    <cfRule type="expression" dxfId="956" priority="1205" stopIfTrue="1">
      <formula>AM47=CléPersonnelle</formula>
    </cfRule>
    <cfRule type="expression" dxfId="955" priority="1206" stopIfTrue="1">
      <formula>AM47=CléCongés</formula>
    </cfRule>
  </conditionalFormatting>
  <conditionalFormatting sqref="C49:AG51">
    <cfRule type="expression" priority="1194" stopIfTrue="1">
      <formula>C49=""</formula>
    </cfRule>
    <cfRule type="expression" dxfId="954" priority="1195" stopIfTrue="1">
      <formula>C49=CléPersonnalisée2</formula>
    </cfRule>
    <cfRule type="expression" dxfId="953" priority="1196" stopIfTrue="1">
      <formula>C49=CléPersonnalisée1</formula>
    </cfRule>
    <cfRule type="expression" dxfId="952" priority="1197" stopIfTrue="1">
      <formula>C49=CléMaladie</formula>
    </cfRule>
    <cfRule type="expression" dxfId="951" priority="1198" stopIfTrue="1">
      <formula>C49=CléPersonnelle</formula>
    </cfRule>
    <cfRule type="expression" dxfId="950" priority="1199" stopIfTrue="1">
      <formula>C49=CléCongés</formula>
    </cfRule>
  </conditionalFormatting>
  <conditionalFormatting sqref="AH51">
    <cfRule type="dataBar" priority="120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{5D8370D3-617C-4968-B57D-D27F3AC17E95}</x14:id>
        </ext>
      </extLst>
    </cfRule>
  </conditionalFormatting>
  <conditionalFormatting sqref="AI51:AL51 AJ49:AL50">
    <cfRule type="expression" priority="1188" stopIfTrue="1">
      <formula>AI49=""</formula>
    </cfRule>
    <cfRule type="expression" dxfId="949" priority="1189" stopIfTrue="1">
      <formula>AI49=CléPersonnalisée2</formula>
    </cfRule>
    <cfRule type="expression" dxfId="948" priority="1190" stopIfTrue="1">
      <formula>AI49=CléPersonnalisée1</formula>
    </cfRule>
    <cfRule type="expression" dxfId="947" priority="1191" stopIfTrue="1">
      <formula>AI49=CléMaladie</formula>
    </cfRule>
    <cfRule type="expression" dxfId="946" priority="1192" stopIfTrue="1">
      <formula>AI49=CléPersonnelle</formula>
    </cfRule>
    <cfRule type="expression" dxfId="945" priority="1193" stopIfTrue="1">
      <formula>AI49=CléCongés</formula>
    </cfRule>
  </conditionalFormatting>
  <conditionalFormatting sqref="AM49:AP50">
    <cfRule type="expression" priority="1182" stopIfTrue="1">
      <formula>AM49=""</formula>
    </cfRule>
    <cfRule type="expression" dxfId="944" priority="1183" stopIfTrue="1">
      <formula>AM49=CléPersonnalisée2</formula>
    </cfRule>
    <cfRule type="expression" dxfId="943" priority="1184" stopIfTrue="1">
      <formula>AM49=CléPersonnalisée1</formula>
    </cfRule>
    <cfRule type="expression" dxfId="942" priority="1185" stopIfTrue="1">
      <formula>AM49=CléMaladie</formula>
    </cfRule>
    <cfRule type="expression" dxfId="941" priority="1186" stopIfTrue="1">
      <formula>AM49=CléPersonnelle</formula>
    </cfRule>
    <cfRule type="expression" dxfId="940" priority="1187" stopIfTrue="1">
      <formula>AM49=CléCongés</formula>
    </cfRule>
  </conditionalFormatting>
  <conditionalFormatting sqref="AQ49:AR50">
    <cfRule type="expression" priority="1176" stopIfTrue="1">
      <formula>AQ49=""</formula>
    </cfRule>
    <cfRule type="expression" dxfId="939" priority="1177" stopIfTrue="1">
      <formula>AQ49=CléPersonnalisée2</formula>
    </cfRule>
    <cfRule type="expression" dxfId="938" priority="1178" stopIfTrue="1">
      <formula>AQ49=CléPersonnalisée1</formula>
    </cfRule>
    <cfRule type="expression" dxfId="937" priority="1179" stopIfTrue="1">
      <formula>AQ49=CléMaladie</formula>
    </cfRule>
    <cfRule type="expression" dxfId="936" priority="1180" stopIfTrue="1">
      <formula>AQ49=CléPersonnelle</formula>
    </cfRule>
    <cfRule type="expression" dxfId="935" priority="1181" stopIfTrue="1">
      <formula>AQ49=CléCongés</formula>
    </cfRule>
  </conditionalFormatting>
  <conditionalFormatting sqref="AM51 AP51">
    <cfRule type="expression" priority="1170" stopIfTrue="1">
      <formula>AM51=""</formula>
    </cfRule>
    <cfRule type="expression" dxfId="934" priority="1171" stopIfTrue="1">
      <formula>AM51=CléPersonnalisée2</formula>
    </cfRule>
    <cfRule type="expression" dxfId="933" priority="1172" stopIfTrue="1">
      <formula>AM51=CléPersonnalisée1</formula>
    </cfRule>
    <cfRule type="expression" dxfId="932" priority="1173" stopIfTrue="1">
      <formula>AM51=CléMaladie</formula>
    </cfRule>
    <cfRule type="expression" dxfId="931" priority="1174" stopIfTrue="1">
      <formula>AM51=CléPersonnelle</formula>
    </cfRule>
    <cfRule type="expression" dxfId="930" priority="1175" stopIfTrue="1">
      <formula>AM51=CléCongés</formula>
    </cfRule>
  </conditionalFormatting>
  <conditionalFormatting sqref="C55:AG55 C53:C54">
    <cfRule type="expression" priority="1163" stopIfTrue="1">
      <formula>C53=""</formula>
    </cfRule>
    <cfRule type="expression" dxfId="929" priority="1164" stopIfTrue="1">
      <formula>C53=CléPersonnalisée2</formula>
    </cfRule>
    <cfRule type="expression" dxfId="928" priority="1165" stopIfTrue="1">
      <formula>C53=CléPersonnalisée1</formula>
    </cfRule>
    <cfRule type="expression" dxfId="927" priority="1166" stopIfTrue="1">
      <formula>C53=CléMaladie</formula>
    </cfRule>
    <cfRule type="expression" dxfId="926" priority="1167" stopIfTrue="1">
      <formula>C53=CléPersonnelle</formula>
    </cfRule>
    <cfRule type="expression" dxfId="925" priority="1168" stopIfTrue="1">
      <formula>C53=CléCongés</formula>
    </cfRule>
  </conditionalFormatting>
  <conditionalFormatting sqref="AH55">
    <cfRule type="dataBar" priority="116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{A2BE90D2-5DD5-4806-BB0F-4DA34A7B3D75}</x14:id>
        </ext>
      </extLst>
    </cfRule>
  </conditionalFormatting>
  <conditionalFormatting sqref="AI55:AL55 AJ53:AL54">
    <cfRule type="expression" priority="1157" stopIfTrue="1">
      <formula>AI53=""</formula>
    </cfRule>
    <cfRule type="expression" dxfId="924" priority="1158" stopIfTrue="1">
      <formula>AI53=CléPersonnalisée2</formula>
    </cfRule>
    <cfRule type="expression" dxfId="923" priority="1159" stopIfTrue="1">
      <formula>AI53=CléPersonnalisée1</formula>
    </cfRule>
    <cfRule type="expression" dxfId="922" priority="1160" stopIfTrue="1">
      <formula>AI53=CléMaladie</formula>
    </cfRule>
    <cfRule type="expression" dxfId="921" priority="1161" stopIfTrue="1">
      <formula>AI53=CléPersonnelle</formula>
    </cfRule>
    <cfRule type="expression" dxfId="920" priority="1162" stopIfTrue="1">
      <formula>AI53=CléCongés</formula>
    </cfRule>
  </conditionalFormatting>
  <conditionalFormatting sqref="AM53:AP54">
    <cfRule type="expression" priority="1151" stopIfTrue="1">
      <formula>AM53=""</formula>
    </cfRule>
    <cfRule type="expression" dxfId="919" priority="1152" stopIfTrue="1">
      <formula>AM53=CléPersonnalisée2</formula>
    </cfRule>
    <cfRule type="expression" dxfId="918" priority="1153" stopIfTrue="1">
      <formula>AM53=CléPersonnalisée1</formula>
    </cfRule>
    <cfRule type="expression" dxfId="917" priority="1154" stopIfTrue="1">
      <formula>AM53=CléMaladie</formula>
    </cfRule>
    <cfRule type="expression" dxfId="916" priority="1155" stopIfTrue="1">
      <formula>AM53=CléPersonnelle</formula>
    </cfRule>
    <cfRule type="expression" dxfId="915" priority="1156" stopIfTrue="1">
      <formula>AM53=CléCongés</formula>
    </cfRule>
  </conditionalFormatting>
  <conditionalFormatting sqref="AQ53:AR54">
    <cfRule type="expression" priority="1145" stopIfTrue="1">
      <formula>AQ53=""</formula>
    </cfRule>
    <cfRule type="expression" dxfId="914" priority="1146" stopIfTrue="1">
      <formula>AQ53=CléPersonnalisée2</formula>
    </cfRule>
    <cfRule type="expression" dxfId="913" priority="1147" stopIfTrue="1">
      <formula>AQ53=CléPersonnalisée1</formula>
    </cfRule>
    <cfRule type="expression" dxfId="912" priority="1148" stopIfTrue="1">
      <formula>AQ53=CléMaladie</formula>
    </cfRule>
    <cfRule type="expression" dxfId="911" priority="1149" stopIfTrue="1">
      <formula>AQ53=CléPersonnelle</formula>
    </cfRule>
    <cfRule type="expression" dxfId="910" priority="1150" stopIfTrue="1">
      <formula>AQ53=CléCongés</formula>
    </cfRule>
  </conditionalFormatting>
  <conditionalFormatting sqref="AM55 AP55">
    <cfRule type="expression" priority="1139" stopIfTrue="1">
      <formula>AM55=""</formula>
    </cfRule>
    <cfRule type="expression" dxfId="909" priority="1140" stopIfTrue="1">
      <formula>AM55=CléPersonnalisée2</formula>
    </cfRule>
    <cfRule type="expression" dxfId="908" priority="1141" stopIfTrue="1">
      <formula>AM55=CléPersonnalisée1</formula>
    </cfRule>
    <cfRule type="expression" dxfId="907" priority="1142" stopIfTrue="1">
      <formula>AM55=CléMaladie</formula>
    </cfRule>
    <cfRule type="expression" dxfId="906" priority="1143" stopIfTrue="1">
      <formula>AM55=CléPersonnelle</formula>
    </cfRule>
    <cfRule type="expression" dxfId="905" priority="1144" stopIfTrue="1">
      <formula>AM55=CléCongés</formula>
    </cfRule>
  </conditionalFormatting>
  <conditionalFormatting sqref="AO35">
    <cfRule type="expression" priority="1004" stopIfTrue="1">
      <formula>AO35=""</formula>
    </cfRule>
    <cfRule type="expression" dxfId="904" priority="1005" stopIfTrue="1">
      <formula>AO35=CléPersonnalisée2</formula>
    </cfRule>
    <cfRule type="expression" dxfId="903" priority="1006" stopIfTrue="1">
      <formula>AO35=CléPersonnalisée1</formula>
    </cfRule>
    <cfRule type="expression" dxfId="902" priority="1007" stopIfTrue="1">
      <formula>AO35=CléMaladie</formula>
    </cfRule>
    <cfRule type="expression" dxfId="901" priority="1008" stopIfTrue="1">
      <formula>AO35=CléPersonnelle</formula>
    </cfRule>
    <cfRule type="expression" dxfId="900" priority="1009" stopIfTrue="1">
      <formula>AO35=CléCongés</formula>
    </cfRule>
  </conditionalFormatting>
  <conditionalFormatting sqref="C61:AG63">
    <cfRule type="expression" priority="1132" stopIfTrue="1">
      <formula>C61=""</formula>
    </cfRule>
    <cfRule type="expression" dxfId="899" priority="1133" stopIfTrue="1">
      <formula>C61=CléPersonnalisée2</formula>
    </cfRule>
    <cfRule type="expression" dxfId="898" priority="1134" stopIfTrue="1">
      <formula>C61=CléPersonnalisée1</formula>
    </cfRule>
    <cfRule type="expression" dxfId="897" priority="1135" stopIfTrue="1">
      <formula>C61=CléMaladie</formula>
    </cfRule>
    <cfRule type="expression" dxfId="896" priority="1136" stopIfTrue="1">
      <formula>C61=CléPersonnelle</formula>
    </cfRule>
    <cfRule type="expression" dxfId="895" priority="1137" stopIfTrue="1">
      <formula>C61=CléCongés</formula>
    </cfRule>
  </conditionalFormatting>
  <conditionalFormatting sqref="AH63">
    <cfRule type="dataBar" priority="113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{03FCDBCB-CAAC-427C-9AED-15479BA17F51}</x14:id>
        </ext>
      </extLst>
    </cfRule>
  </conditionalFormatting>
  <conditionalFormatting sqref="AI63:AL63 AJ61:AL62">
    <cfRule type="expression" priority="1126" stopIfTrue="1">
      <formula>AI61=""</formula>
    </cfRule>
    <cfRule type="expression" dxfId="894" priority="1127" stopIfTrue="1">
      <formula>AI61=CléPersonnalisée2</formula>
    </cfRule>
    <cfRule type="expression" dxfId="893" priority="1128" stopIfTrue="1">
      <formula>AI61=CléPersonnalisée1</formula>
    </cfRule>
    <cfRule type="expression" dxfId="892" priority="1129" stopIfTrue="1">
      <formula>AI61=CléMaladie</formula>
    </cfRule>
    <cfRule type="expression" dxfId="891" priority="1130" stopIfTrue="1">
      <formula>AI61=CléPersonnelle</formula>
    </cfRule>
    <cfRule type="expression" dxfId="890" priority="1131" stopIfTrue="1">
      <formula>AI61=CléCongés</formula>
    </cfRule>
  </conditionalFormatting>
  <conditionalFormatting sqref="AM61:AP62">
    <cfRule type="expression" priority="1120" stopIfTrue="1">
      <formula>AM61=""</formula>
    </cfRule>
    <cfRule type="expression" dxfId="889" priority="1121" stopIfTrue="1">
      <formula>AM61=CléPersonnalisée2</formula>
    </cfRule>
    <cfRule type="expression" dxfId="888" priority="1122" stopIfTrue="1">
      <formula>AM61=CléPersonnalisée1</formula>
    </cfRule>
    <cfRule type="expression" dxfId="887" priority="1123" stopIfTrue="1">
      <formula>AM61=CléMaladie</formula>
    </cfRule>
    <cfRule type="expression" dxfId="886" priority="1124" stopIfTrue="1">
      <formula>AM61=CléPersonnelle</formula>
    </cfRule>
    <cfRule type="expression" dxfId="885" priority="1125" stopIfTrue="1">
      <formula>AM61=CléCongés</formula>
    </cfRule>
  </conditionalFormatting>
  <conditionalFormatting sqref="AQ61:AR62">
    <cfRule type="expression" priority="1114" stopIfTrue="1">
      <formula>AQ61=""</formula>
    </cfRule>
    <cfRule type="expression" dxfId="884" priority="1115" stopIfTrue="1">
      <formula>AQ61=CléPersonnalisée2</formula>
    </cfRule>
    <cfRule type="expression" dxfId="883" priority="1116" stopIfTrue="1">
      <formula>AQ61=CléPersonnalisée1</formula>
    </cfRule>
    <cfRule type="expression" dxfId="882" priority="1117" stopIfTrue="1">
      <formula>AQ61=CléMaladie</formula>
    </cfRule>
    <cfRule type="expression" dxfId="881" priority="1118" stopIfTrue="1">
      <formula>AQ61=CléPersonnelle</formula>
    </cfRule>
    <cfRule type="expression" dxfId="880" priority="1119" stopIfTrue="1">
      <formula>AQ61=CléCongés</formula>
    </cfRule>
  </conditionalFormatting>
  <conditionalFormatting sqref="AM63 AP63">
    <cfRule type="expression" priority="1108" stopIfTrue="1">
      <formula>AM63=""</formula>
    </cfRule>
    <cfRule type="expression" dxfId="879" priority="1109" stopIfTrue="1">
      <formula>AM63=CléPersonnalisée2</formula>
    </cfRule>
    <cfRule type="expression" dxfId="878" priority="1110" stopIfTrue="1">
      <formula>AM63=CléPersonnalisée1</formula>
    </cfRule>
    <cfRule type="expression" dxfId="877" priority="1111" stopIfTrue="1">
      <formula>AM63=CléMaladie</formula>
    </cfRule>
    <cfRule type="expression" dxfId="876" priority="1112" stopIfTrue="1">
      <formula>AM63=CléPersonnelle</formula>
    </cfRule>
    <cfRule type="expression" dxfId="875" priority="1113" stopIfTrue="1">
      <formula>AM63=CléCongés</formula>
    </cfRule>
  </conditionalFormatting>
  <conditionalFormatting sqref="AI19">
    <cfRule type="expression" priority="1096" stopIfTrue="1">
      <formula>AI19=""</formula>
    </cfRule>
    <cfRule type="expression" dxfId="874" priority="1097" stopIfTrue="1">
      <formula>AI19=CléPersonnalisée2</formula>
    </cfRule>
    <cfRule type="expression" dxfId="873" priority="1098" stopIfTrue="1">
      <formula>AI19=CléPersonnalisée1</formula>
    </cfRule>
    <cfRule type="expression" dxfId="872" priority="1099" stopIfTrue="1">
      <formula>AI19=CléMaladie</formula>
    </cfRule>
    <cfRule type="expression" dxfId="871" priority="1100" stopIfTrue="1">
      <formula>AI19=CléPersonnelle</formula>
    </cfRule>
    <cfRule type="expression" dxfId="870" priority="1101" stopIfTrue="1">
      <formula>AI19=CléCongés</formula>
    </cfRule>
  </conditionalFormatting>
  <conditionalFormatting sqref="AI15">
    <cfRule type="expression" priority="1102" stopIfTrue="1">
      <formula>AI15=""</formula>
    </cfRule>
    <cfRule type="expression" dxfId="869" priority="1103" stopIfTrue="1">
      <formula>AI15=CléPersonnalisée2</formula>
    </cfRule>
    <cfRule type="expression" dxfId="868" priority="1104" stopIfTrue="1">
      <formula>AI15=CléPersonnalisée1</formula>
    </cfRule>
    <cfRule type="expression" dxfId="867" priority="1105" stopIfTrue="1">
      <formula>AI15=CléMaladie</formula>
    </cfRule>
    <cfRule type="expression" dxfId="866" priority="1106" stopIfTrue="1">
      <formula>AI15=CléPersonnelle</formula>
    </cfRule>
    <cfRule type="expression" dxfId="865" priority="1107" stopIfTrue="1">
      <formula>AI15=CléCongés</formula>
    </cfRule>
  </conditionalFormatting>
  <conditionalFormatting sqref="AI21:AI22">
    <cfRule type="expression" priority="950" stopIfTrue="1">
      <formula>AI21=""</formula>
    </cfRule>
    <cfRule type="expression" dxfId="864" priority="951" stopIfTrue="1">
      <formula>AI21=CléPersonnalisée2</formula>
    </cfRule>
    <cfRule type="expression" dxfId="863" priority="952" stopIfTrue="1">
      <formula>AI21=CléPersonnalisée1</formula>
    </cfRule>
    <cfRule type="expression" dxfId="862" priority="953" stopIfTrue="1">
      <formula>AI21=CléMaladie</formula>
    </cfRule>
    <cfRule type="expression" dxfId="861" priority="954" stopIfTrue="1">
      <formula>AI21=CléPersonnelle</formula>
    </cfRule>
    <cfRule type="expression" dxfId="860" priority="955" stopIfTrue="1">
      <formula>AI21=CléCongés</formula>
    </cfRule>
  </conditionalFormatting>
  <conditionalFormatting sqref="AH15">
    <cfRule type="dataBar" priority="109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{05AF1706-BA5B-4381-ABA3-00C56BFD4EB6}</x14:id>
        </ext>
      </extLst>
    </cfRule>
  </conditionalFormatting>
  <conditionalFormatting sqref="AH19">
    <cfRule type="dataBar" priority="109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{D7A4D218-E204-4915-A534-3715C55BBF67}</x14:id>
        </ext>
      </extLst>
    </cfRule>
  </conditionalFormatting>
  <conditionalFormatting sqref="AM13:AP14">
    <cfRule type="expression" priority="1088" stopIfTrue="1">
      <formula>AM13=""</formula>
    </cfRule>
    <cfRule type="expression" dxfId="859" priority="1089" stopIfTrue="1">
      <formula>AM13=CléPersonnalisée2</formula>
    </cfRule>
    <cfRule type="expression" dxfId="858" priority="1090" stopIfTrue="1">
      <formula>AM13=CléPersonnalisée1</formula>
    </cfRule>
    <cfRule type="expression" dxfId="857" priority="1091" stopIfTrue="1">
      <formula>AM13=CléMaladie</formula>
    </cfRule>
    <cfRule type="expression" dxfId="856" priority="1092" stopIfTrue="1">
      <formula>AM13=CléPersonnelle</formula>
    </cfRule>
    <cfRule type="expression" dxfId="855" priority="1093" stopIfTrue="1">
      <formula>AM13=CléCongés</formula>
    </cfRule>
  </conditionalFormatting>
  <conditionalFormatting sqref="AQ13:AR14">
    <cfRule type="expression" priority="1082" stopIfTrue="1">
      <formula>AQ13=""</formula>
    </cfRule>
    <cfRule type="expression" dxfId="854" priority="1083" stopIfTrue="1">
      <formula>AQ13=CléPersonnalisée2</formula>
    </cfRule>
    <cfRule type="expression" dxfId="853" priority="1084" stopIfTrue="1">
      <formula>AQ13=CléPersonnalisée1</formula>
    </cfRule>
    <cfRule type="expression" dxfId="852" priority="1085" stopIfTrue="1">
      <formula>AQ13=CléMaladie</formula>
    </cfRule>
    <cfRule type="expression" dxfId="851" priority="1086" stopIfTrue="1">
      <formula>AQ13=CléPersonnelle</formula>
    </cfRule>
    <cfRule type="expression" dxfId="850" priority="1087" stopIfTrue="1">
      <formula>AQ13=CléCongés</formula>
    </cfRule>
  </conditionalFormatting>
  <conditionalFormatting sqref="AM15 AP15">
    <cfRule type="expression" priority="1076" stopIfTrue="1">
      <formula>AM15=""</formula>
    </cfRule>
    <cfRule type="expression" dxfId="849" priority="1077" stopIfTrue="1">
      <formula>AM15=CléPersonnalisée2</formula>
    </cfRule>
    <cfRule type="expression" dxfId="848" priority="1078" stopIfTrue="1">
      <formula>AM15=CléPersonnalisée1</formula>
    </cfRule>
    <cfRule type="expression" dxfId="847" priority="1079" stopIfTrue="1">
      <formula>AM15=CléMaladie</formula>
    </cfRule>
    <cfRule type="expression" dxfId="846" priority="1080" stopIfTrue="1">
      <formula>AM15=CléPersonnelle</formula>
    </cfRule>
    <cfRule type="expression" dxfId="845" priority="1081" stopIfTrue="1">
      <formula>AM15=CléCongés</formula>
    </cfRule>
  </conditionalFormatting>
  <conditionalFormatting sqref="AO27">
    <cfRule type="expression" priority="1016" stopIfTrue="1">
      <formula>AO27=""</formula>
    </cfRule>
    <cfRule type="expression" dxfId="844" priority="1017" stopIfTrue="1">
      <formula>AO27=CléPersonnalisée2</formula>
    </cfRule>
    <cfRule type="expression" dxfId="843" priority="1018" stopIfTrue="1">
      <formula>AO27=CléPersonnalisée1</formula>
    </cfRule>
    <cfRule type="expression" dxfId="842" priority="1019" stopIfTrue="1">
      <formula>AO27=CléMaladie</formula>
    </cfRule>
    <cfRule type="expression" dxfId="841" priority="1020" stopIfTrue="1">
      <formula>AO27=CléPersonnelle</formula>
    </cfRule>
    <cfRule type="expression" dxfId="840" priority="1021" stopIfTrue="1">
      <formula>AO27=CléCongés</formula>
    </cfRule>
  </conditionalFormatting>
  <conditionalFormatting sqref="AM17:AP18">
    <cfRule type="expression" priority="1070" stopIfTrue="1">
      <formula>AM17=""</formula>
    </cfRule>
    <cfRule type="expression" dxfId="839" priority="1071" stopIfTrue="1">
      <formula>AM17=CléPersonnalisée2</formula>
    </cfRule>
    <cfRule type="expression" dxfId="838" priority="1072" stopIfTrue="1">
      <formula>AM17=CléPersonnalisée1</formula>
    </cfRule>
    <cfRule type="expression" dxfId="837" priority="1073" stopIfTrue="1">
      <formula>AM17=CléMaladie</formula>
    </cfRule>
    <cfRule type="expression" dxfId="836" priority="1074" stopIfTrue="1">
      <formula>AM17=CléPersonnelle</formula>
    </cfRule>
    <cfRule type="expression" dxfId="835" priority="1075" stopIfTrue="1">
      <formula>AM17=CléCongés</formula>
    </cfRule>
  </conditionalFormatting>
  <conditionalFormatting sqref="AQ17:AR18">
    <cfRule type="expression" priority="1064" stopIfTrue="1">
      <formula>AQ17=""</formula>
    </cfRule>
    <cfRule type="expression" dxfId="834" priority="1065" stopIfTrue="1">
      <formula>AQ17=CléPersonnalisée2</formula>
    </cfRule>
    <cfRule type="expression" dxfId="833" priority="1066" stopIfTrue="1">
      <formula>AQ17=CléPersonnalisée1</formula>
    </cfRule>
    <cfRule type="expression" dxfId="832" priority="1067" stopIfTrue="1">
      <formula>AQ17=CléMaladie</formula>
    </cfRule>
    <cfRule type="expression" dxfId="831" priority="1068" stopIfTrue="1">
      <formula>AQ17=CléPersonnelle</formula>
    </cfRule>
    <cfRule type="expression" dxfId="830" priority="1069" stopIfTrue="1">
      <formula>AQ17=CléCongés</formula>
    </cfRule>
  </conditionalFormatting>
  <conditionalFormatting sqref="AM19 AP19">
    <cfRule type="expression" priority="1058" stopIfTrue="1">
      <formula>AM19=""</formula>
    </cfRule>
    <cfRule type="expression" dxfId="829" priority="1059" stopIfTrue="1">
      <formula>AM19=CléPersonnalisée2</formula>
    </cfRule>
    <cfRule type="expression" dxfId="828" priority="1060" stopIfTrue="1">
      <formula>AM19=CléPersonnalisée1</formula>
    </cfRule>
    <cfRule type="expression" dxfId="827" priority="1061" stopIfTrue="1">
      <formula>AM19=CléMaladie</formula>
    </cfRule>
    <cfRule type="expression" dxfId="826" priority="1062" stopIfTrue="1">
      <formula>AM19=CléPersonnelle</formula>
    </cfRule>
    <cfRule type="expression" dxfId="825" priority="1063" stopIfTrue="1">
      <formula>AM19=CléCongés</formula>
    </cfRule>
  </conditionalFormatting>
  <conditionalFormatting sqref="AH13:AH14">
    <cfRule type="dataBar" priority="105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{C96DBE66-8DCC-411E-B5DB-ECE923D4AF28}</x14:id>
        </ext>
      </extLst>
    </cfRule>
  </conditionalFormatting>
  <conditionalFormatting sqref="AH17:AH18">
    <cfRule type="dataBar" priority="105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{BDC2AA84-F55D-4F8F-836B-6E315EF25A34}</x14:id>
        </ext>
      </extLst>
    </cfRule>
  </conditionalFormatting>
  <conditionalFormatting sqref="AH21:AH22">
    <cfRule type="dataBar" priority="105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{D9B7A400-524D-4EC3-9E5D-475FBDFDB719}</x14:id>
        </ext>
      </extLst>
    </cfRule>
  </conditionalFormatting>
  <conditionalFormatting sqref="AH25:AH26">
    <cfRule type="dataBar" priority="105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{67C065EE-D71B-40B6-9E9A-E63ABA9DFB59}</x14:id>
        </ext>
      </extLst>
    </cfRule>
  </conditionalFormatting>
  <conditionalFormatting sqref="AH29:AH30">
    <cfRule type="dataBar" priority="105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{B70F8971-FE12-4B74-886E-27FBDF1FF4E6}</x14:id>
        </ext>
      </extLst>
    </cfRule>
  </conditionalFormatting>
  <conditionalFormatting sqref="AH33:AH34">
    <cfRule type="dataBar" priority="105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{6C0EC9B4-82F1-46F9-8CC0-41B4EAF02041}</x14:id>
        </ext>
      </extLst>
    </cfRule>
  </conditionalFormatting>
  <conditionalFormatting sqref="AH37:AH38">
    <cfRule type="dataBar" priority="105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{1F9CA499-2B2E-4BC6-B829-E40CCF37F314}</x14:id>
        </ext>
      </extLst>
    </cfRule>
  </conditionalFormatting>
  <conditionalFormatting sqref="AH41:AH42">
    <cfRule type="dataBar" priority="105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{2E54C088-1326-4A56-A36E-B08B2C085207}</x14:id>
        </ext>
      </extLst>
    </cfRule>
  </conditionalFormatting>
  <conditionalFormatting sqref="AH45:AH46">
    <cfRule type="dataBar" priority="104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{B1221A81-FDCA-4163-BFCA-DA58479FEEB7}</x14:id>
        </ext>
      </extLst>
    </cfRule>
  </conditionalFormatting>
  <conditionalFormatting sqref="AH49:AH50">
    <cfRule type="dataBar" priority="104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{939362E2-F85F-42F8-9EAE-82D464F6DB53}</x14:id>
        </ext>
      </extLst>
    </cfRule>
  </conditionalFormatting>
  <conditionalFormatting sqref="AH53:AH54">
    <cfRule type="dataBar" priority="104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{B8D8A68D-FCF6-4FFD-B470-A384FF559EBD}</x14:id>
        </ext>
      </extLst>
    </cfRule>
  </conditionalFormatting>
  <conditionalFormatting sqref="AH61:AH62">
    <cfRule type="dataBar" priority="104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{A6FC376B-066B-4F79-ABE5-B7B559F1DB5D}</x14:id>
        </ext>
      </extLst>
    </cfRule>
  </conditionalFormatting>
  <conditionalFormatting sqref="AO11">
    <cfRule type="expression" priority="1040" stopIfTrue="1">
      <formula>AO11=""</formula>
    </cfRule>
    <cfRule type="expression" dxfId="824" priority="1041" stopIfTrue="1">
      <formula>AO11=CléPersonnalisée2</formula>
    </cfRule>
    <cfRule type="expression" dxfId="823" priority="1042" stopIfTrue="1">
      <formula>AO11=CléPersonnalisée1</formula>
    </cfRule>
    <cfRule type="expression" dxfId="822" priority="1043" stopIfTrue="1">
      <formula>AO11=CléMaladie</formula>
    </cfRule>
    <cfRule type="expression" dxfId="821" priority="1044" stopIfTrue="1">
      <formula>AO11=CléPersonnelle</formula>
    </cfRule>
    <cfRule type="expression" dxfId="820" priority="1045" stopIfTrue="1">
      <formula>AO11=CléCongés</formula>
    </cfRule>
  </conditionalFormatting>
  <conditionalFormatting sqref="AO15">
    <cfRule type="expression" priority="1034" stopIfTrue="1">
      <formula>AO15=""</formula>
    </cfRule>
    <cfRule type="expression" dxfId="819" priority="1035" stopIfTrue="1">
      <formula>AO15=CléPersonnalisée2</formula>
    </cfRule>
    <cfRule type="expression" dxfId="818" priority="1036" stopIfTrue="1">
      <formula>AO15=CléPersonnalisée1</formula>
    </cfRule>
    <cfRule type="expression" dxfId="817" priority="1037" stopIfTrue="1">
      <formula>AO15=CléMaladie</formula>
    </cfRule>
    <cfRule type="expression" dxfId="816" priority="1038" stopIfTrue="1">
      <formula>AO15=CléPersonnelle</formula>
    </cfRule>
    <cfRule type="expression" dxfId="815" priority="1039" stopIfTrue="1">
      <formula>AO15=CléCongés</formula>
    </cfRule>
  </conditionalFormatting>
  <conditionalFormatting sqref="AO19">
    <cfRule type="expression" priority="1028" stopIfTrue="1">
      <formula>AO19=""</formula>
    </cfRule>
    <cfRule type="expression" dxfId="814" priority="1029" stopIfTrue="1">
      <formula>AO19=CléPersonnalisée2</formula>
    </cfRule>
    <cfRule type="expression" dxfId="813" priority="1030" stopIfTrue="1">
      <formula>AO19=CléPersonnalisée1</formula>
    </cfRule>
    <cfRule type="expression" dxfId="812" priority="1031" stopIfTrue="1">
      <formula>AO19=CléMaladie</formula>
    </cfRule>
    <cfRule type="expression" dxfId="811" priority="1032" stopIfTrue="1">
      <formula>AO19=CléPersonnelle</formula>
    </cfRule>
    <cfRule type="expression" dxfId="810" priority="1033" stopIfTrue="1">
      <formula>AO19=CléCongés</formula>
    </cfRule>
  </conditionalFormatting>
  <conditionalFormatting sqref="AO23">
    <cfRule type="expression" priority="1022" stopIfTrue="1">
      <formula>AO23=""</formula>
    </cfRule>
    <cfRule type="expression" dxfId="809" priority="1023" stopIfTrue="1">
      <formula>AO23=CléPersonnalisée2</formula>
    </cfRule>
    <cfRule type="expression" dxfId="808" priority="1024" stopIfTrue="1">
      <formula>AO23=CléPersonnalisée1</formula>
    </cfRule>
    <cfRule type="expression" dxfId="807" priority="1025" stopIfTrue="1">
      <formula>AO23=CléMaladie</formula>
    </cfRule>
    <cfRule type="expression" dxfId="806" priority="1026" stopIfTrue="1">
      <formula>AO23=CléPersonnelle</formula>
    </cfRule>
    <cfRule type="expression" dxfId="805" priority="1027" stopIfTrue="1">
      <formula>AO23=CléCongés</formula>
    </cfRule>
  </conditionalFormatting>
  <conditionalFormatting sqref="AM57:AP58">
    <cfRule type="expression" priority="768" stopIfTrue="1">
      <formula>AM57=""</formula>
    </cfRule>
    <cfRule type="expression" dxfId="804" priority="769" stopIfTrue="1">
      <formula>AM57=CléPersonnalisée2</formula>
    </cfRule>
    <cfRule type="expression" dxfId="803" priority="770" stopIfTrue="1">
      <formula>AM57=CléPersonnalisée1</formula>
    </cfRule>
    <cfRule type="expression" dxfId="802" priority="771" stopIfTrue="1">
      <formula>AM57=CléMaladie</formula>
    </cfRule>
    <cfRule type="expression" dxfId="801" priority="772" stopIfTrue="1">
      <formula>AM57=CléPersonnelle</formula>
    </cfRule>
    <cfRule type="expression" dxfId="800" priority="773" stopIfTrue="1">
      <formula>AM57=CléCongés</formula>
    </cfRule>
  </conditionalFormatting>
  <conditionalFormatting sqref="AO31">
    <cfRule type="expression" priority="1010" stopIfTrue="1">
      <formula>AO31=""</formula>
    </cfRule>
    <cfRule type="expression" dxfId="799" priority="1011" stopIfTrue="1">
      <formula>AO31=CléPersonnalisée2</formula>
    </cfRule>
    <cfRule type="expression" dxfId="798" priority="1012" stopIfTrue="1">
      <formula>AO31=CléPersonnalisée1</formula>
    </cfRule>
    <cfRule type="expression" dxfId="797" priority="1013" stopIfTrue="1">
      <formula>AO31=CléMaladie</formula>
    </cfRule>
    <cfRule type="expression" dxfId="796" priority="1014" stopIfTrue="1">
      <formula>AO31=CléPersonnelle</formula>
    </cfRule>
    <cfRule type="expression" dxfId="795" priority="1015" stopIfTrue="1">
      <formula>AO31=CléCongés</formula>
    </cfRule>
  </conditionalFormatting>
  <conditionalFormatting sqref="AM59 AP59">
    <cfRule type="expression" priority="756" stopIfTrue="1">
      <formula>AM59=""</formula>
    </cfRule>
    <cfRule type="expression" dxfId="794" priority="757" stopIfTrue="1">
      <formula>AM59=CléPersonnalisée2</formula>
    </cfRule>
    <cfRule type="expression" dxfId="793" priority="758" stopIfTrue="1">
      <formula>AM59=CléPersonnalisée1</formula>
    </cfRule>
    <cfRule type="expression" dxfId="792" priority="759" stopIfTrue="1">
      <formula>AM59=CléMaladie</formula>
    </cfRule>
    <cfRule type="expression" dxfId="791" priority="760" stopIfTrue="1">
      <formula>AM59=CléPersonnelle</formula>
    </cfRule>
    <cfRule type="expression" dxfId="790" priority="761" stopIfTrue="1">
      <formula>AM59=CléCongés</formula>
    </cfRule>
  </conditionalFormatting>
  <conditionalFormatting sqref="AO39">
    <cfRule type="expression" priority="998" stopIfTrue="1">
      <formula>AO39=""</formula>
    </cfRule>
    <cfRule type="expression" dxfId="789" priority="999" stopIfTrue="1">
      <formula>AO39=CléPersonnalisée2</formula>
    </cfRule>
    <cfRule type="expression" dxfId="788" priority="1000" stopIfTrue="1">
      <formula>AO39=CléPersonnalisée1</formula>
    </cfRule>
    <cfRule type="expression" dxfId="787" priority="1001" stopIfTrue="1">
      <formula>AO39=CléMaladie</formula>
    </cfRule>
    <cfRule type="expression" dxfId="786" priority="1002" stopIfTrue="1">
      <formula>AO39=CléPersonnelle</formula>
    </cfRule>
    <cfRule type="expression" dxfId="785" priority="1003" stopIfTrue="1">
      <formula>AO39=CléCongés</formula>
    </cfRule>
  </conditionalFormatting>
  <conditionalFormatting sqref="AO43">
    <cfRule type="expression" priority="992" stopIfTrue="1">
      <formula>AO43=""</formula>
    </cfRule>
    <cfRule type="expression" dxfId="784" priority="993" stopIfTrue="1">
      <formula>AO43=CléPersonnalisée2</formula>
    </cfRule>
    <cfRule type="expression" dxfId="783" priority="994" stopIfTrue="1">
      <formula>AO43=CléPersonnalisée1</formula>
    </cfRule>
    <cfRule type="expression" dxfId="782" priority="995" stopIfTrue="1">
      <formula>AO43=CléMaladie</formula>
    </cfRule>
    <cfRule type="expression" dxfId="781" priority="996" stopIfTrue="1">
      <formula>AO43=CléPersonnelle</formula>
    </cfRule>
    <cfRule type="expression" dxfId="780" priority="997" stopIfTrue="1">
      <formula>AO43=CléCongés</formula>
    </cfRule>
  </conditionalFormatting>
  <conditionalFormatting sqref="AO47">
    <cfRule type="expression" priority="986" stopIfTrue="1">
      <formula>AO47=""</formula>
    </cfRule>
    <cfRule type="expression" dxfId="779" priority="987" stopIfTrue="1">
      <formula>AO47=CléPersonnalisée2</formula>
    </cfRule>
    <cfRule type="expression" dxfId="778" priority="988" stopIfTrue="1">
      <formula>AO47=CléPersonnalisée1</formula>
    </cfRule>
    <cfRule type="expression" dxfId="777" priority="989" stopIfTrue="1">
      <formula>AO47=CléMaladie</formula>
    </cfRule>
    <cfRule type="expression" dxfId="776" priority="990" stopIfTrue="1">
      <formula>AO47=CléPersonnelle</formula>
    </cfRule>
    <cfRule type="expression" dxfId="775" priority="991" stopIfTrue="1">
      <formula>AO47=CléCongés</formula>
    </cfRule>
  </conditionalFormatting>
  <conditionalFormatting sqref="AO51">
    <cfRule type="expression" priority="980" stopIfTrue="1">
      <formula>AO51=""</formula>
    </cfRule>
    <cfRule type="expression" dxfId="774" priority="981" stopIfTrue="1">
      <formula>AO51=CléPersonnalisée2</formula>
    </cfRule>
    <cfRule type="expression" dxfId="773" priority="982" stopIfTrue="1">
      <formula>AO51=CléPersonnalisée1</formula>
    </cfRule>
    <cfRule type="expression" dxfId="772" priority="983" stopIfTrue="1">
      <formula>AO51=CléMaladie</formula>
    </cfRule>
    <cfRule type="expression" dxfId="771" priority="984" stopIfTrue="1">
      <formula>AO51=CléPersonnelle</formula>
    </cfRule>
    <cfRule type="expression" dxfId="770" priority="985" stopIfTrue="1">
      <formula>AO51=CléCongés</formula>
    </cfRule>
  </conditionalFormatting>
  <conditionalFormatting sqref="AO55">
    <cfRule type="expression" priority="974" stopIfTrue="1">
      <formula>AO55=""</formula>
    </cfRule>
    <cfRule type="expression" dxfId="769" priority="975" stopIfTrue="1">
      <formula>AO55=CléPersonnalisée2</formula>
    </cfRule>
    <cfRule type="expression" dxfId="768" priority="976" stopIfTrue="1">
      <formula>AO55=CléPersonnalisée1</formula>
    </cfRule>
    <cfRule type="expression" dxfId="767" priority="977" stopIfTrue="1">
      <formula>AO55=CléMaladie</formula>
    </cfRule>
    <cfRule type="expression" dxfId="766" priority="978" stopIfTrue="1">
      <formula>AO55=CléPersonnelle</formula>
    </cfRule>
    <cfRule type="expression" dxfId="765" priority="979" stopIfTrue="1">
      <formula>AO55=CléCongés</formula>
    </cfRule>
  </conditionalFormatting>
  <conditionalFormatting sqref="AO63">
    <cfRule type="expression" priority="968" stopIfTrue="1">
      <formula>AO63=""</formula>
    </cfRule>
    <cfRule type="expression" dxfId="764" priority="969" stopIfTrue="1">
      <formula>AO63=CléPersonnalisée2</formula>
    </cfRule>
    <cfRule type="expression" dxfId="763" priority="970" stopIfTrue="1">
      <formula>AO63=CléPersonnalisée1</formula>
    </cfRule>
    <cfRule type="expression" dxfId="762" priority="971" stopIfTrue="1">
      <formula>AO63=CléMaladie</formula>
    </cfRule>
    <cfRule type="expression" dxfId="761" priority="972" stopIfTrue="1">
      <formula>AO63=CléPersonnelle</formula>
    </cfRule>
    <cfRule type="expression" dxfId="760" priority="973" stopIfTrue="1">
      <formula>AO63=CléCongés</formula>
    </cfRule>
  </conditionalFormatting>
  <conditionalFormatting sqref="AI13:AI14">
    <cfRule type="expression" priority="962" stopIfTrue="1">
      <formula>AI13=""</formula>
    </cfRule>
    <cfRule type="expression" dxfId="759" priority="963" stopIfTrue="1">
      <formula>AI13=CléPersonnalisée2</formula>
    </cfRule>
    <cfRule type="expression" dxfId="758" priority="964" stopIfTrue="1">
      <formula>AI13=CléPersonnalisée1</formula>
    </cfRule>
    <cfRule type="expression" dxfId="757" priority="965" stopIfTrue="1">
      <formula>AI13=CléMaladie</formula>
    </cfRule>
    <cfRule type="expression" dxfId="756" priority="966" stopIfTrue="1">
      <formula>AI13=CléPersonnelle</formula>
    </cfRule>
    <cfRule type="expression" dxfId="755" priority="967" stopIfTrue="1">
      <formula>AI13=CléCongés</formula>
    </cfRule>
  </conditionalFormatting>
  <conditionalFormatting sqref="AI17:AI18">
    <cfRule type="expression" priority="956" stopIfTrue="1">
      <formula>AI17=""</formula>
    </cfRule>
    <cfRule type="expression" dxfId="754" priority="957" stopIfTrue="1">
      <formula>AI17=CléPersonnalisée2</formula>
    </cfRule>
    <cfRule type="expression" dxfId="753" priority="958" stopIfTrue="1">
      <formula>AI17=CléPersonnalisée1</formula>
    </cfRule>
    <cfRule type="expression" dxfId="752" priority="959" stopIfTrue="1">
      <formula>AI17=CléMaladie</formula>
    </cfRule>
    <cfRule type="expression" dxfId="751" priority="960" stopIfTrue="1">
      <formula>AI17=CléPersonnelle</formula>
    </cfRule>
    <cfRule type="expression" dxfId="750" priority="961" stopIfTrue="1">
      <formula>AI17=CléCongés</formula>
    </cfRule>
  </conditionalFormatting>
  <conditionalFormatting sqref="AI25:AI26">
    <cfRule type="expression" priority="944" stopIfTrue="1">
      <formula>AI25=""</formula>
    </cfRule>
    <cfRule type="expression" dxfId="749" priority="945" stopIfTrue="1">
      <formula>AI25=CléPersonnalisée2</formula>
    </cfRule>
    <cfRule type="expression" dxfId="748" priority="946" stopIfTrue="1">
      <formula>AI25=CléPersonnalisée1</formula>
    </cfRule>
    <cfRule type="expression" dxfId="747" priority="947" stopIfTrue="1">
      <formula>AI25=CléMaladie</formula>
    </cfRule>
    <cfRule type="expression" dxfId="746" priority="948" stopIfTrue="1">
      <formula>AI25=CléPersonnelle</formula>
    </cfRule>
    <cfRule type="expression" dxfId="745" priority="949" stopIfTrue="1">
      <formula>AI25=CléCongés</formula>
    </cfRule>
  </conditionalFormatting>
  <conditionalFormatting sqref="AI29:AI30">
    <cfRule type="expression" priority="938" stopIfTrue="1">
      <formula>AI29=""</formula>
    </cfRule>
    <cfRule type="expression" dxfId="744" priority="939" stopIfTrue="1">
      <formula>AI29=CléPersonnalisée2</formula>
    </cfRule>
    <cfRule type="expression" dxfId="743" priority="940" stopIfTrue="1">
      <formula>AI29=CléPersonnalisée1</formula>
    </cfRule>
    <cfRule type="expression" dxfId="742" priority="941" stopIfTrue="1">
      <formula>AI29=CléMaladie</formula>
    </cfRule>
    <cfRule type="expression" dxfId="741" priority="942" stopIfTrue="1">
      <formula>AI29=CléPersonnelle</formula>
    </cfRule>
    <cfRule type="expression" dxfId="740" priority="943" stopIfTrue="1">
      <formula>AI29=CléCongés</formula>
    </cfRule>
  </conditionalFormatting>
  <conditionalFormatting sqref="AI33:AI34">
    <cfRule type="expression" priority="932" stopIfTrue="1">
      <formula>AI33=""</formula>
    </cfRule>
    <cfRule type="expression" dxfId="739" priority="933" stopIfTrue="1">
      <formula>AI33=CléPersonnalisée2</formula>
    </cfRule>
    <cfRule type="expression" dxfId="738" priority="934" stopIfTrue="1">
      <formula>AI33=CléPersonnalisée1</formula>
    </cfRule>
    <cfRule type="expression" dxfId="737" priority="935" stopIfTrue="1">
      <formula>AI33=CléMaladie</formula>
    </cfRule>
    <cfRule type="expression" dxfId="736" priority="936" stopIfTrue="1">
      <formula>AI33=CléPersonnelle</formula>
    </cfRule>
    <cfRule type="expression" dxfId="735" priority="937" stopIfTrue="1">
      <formula>AI33=CléCongés</formula>
    </cfRule>
  </conditionalFormatting>
  <conditionalFormatting sqref="AI37:AI38">
    <cfRule type="expression" priority="926" stopIfTrue="1">
      <formula>AI37=""</formula>
    </cfRule>
    <cfRule type="expression" dxfId="734" priority="927" stopIfTrue="1">
      <formula>AI37=CléPersonnalisée2</formula>
    </cfRule>
    <cfRule type="expression" dxfId="733" priority="928" stopIfTrue="1">
      <formula>AI37=CléPersonnalisée1</formula>
    </cfRule>
    <cfRule type="expression" dxfId="732" priority="929" stopIfTrue="1">
      <formula>AI37=CléMaladie</formula>
    </cfRule>
    <cfRule type="expression" dxfId="731" priority="930" stopIfTrue="1">
      <formula>AI37=CléPersonnelle</formula>
    </cfRule>
    <cfRule type="expression" dxfId="730" priority="931" stopIfTrue="1">
      <formula>AI37=CléCongés</formula>
    </cfRule>
  </conditionalFormatting>
  <conditionalFormatting sqref="AI41:AI42">
    <cfRule type="expression" priority="920" stopIfTrue="1">
      <formula>AI41=""</formula>
    </cfRule>
    <cfRule type="expression" dxfId="729" priority="921" stopIfTrue="1">
      <formula>AI41=CléPersonnalisée2</formula>
    </cfRule>
    <cfRule type="expression" dxfId="728" priority="922" stopIfTrue="1">
      <formula>AI41=CléPersonnalisée1</formula>
    </cfRule>
    <cfRule type="expression" dxfId="727" priority="923" stopIfTrue="1">
      <formula>AI41=CléMaladie</formula>
    </cfRule>
    <cfRule type="expression" dxfId="726" priority="924" stopIfTrue="1">
      <formula>AI41=CléPersonnelle</formula>
    </cfRule>
    <cfRule type="expression" dxfId="725" priority="925" stopIfTrue="1">
      <formula>AI41=CléCongés</formula>
    </cfRule>
  </conditionalFormatting>
  <conditionalFormatting sqref="AI45:AI46">
    <cfRule type="expression" priority="914" stopIfTrue="1">
      <formula>AI45=""</formula>
    </cfRule>
    <cfRule type="expression" dxfId="724" priority="915" stopIfTrue="1">
      <formula>AI45=CléPersonnalisée2</formula>
    </cfRule>
    <cfRule type="expression" dxfId="723" priority="916" stopIfTrue="1">
      <formula>AI45=CléPersonnalisée1</formula>
    </cfRule>
    <cfRule type="expression" dxfId="722" priority="917" stopIfTrue="1">
      <formula>AI45=CléMaladie</formula>
    </cfRule>
    <cfRule type="expression" dxfId="721" priority="918" stopIfTrue="1">
      <formula>AI45=CléPersonnelle</formula>
    </cfRule>
    <cfRule type="expression" dxfId="720" priority="919" stopIfTrue="1">
      <formula>AI45=CléCongés</formula>
    </cfRule>
  </conditionalFormatting>
  <conditionalFormatting sqref="AI49:AI50">
    <cfRule type="expression" priority="908" stopIfTrue="1">
      <formula>AI49=""</formula>
    </cfRule>
    <cfRule type="expression" dxfId="719" priority="909" stopIfTrue="1">
      <formula>AI49=CléPersonnalisée2</formula>
    </cfRule>
    <cfRule type="expression" dxfId="718" priority="910" stopIfTrue="1">
      <formula>AI49=CléPersonnalisée1</formula>
    </cfRule>
    <cfRule type="expression" dxfId="717" priority="911" stopIfTrue="1">
      <formula>AI49=CléMaladie</formula>
    </cfRule>
    <cfRule type="expression" dxfId="716" priority="912" stopIfTrue="1">
      <formula>AI49=CléPersonnelle</formula>
    </cfRule>
    <cfRule type="expression" dxfId="715" priority="913" stopIfTrue="1">
      <formula>AI49=CléCongés</formula>
    </cfRule>
  </conditionalFormatting>
  <conditionalFormatting sqref="AI53:AI54">
    <cfRule type="expression" priority="902" stopIfTrue="1">
      <formula>AI53=""</formula>
    </cfRule>
    <cfRule type="expression" dxfId="714" priority="903" stopIfTrue="1">
      <formula>AI53=CléPersonnalisée2</formula>
    </cfRule>
    <cfRule type="expression" dxfId="713" priority="904" stopIfTrue="1">
      <formula>AI53=CléPersonnalisée1</formula>
    </cfRule>
    <cfRule type="expression" dxfId="712" priority="905" stopIfTrue="1">
      <formula>AI53=CléMaladie</formula>
    </cfRule>
    <cfRule type="expression" dxfId="711" priority="906" stopIfTrue="1">
      <formula>AI53=CléPersonnelle</formula>
    </cfRule>
    <cfRule type="expression" dxfId="710" priority="907" stopIfTrue="1">
      <formula>AI53=CléCongés</formula>
    </cfRule>
  </conditionalFormatting>
  <conditionalFormatting sqref="AI61:AI62">
    <cfRule type="expression" priority="896" stopIfTrue="1">
      <formula>AI61=""</formula>
    </cfRule>
    <cfRule type="expression" dxfId="709" priority="897" stopIfTrue="1">
      <formula>AI61=CléPersonnalisée2</formula>
    </cfRule>
    <cfRule type="expression" dxfId="708" priority="898" stopIfTrue="1">
      <formula>AI61=CléPersonnalisée1</formula>
    </cfRule>
    <cfRule type="expression" dxfId="707" priority="899" stopIfTrue="1">
      <formula>AI61=CléMaladie</formula>
    </cfRule>
    <cfRule type="expression" dxfId="706" priority="900" stopIfTrue="1">
      <formula>AI61=CléPersonnelle</formula>
    </cfRule>
    <cfRule type="expression" dxfId="705" priority="901" stopIfTrue="1">
      <formula>AI61=CléCongés</formula>
    </cfRule>
  </conditionalFormatting>
  <conditionalFormatting sqref="AN11">
    <cfRule type="expression" priority="890" stopIfTrue="1">
      <formula>AN11=""</formula>
    </cfRule>
    <cfRule type="expression" dxfId="704" priority="891" stopIfTrue="1">
      <formula>AN11=CléPersonnalisée2</formula>
    </cfRule>
    <cfRule type="expression" dxfId="703" priority="892" stopIfTrue="1">
      <formula>AN11=CléPersonnalisée1</formula>
    </cfRule>
    <cfRule type="expression" dxfId="702" priority="893" stopIfTrue="1">
      <formula>AN11=CléMaladie</formula>
    </cfRule>
    <cfRule type="expression" dxfId="701" priority="894" stopIfTrue="1">
      <formula>AN11=CléPersonnelle</formula>
    </cfRule>
    <cfRule type="expression" dxfId="700" priority="895" stopIfTrue="1">
      <formula>AN11=CléCongés</formula>
    </cfRule>
  </conditionalFormatting>
  <conditionalFormatting sqref="AN15">
    <cfRule type="expression" priority="884" stopIfTrue="1">
      <formula>AN15=""</formula>
    </cfRule>
    <cfRule type="expression" dxfId="699" priority="885" stopIfTrue="1">
      <formula>AN15=CléPersonnalisée2</formula>
    </cfRule>
    <cfRule type="expression" dxfId="698" priority="886" stopIfTrue="1">
      <formula>AN15=CléPersonnalisée1</formula>
    </cfRule>
    <cfRule type="expression" dxfId="697" priority="887" stopIfTrue="1">
      <formula>AN15=CléMaladie</formula>
    </cfRule>
    <cfRule type="expression" dxfId="696" priority="888" stopIfTrue="1">
      <formula>AN15=CléPersonnelle</formula>
    </cfRule>
    <cfRule type="expression" dxfId="695" priority="889" stopIfTrue="1">
      <formula>AN15=CléCongés</formula>
    </cfRule>
  </conditionalFormatting>
  <conditionalFormatting sqref="AN19">
    <cfRule type="expression" priority="878" stopIfTrue="1">
      <formula>AN19=""</formula>
    </cfRule>
    <cfRule type="expression" dxfId="694" priority="879" stopIfTrue="1">
      <formula>AN19=CléPersonnalisée2</formula>
    </cfRule>
    <cfRule type="expression" dxfId="693" priority="880" stopIfTrue="1">
      <formula>AN19=CléPersonnalisée1</formula>
    </cfRule>
    <cfRule type="expression" dxfId="692" priority="881" stopIfTrue="1">
      <formula>AN19=CléMaladie</formula>
    </cfRule>
    <cfRule type="expression" dxfId="691" priority="882" stopIfTrue="1">
      <formula>AN19=CléPersonnelle</formula>
    </cfRule>
    <cfRule type="expression" dxfId="690" priority="883" stopIfTrue="1">
      <formula>AN19=CléCongés</formula>
    </cfRule>
  </conditionalFormatting>
  <conditionalFormatting sqref="AN23">
    <cfRule type="expression" priority="872" stopIfTrue="1">
      <formula>AN23=""</formula>
    </cfRule>
    <cfRule type="expression" dxfId="689" priority="873" stopIfTrue="1">
      <formula>AN23=CléPersonnalisée2</formula>
    </cfRule>
    <cfRule type="expression" dxfId="688" priority="874" stopIfTrue="1">
      <formula>AN23=CléPersonnalisée1</formula>
    </cfRule>
    <cfRule type="expression" dxfId="687" priority="875" stopIfTrue="1">
      <formula>AN23=CléMaladie</formula>
    </cfRule>
    <cfRule type="expression" dxfId="686" priority="876" stopIfTrue="1">
      <formula>AN23=CléPersonnelle</formula>
    </cfRule>
    <cfRule type="expression" dxfId="685" priority="877" stopIfTrue="1">
      <formula>AN23=CléCongés</formula>
    </cfRule>
  </conditionalFormatting>
  <conditionalFormatting sqref="AN27">
    <cfRule type="expression" priority="866" stopIfTrue="1">
      <formula>AN27=""</formula>
    </cfRule>
    <cfRule type="expression" dxfId="684" priority="867" stopIfTrue="1">
      <formula>AN27=CléPersonnalisée2</formula>
    </cfRule>
    <cfRule type="expression" dxfId="683" priority="868" stopIfTrue="1">
      <formula>AN27=CléPersonnalisée1</formula>
    </cfRule>
    <cfRule type="expression" dxfId="682" priority="869" stopIfTrue="1">
      <formula>AN27=CléMaladie</formula>
    </cfRule>
    <cfRule type="expression" dxfId="681" priority="870" stopIfTrue="1">
      <formula>AN27=CléPersonnelle</formula>
    </cfRule>
    <cfRule type="expression" dxfId="680" priority="871" stopIfTrue="1">
      <formula>AN27=CléCongés</formula>
    </cfRule>
  </conditionalFormatting>
  <conditionalFormatting sqref="AN31">
    <cfRule type="expression" priority="860" stopIfTrue="1">
      <formula>AN31=""</formula>
    </cfRule>
    <cfRule type="expression" dxfId="679" priority="861" stopIfTrue="1">
      <formula>AN31=CléPersonnalisée2</formula>
    </cfRule>
    <cfRule type="expression" dxfId="678" priority="862" stopIfTrue="1">
      <formula>AN31=CléPersonnalisée1</formula>
    </cfRule>
    <cfRule type="expression" dxfId="677" priority="863" stopIfTrue="1">
      <formula>AN31=CléMaladie</formula>
    </cfRule>
    <cfRule type="expression" dxfId="676" priority="864" stopIfTrue="1">
      <formula>AN31=CléPersonnelle</formula>
    </cfRule>
    <cfRule type="expression" dxfId="675" priority="865" stopIfTrue="1">
      <formula>AN31=CléCongés</formula>
    </cfRule>
  </conditionalFormatting>
  <conditionalFormatting sqref="AN35">
    <cfRule type="expression" priority="854" stopIfTrue="1">
      <formula>AN35=""</formula>
    </cfRule>
    <cfRule type="expression" dxfId="674" priority="855" stopIfTrue="1">
      <formula>AN35=CléPersonnalisée2</formula>
    </cfRule>
    <cfRule type="expression" dxfId="673" priority="856" stopIfTrue="1">
      <formula>AN35=CléPersonnalisée1</formula>
    </cfRule>
    <cfRule type="expression" dxfId="672" priority="857" stopIfTrue="1">
      <formula>AN35=CléMaladie</formula>
    </cfRule>
    <cfRule type="expression" dxfId="671" priority="858" stopIfTrue="1">
      <formula>AN35=CléPersonnelle</formula>
    </cfRule>
    <cfRule type="expression" dxfId="670" priority="859" stopIfTrue="1">
      <formula>AN35=CléCongés</formula>
    </cfRule>
  </conditionalFormatting>
  <conditionalFormatting sqref="AN39">
    <cfRule type="expression" priority="848" stopIfTrue="1">
      <formula>AN39=""</formula>
    </cfRule>
    <cfRule type="expression" dxfId="669" priority="849" stopIfTrue="1">
      <formula>AN39=CléPersonnalisée2</formula>
    </cfRule>
    <cfRule type="expression" dxfId="668" priority="850" stopIfTrue="1">
      <formula>AN39=CléPersonnalisée1</formula>
    </cfRule>
    <cfRule type="expression" dxfId="667" priority="851" stopIfTrue="1">
      <formula>AN39=CléMaladie</formula>
    </cfRule>
    <cfRule type="expression" dxfId="666" priority="852" stopIfTrue="1">
      <formula>AN39=CléPersonnelle</formula>
    </cfRule>
    <cfRule type="expression" dxfId="665" priority="853" stopIfTrue="1">
      <formula>AN39=CléCongés</formula>
    </cfRule>
  </conditionalFormatting>
  <conditionalFormatting sqref="AN43">
    <cfRule type="expression" priority="842" stopIfTrue="1">
      <formula>AN43=""</formula>
    </cfRule>
    <cfRule type="expression" dxfId="664" priority="843" stopIfTrue="1">
      <formula>AN43=CléPersonnalisée2</formula>
    </cfRule>
    <cfRule type="expression" dxfId="663" priority="844" stopIfTrue="1">
      <formula>AN43=CléPersonnalisée1</formula>
    </cfRule>
    <cfRule type="expression" dxfId="662" priority="845" stopIfTrue="1">
      <formula>AN43=CléMaladie</formula>
    </cfRule>
    <cfRule type="expression" dxfId="661" priority="846" stopIfTrue="1">
      <formula>AN43=CléPersonnelle</formula>
    </cfRule>
    <cfRule type="expression" dxfId="660" priority="847" stopIfTrue="1">
      <formula>AN43=CléCongés</formula>
    </cfRule>
  </conditionalFormatting>
  <conditionalFormatting sqref="AN47">
    <cfRule type="expression" priority="836" stopIfTrue="1">
      <formula>AN47=""</formula>
    </cfRule>
    <cfRule type="expression" dxfId="659" priority="837" stopIfTrue="1">
      <formula>AN47=CléPersonnalisée2</formula>
    </cfRule>
    <cfRule type="expression" dxfId="658" priority="838" stopIfTrue="1">
      <formula>AN47=CléPersonnalisée1</formula>
    </cfRule>
    <cfRule type="expression" dxfId="657" priority="839" stopIfTrue="1">
      <formula>AN47=CléMaladie</formula>
    </cfRule>
    <cfRule type="expression" dxfId="656" priority="840" stopIfTrue="1">
      <formula>AN47=CléPersonnelle</formula>
    </cfRule>
    <cfRule type="expression" dxfId="655" priority="841" stopIfTrue="1">
      <formula>AN47=CléCongés</formula>
    </cfRule>
  </conditionalFormatting>
  <conditionalFormatting sqref="AN51">
    <cfRule type="expression" priority="830" stopIfTrue="1">
      <formula>AN51=""</formula>
    </cfRule>
    <cfRule type="expression" dxfId="654" priority="831" stopIfTrue="1">
      <formula>AN51=CléPersonnalisée2</formula>
    </cfRule>
    <cfRule type="expression" dxfId="653" priority="832" stopIfTrue="1">
      <formula>AN51=CléPersonnalisée1</formula>
    </cfRule>
    <cfRule type="expression" dxfId="652" priority="833" stopIfTrue="1">
      <formula>AN51=CléMaladie</formula>
    </cfRule>
    <cfRule type="expression" dxfId="651" priority="834" stopIfTrue="1">
      <formula>AN51=CléPersonnelle</formula>
    </cfRule>
    <cfRule type="expression" dxfId="650" priority="835" stopIfTrue="1">
      <formula>AN51=CléCongés</formula>
    </cfRule>
  </conditionalFormatting>
  <conditionalFormatting sqref="AN55">
    <cfRule type="expression" priority="824" stopIfTrue="1">
      <formula>AN55=""</formula>
    </cfRule>
    <cfRule type="expression" dxfId="649" priority="825" stopIfTrue="1">
      <formula>AN55=CléPersonnalisée2</formula>
    </cfRule>
    <cfRule type="expression" dxfId="648" priority="826" stopIfTrue="1">
      <formula>AN55=CléPersonnalisée1</formula>
    </cfRule>
    <cfRule type="expression" dxfId="647" priority="827" stopIfTrue="1">
      <formula>AN55=CléMaladie</formula>
    </cfRule>
    <cfRule type="expression" dxfId="646" priority="828" stopIfTrue="1">
      <formula>AN55=CléPersonnelle</formula>
    </cfRule>
    <cfRule type="expression" dxfId="645" priority="829" stopIfTrue="1">
      <formula>AN55=CléCongés</formula>
    </cfRule>
  </conditionalFormatting>
  <conditionalFormatting sqref="AN63">
    <cfRule type="expression" priority="818" stopIfTrue="1">
      <formula>AN63=""</formula>
    </cfRule>
    <cfRule type="expression" dxfId="644" priority="819" stopIfTrue="1">
      <formula>AN63=CléPersonnalisée2</formula>
    </cfRule>
    <cfRule type="expression" dxfId="643" priority="820" stopIfTrue="1">
      <formula>AN63=CléPersonnalisée1</formula>
    </cfRule>
    <cfRule type="expression" dxfId="642" priority="821" stopIfTrue="1">
      <formula>AN63=CléMaladie</formula>
    </cfRule>
    <cfRule type="expression" dxfId="641" priority="822" stopIfTrue="1">
      <formula>AN63=CléPersonnelle</formula>
    </cfRule>
    <cfRule type="expression" dxfId="640" priority="823" stopIfTrue="1">
      <formula>AN63=CléCongés</formula>
    </cfRule>
  </conditionalFormatting>
  <conditionalFormatting sqref="AH7">
    <cfRule type="dataBar" priority="81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{66C50683-763B-4449-BBED-07E68F284F4C}</x14:id>
        </ext>
      </extLst>
    </cfRule>
  </conditionalFormatting>
  <conditionalFormatting sqref="AI7:AL7">
    <cfRule type="expression" priority="811" stopIfTrue="1">
      <formula>AI7=""</formula>
    </cfRule>
    <cfRule type="expression" dxfId="639" priority="812" stopIfTrue="1">
      <formula>AI7=CléPersonnalisée2</formula>
    </cfRule>
    <cfRule type="expression" dxfId="638" priority="813" stopIfTrue="1">
      <formula>AI7=CléPersonnalisée1</formula>
    </cfRule>
    <cfRule type="expression" dxfId="637" priority="814" stopIfTrue="1">
      <formula>AI7=CléMaladie</formula>
    </cfRule>
    <cfRule type="expression" dxfId="636" priority="815" stopIfTrue="1">
      <formula>AI7=CléPersonnelle</formula>
    </cfRule>
    <cfRule type="expression" dxfId="635" priority="816" stopIfTrue="1">
      <formula>AI7=CléCongés</formula>
    </cfRule>
  </conditionalFormatting>
  <conditionalFormatting sqref="AM7">
    <cfRule type="expression" priority="805" stopIfTrue="1">
      <formula>AM7=""</formula>
    </cfRule>
    <cfRule type="expression" dxfId="634" priority="806" stopIfTrue="1">
      <formula>AM7=CléPersonnalisée2</formula>
    </cfRule>
    <cfRule type="expression" dxfId="633" priority="807" stopIfTrue="1">
      <formula>AM7=CléPersonnalisée1</formula>
    </cfRule>
    <cfRule type="expression" dxfId="632" priority="808" stopIfTrue="1">
      <formula>AM7=CléMaladie</formula>
    </cfRule>
    <cfRule type="expression" dxfId="631" priority="809" stopIfTrue="1">
      <formula>AM7=CléPersonnelle</formula>
    </cfRule>
    <cfRule type="expression" dxfId="630" priority="810" stopIfTrue="1">
      <formula>AM7=CléCongés</formula>
    </cfRule>
  </conditionalFormatting>
  <conditionalFormatting sqref="AO7">
    <cfRule type="expression" priority="799" stopIfTrue="1">
      <formula>AO7=""</formula>
    </cfRule>
    <cfRule type="expression" dxfId="629" priority="800" stopIfTrue="1">
      <formula>AO7=CléPersonnalisée2</formula>
    </cfRule>
    <cfRule type="expression" dxfId="628" priority="801" stopIfTrue="1">
      <formula>AO7=CléPersonnalisée1</formula>
    </cfRule>
    <cfRule type="expression" dxfId="627" priority="802" stopIfTrue="1">
      <formula>AO7=CléMaladie</formula>
    </cfRule>
    <cfRule type="expression" dxfId="626" priority="803" stopIfTrue="1">
      <formula>AO7=CléPersonnelle</formula>
    </cfRule>
    <cfRule type="expression" dxfId="625" priority="804" stopIfTrue="1">
      <formula>AO7=CléCongés</formula>
    </cfRule>
  </conditionalFormatting>
  <conditionalFormatting sqref="AN7">
    <cfRule type="expression" priority="793" stopIfTrue="1">
      <formula>AN7=""</formula>
    </cfRule>
    <cfRule type="expression" dxfId="624" priority="794" stopIfTrue="1">
      <formula>AN7=CléPersonnalisée2</formula>
    </cfRule>
    <cfRule type="expression" dxfId="623" priority="795" stopIfTrue="1">
      <formula>AN7=CléPersonnalisée1</formula>
    </cfRule>
    <cfRule type="expression" dxfId="622" priority="796" stopIfTrue="1">
      <formula>AN7=CléMaladie</formula>
    </cfRule>
    <cfRule type="expression" dxfId="621" priority="797" stopIfTrue="1">
      <formula>AN7=CléPersonnelle</formula>
    </cfRule>
    <cfRule type="expression" dxfId="620" priority="798" stopIfTrue="1">
      <formula>AN7=CléCongés</formula>
    </cfRule>
  </conditionalFormatting>
  <conditionalFormatting sqref="AQ7">
    <cfRule type="expression" priority="787" stopIfTrue="1">
      <formula>AQ7=""</formula>
    </cfRule>
    <cfRule type="expression" dxfId="619" priority="788" stopIfTrue="1">
      <formula>AQ7=CléPersonnalisée2</formula>
    </cfRule>
    <cfRule type="expression" dxfId="618" priority="789" stopIfTrue="1">
      <formula>AQ7=CléPersonnalisée1</formula>
    </cfRule>
    <cfRule type="expression" dxfId="617" priority="790" stopIfTrue="1">
      <formula>AQ7=CléMaladie</formula>
    </cfRule>
    <cfRule type="expression" dxfId="616" priority="791" stopIfTrue="1">
      <formula>AQ7=CléPersonnelle</formula>
    </cfRule>
    <cfRule type="expression" dxfId="615" priority="792" stopIfTrue="1">
      <formula>AQ7=CléCongés</formula>
    </cfRule>
  </conditionalFormatting>
  <conditionalFormatting sqref="AQ63">
    <cfRule type="expression" priority="569" stopIfTrue="1">
      <formula>AQ63=""</formula>
    </cfRule>
    <cfRule type="expression" dxfId="614" priority="570" stopIfTrue="1">
      <formula>AQ63=CléPersonnalisée2</formula>
    </cfRule>
    <cfRule type="expression" dxfId="613" priority="571" stopIfTrue="1">
      <formula>AQ63=CléPersonnalisée1</formula>
    </cfRule>
    <cfRule type="expression" dxfId="612" priority="572" stopIfTrue="1">
      <formula>AQ63=CléMaladie</formula>
    </cfRule>
    <cfRule type="expression" dxfId="611" priority="573" stopIfTrue="1">
      <formula>AQ63=CléPersonnelle</formula>
    </cfRule>
    <cfRule type="expression" dxfId="610" priority="574" stopIfTrue="1">
      <formula>AQ63=CléCongés</formula>
    </cfRule>
  </conditionalFormatting>
  <conditionalFormatting sqref="AQ67">
    <cfRule type="expression" priority="519" stopIfTrue="1">
      <formula>AQ67=""</formula>
    </cfRule>
    <cfRule type="expression" dxfId="609" priority="520" stopIfTrue="1">
      <formula>AQ67=CléPersonnalisée2</formula>
    </cfRule>
    <cfRule type="expression" dxfId="608" priority="521" stopIfTrue="1">
      <formula>AQ67=CléPersonnalisée1</formula>
    </cfRule>
    <cfRule type="expression" dxfId="607" priority="522" stopIfTrue="1">
      <formula>AQ67=CléMaladie</formula>
    </cfRule>
    <cfRule type="expression" dxfId="606" priority="523" stopIfTrue="1">
      <formula>AQ67=CléPersonnelle</formula>
    </cfRule>
    <cfRule type="expression" dxfId="605" priority="524" stopIfTrue="1">
      <formula>AQ67=CléCongés</formula>
    </cfRule>
  </conditionalFormatting>
  <conditionalFormatting sqref="AQ71">
    <cfRule type="expression" priority="457" stopIfTrue="1">
      <formula>AQ71=""</formula>
    </cfRule>
    <cfRule type="expression" dxfId="604" priority="458" stopIfTrue="1">
      <formula>AQ71=CléPersonnalisée2</formula>
    </cfRule>
    <cfRule type="expression" dxfId="603" priority="459" stopIfTrue="1">
      <formula>AQ71=CléPersonnalisée1</formula>
    </cfRule>
    <cfRule type="expression" dxfId="602" priority="460" stopIfTrue="1">
      <formula>AQ71=CléMaladie</formula>
    </cfRule>
    <cfRule type="expression" dxfId="601" priority="461" stopIfTrue="1">
      <formula>AQ71=CléPersonnelle</formula>
    </cfRule>
    <cfRule type="expression" dxfId="600" priority="462" stopIfTrue="1">
      <formula>AQ71=CléCongés</formula>
    </cfRule>
  </conditionalFormatting>
  <conditionalFormatting sqref="AQ79">
    <cfRule type="expression" priority="345" stopIfTrue="1">
      <formula>AQ79=""</formula>
    </cfRule>
    <cfRule type="expression" dxfId="599" priority="346" stopIfTrue="1">
      <formula>AQ79=CléPersonnalisée2</formula>
    </cfRule>
    <cfRule type="expression" dxfId="598" priority="347" stopIfTrue="1">
      <formula>AQ79=CléPersonnalisée1</formula>
    </cfRule>
    <cfRule type="expression" dxfId="597" priority="348" stopIfTrue="1">
      <formula>AQ79=CléMaladie</formula>
    </cfRule>
    <cfRule type="expression" dxfId="596" priority="349" stopIfTrue="1">
      <formula>AQ79=CléPersonnelle</formula>
    </cfRule>
    <cfRule type="expression" dxfId="595" priority="350" stopIfTrue="1">
      <formula>AQ79=CléCongés</formula>
    </cfRule>
  </conditionalFormatting>
  <conditionalFormatting sqref="C58 C59:AG59">
    <cfRule type="expression" priority="780" stopIfTrue="1">
      <formula>C58=""</formula>
    </cfRule>
    <cfRule type="expression" dxfId="594" priority="781" stopIfTrue="1">
      <formula>C58=CléPersonnalisée2</formula>
    </cfRule>
    <cfRule type="expression" dxfId="593" priority="782" stopIfTrue="1">
      <formula>C58=CléPersonnalisée1</formula>
    </cfRule>
    <cfRule type="expression" dxfId="592" priority="783" stopIfTrue="1">
      <formula>C58=CléMaladie</formula>
    </cfRule>
    <cfRule type="expression" dxfId="591" priority="784" stopIfTrue="1">
      <formula>C58=CléPersonnelle</formula>
    </cfRule>
    <cfRule type="expression" dxfId="590" priority="785" stopIfTrue="1">
      <formula>C58=CléCongés</formula>
    </cfRule>
  </conditionalFormatting>
  <conditionalFormatting sqref="AH59">
    <cfRule type="dataBar" priority="78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{71D7E441-DB02-4346-8715-5405F43C873F}</x14:id>
        </ext>
      </extLst>
    </cfRule>
  </conditionalFormatting>
  <conditionalFormatting sqref="AI59:AL59 AJ57:AL58">
    <cfRule type="expression" priority="774" stopIfTrue="1">
      <formula>AI57=""</formula>
    </cfRule>
    <cfRule type="expression" dxfId="589" priority="775" stopIfTrue="1">
      <formula>AI57=CléPersonnalisée2</formula>
    </cfRule>
    <cfRule type="expression" dxfId="588" priority="776" stopIfTrue="1">
      <formula>AI57=CléPersonnalisée1</formula>
    </cfRule>
    <cfRule type="expression" dxfId="587" priority="777" stopIfTrue="1">
      <formula>AI57=CléMaladie</formula>
    </cfRule>
    <cfRule type="expression" dxfId="586" priority="778" stopIfTrue="1">
      <formula>AI57=CléPersonnelle</formula>
    </cfRule>
    <cfRule type="expression" dxfId="585" priority="779" stopIfTrue="1">
      <formula>AI57=CléCongés</formula>
    </cfRule>
  </conditionalFormatting>
  <conditionalFormatting sqref="AQ57:AR58">
    <cfRule type="expression" priority="762" stopIfTrue="1">
      <formula>AQ57=""</formula>
    </cfRule>
    <cfRule type="expression" dxfId="584" priority="763" stopIfTrue="1">
      <formula>AQ57=CléPersonnalisée2</formula>
    </cfRule>
    <cfRule type="expression" dxfId="583" priority="764" stopIfTrue="1">
      <formula>AQ57=CléPersonnalisée1</formula>
    </cfRule>
    <cfRule type="expression" dxfId="582" priority="765" stopIfTrue="1">
      <formula>AQ57=CléMaladie</formula>
    </cfRule>
    <cfRule type="expression" dxfId="581" priority="766" stopIfTrue="1">
      <formula>AQ57=CléPersonnelle</formula>
    </cfRule>
    <cfRule type="expression" dxfId="580" priority="767" stopIfTrue="1">
      <formula>AQ57=CléCongés</formula>
    </cfRule>
  </conditionalFormatting>
  <conditionalFormatting sqref="AH57:AH58">
    <cfRule type="dataBar" priority="75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{DBF42DF0-5660-4894-949E-2E52BFA9FF6B}</x14:id>
        </ext>
      </extLst>
    </cfRule>
  </conditionalFormatting>
  <conditionalFormatting sqref="AO59">
    <cfRule type="expression" priority="749" stopIfTrue="1">
      <formula>AO59=""</formula>
    </cfRule>
    <cfRule type="expression" dxfId="579" priority="750" stopIfTrue="1">
      <formula>AO59=CléPersonnalisée2</formula>
    </cfRule>
    <cfRule type="expression" dxfId="578" priority="751" stopIfTrue="1">
      <formula>AO59=CléPersonnalisée1</formula>
    </cfRule>
    <cfRule type="expression" dxfId="577" priority="752" stopIfTrue="1">
      <formula>AO59=CléMaladie</formula>
    </cfRule>
    <cfRule type="expression" dxfId="576" priority="753" stopIfTrue="1">
      <formula>AO59=CléPersonnelle</formula>
    </cfRule>
    <cfRule type="expression" dxfId="575" priority="754" stopIfTrue="1">
      <formula>AO59=CléCongés</formula>
    </cfRule>
  </conditionalFormatting>
  <conditionalFormatting sqref="AI57:AI58">
    <cfRule type="expression" priority="743" stopIfTrue="1">
      <formula>AI57=""</formula>
    </cfRule>
    <cfRule type="expression" dxfId="574" priority="744" stopIfTrue="1">
      <formula>AI57=CléPersonnalisée2</formula>
    </cfRule>
    <cfRule type="expression" dxfId="573" priority="745" stopIfTrue="1">
      <formula>AI57=CléPersonnalisée1</formula>
    </cfRule>
    <cfRule type="expression" dxfId="572" priority="746" stopIfTrue="1">
      <formula>AI57=CléMaladie</formula>
    </cfRule>
    <cfRule type="expression" dxfId="571" priority="747" stopIfTrue="1">
      <formula>AI57=CléPersonnelle</formula>
    </cfRule>
    <cfRule type="expression" dxfId="570" priority="748" stopIfTrue="1">
      <formula>AI57=CléCongés</formula>
    </cfRule>
  </conditionalFormatting>
  <conditionalFormatting sqref="AN59">
    <cfRule type="expression" priority="737" stopIfTrue="1">
      <formula>AN59=""</formula>
    </cfRule>
    <cfRule type="expression" dxfId="569" priority="738" stopIfTrue="1">
      <formula>AN59=CléPersonnalisée2</formula>
    </cfRule>
    <cfRule type="expression" dxfId="568" priority="739" stopIfTrue="1">
      <formula>AN59=CléPersonnalisée1</formula>
    </cfRule>
    <cfRule type="expression" dxfId="567" priority="740" stopIfTrue="1">
      <formula>AN59=CléMaladie</formula>
    </cfRule>
    <cfRule type="expression" dxfId="566" priority="741" stopIfTrue="1">
      <formula>AN59=CléPersonnelle</formula>
    </cfRule>
    <cfRule type="expression" dxfId="565" priority="742" stopIfTrue="1">
      <formula>AN59=CléCongés</formula>
    </cfRule>
  </conditionalFormatting>
  <conditionalFormatting sqref="AR11">
    <cfRule type="expression" priority="731" stopIfTrue="1">
      <formula>AR11=""</formula>
    </cfRule>
    <cfRule type="expression" dxfId="564" priority="732" stopIfTrue="1">
      <formula>AR11=CléPersonnalisée2</formula>
    </cfRule>
    <cfRule type="expression" dxfId="563" priority="733" stopIfTrue="1">
      <formula>AR11=CléPersonnalisée1</formula>
    </cfRule>
    <cfRule type="expression" dxfId="562" priority="734" stopIfTrue="1">
      <formula>AR11=CléMaladie</formula>
    </cfRule>
    <cfRule type="expression" dxfId="561" priority="735" stopIfTrue="1">
      <formula>AR11=CléPersonnelle</formula>
    </cfRule>
    <cfRule type="expression" dxfId="560" priority="736" stopIfTrue="1">
      <formula>AR11=CléCongés</formula>
    </cfRule>
  </conditionalFormatting>
  <conditionalFormatting sqref="AQ11">
    <cfRule type="expression" priority="725" stopIfTrue="1">
      <formula>AQ11=""</formula>
    </cfRule>
    <cfRule type="expression" dxfId="559" priority="726" stopIfTrue="1">
      <formula>AQ11=CléPersonnalisée2</formula>
    </cfRule>
    <cfRule type="expression" dxfId="558" priority="727" stopIfTrue="1">
      <formula>AQ11=CléPersonnalisée1</formula>
    </cfRule>
    <cfRule type="expression" dxfId="557" priority="728" stopIfTrue="1">
      <formula>AQ11=CléMaladie</formula>
    </cfRule>
    <cfRule type="expression" dxfId="556" priority="729" stopIfTrue="1">
      <formula>AQ11=CléPersonnelle</formula>
    </cfRule>
    <cfRule type="expression" dxfId="555" priority="730" stopIfTrue="1">
      <formula>AQ11=CléCongés</formula>
    </cfRule>
  </conditionalFormatting>
  <conditionalFormatting sqref="AR15">
    <cfRule type="expression" priority="719" stopIfTrue="1">
      <formula>AR15=""</formula>
    </cfRule>
    <cfRule type="expression" dxfId="554" priority="720" stopIfTrue="1">
      <formula>AR15=CléPersonnalisée2</formula>
    </cfRule>
    <cfRule type="expression" dxfId="553" priority="721" stopIfTrue="1">
      <formula>AR15=CléPersonnalisée1</formula>
    </cfRule>
    <cfRule type="expression" dxfId="552" priority="722" stopIfTrue="1">
      <formula>AR15=CléMaladie</formula>
    </cfRule>
    <cfRule type="expression" dxfId="551" priority="723" stopIfTrue="1">
      <formula>AR15=CléPersonnelle</formula>
    </cfRule>
    <cfRule type="expression" dxfId="550" priority="724" stopIfTrue="1">
      <formula>AR15=CléCongés</formula>
    </cfRule>
  </conditionalFormatting>
  <conditionalFormatting sqref="AQ15">
    <cfRule type="expression" priority="713" stopIfTrue="1">
      <formula>AQ15=""</formula>
    </cfRule>
    <cfRule type="expression" dxfId="549" priority="714" stopIfTrue="1">
      <formula>AQ15=CléPersonnalisée2</formula>
    </cfRule>
    <cfRule type="expression" dxfId="548" priority="715" stopIfTrue="1">
      <formula>AQ15=CléPersonnalisée1</formula>
    </cfRule>
    <cfRule type="expression" dxfId="547" priority="716" stopIfTrue="1">
      <formula>AQ15=CléMaladie</formula>
    </cfRule>
    <cfRule type="expression" dxfId="546" priority="717" stopIfTrue="1">
      <formula>AQ15=CléPersonnelle</formula>
    </cfRule>
    <cfRule type="expression" dxfId="545" priority="718" stopIfTrue="1">
      <formula>AQ15=CléCongés</formula>
    </cfRule>
  </conditionalFormatting>
  <conditionalFormatting sqref="AR19">
    <cfRule type="expression" priority="707" stopIfTrue="1">
      <formula>AR19=""</formula>
    </cfRule>
    <cfRule type="expression" dxfId="544" priority="708" stopIfTrue="1">
      <formula>AR19=CléPersonnalisée2</formula>
    </cfRule>
    <cfRule type="expression" dxfId="543" priority="709" stopIfTrue="1">
      <formula>AR19=CléPersonnalisée1</formula>
    </cfRule>
    <cfRule type="expression" dxfId="542" priority="710" stopIfTrue="1">
      <formula>AR19=CléMaladie</formula>
    </cfRule>
    <cfRule type="expression" dxfId="541" priority="711" stopIfTrue="1">
      <formula>AR19=CléPersonnelle</formula>
    </cfRule>
    <cfRule type="expression" dxfId="540" priority="712" stopIfTrue="1">
      <formula>AR19=CléCongés</formula>
    </cfRule>
  </conditionalFormatting>
  <conditionalFormatting sqref="AQ19">
    <cfRule type="expression" priority="701" stopIfTrue="1">
      <formula>AQ19=""</formula>
    </cfRule>
    <cfRule type="expression" dxfId="539" priority="702" stopIfTrue="1">
      <formula>AQ19=CléPersonnalisée2</formula>
    </cfRule>
    <cfRule type="expression" dxfId="538" priority="703" stopIfTrue="1">
      <formula>AQ19=CléPersonnalisée1</formula>
    </cfRule>
    <cfRule type="expression" dxfId="537" priority="704" stopIfTrue="1">
      <formula>AQ19=CléMaladie</formula>
    </cfRule>
    <cfRule type="expression" dxfId="536" priority="705" stopIfTrue="1">
      <formula>AQ19=CléPersonnelle</formula>
    </cfRule>
    <cfRule type="expression" dxfId="535" priority="706" stopIfTrue="1">
      <formula>AQ19=CléCongés</formula>
    </cfRule>
  </conditionalFormatting>
  <conditionalFormatting sqref="AR23">
    <cfRule type="expression" priority="695" stopIfTrue="1">
      <formula>AR23=""</formula>
    </cfRule>
    <cfRule type="expression" dxfId="534" priority="696" stopIfTrue="1">
      <formula>AR23=CléPersonnalisée2</formula>
    </cfRule>
    <cfRule type="expression" dxfId="533" priority="697" stopIfTrue="1">
      <formula>AR23=CléPersonnalisée1</formula>
    </cfRule>
    <cfRule type="expression" dxfId="532" priority="698" stopIfTrue="1">
      <formula>AR23=CléMaladie</formula>
    </cfRule>
    <cfRule type="expression" dxfId="531" priority="699" stopIfTrue="1">
      <formula>AR23=CléPersonnelle</formula>
    </cfRule>
    <cfRule type="expression" dxfId="530" priority="700" stopIfTrue="1">
      <formula>AR23=CléCongés</formula>
    </cfRule>
  </conditionalFormatting>
  <conditionalFormatting sqref="AQ23">
    <cfRule type="expression" priority="689" stopIfTrue="1">
      <formula>AQ23=""</formula>
    </cfRule>
    <cfRule type="expression" dxfId="529" priority="690" stopIfTrue="1">
      <formula>AQ23=CléPersonnalisée2</formula>
    </cfRule>
    <cfRule type="expression" dxfId="528" priority="691" stopIfTrue="1">
      <formula>AQ23=CléPersonnalisée1</formula>
    </cfRule>
    <cfRule type="expression" dxfId="527" priority="692" stopIfTrue="1">
      <formula>AQ23=CléMaladie</formula>
    </cfRule>
    <cfRule type="expression" dxfId="526" priority="693" stopIfTrue="1">
      <formula>AQ23=CléPersonnelle</formula>
    </cfRule>
    <cfRule type="expression" dxfId="525" priority="694" stopIfTrue="1">
      <formula>AQ23=CléCongés</formula>
    </cfRule>
  </conditionalFormatting>
  <conditionalFormatting sqref="AR27">
    <cfRule type="expression" priority="683" stopIfTrue="1">
      <formula>AR27=""</formula>
    </cfRule>
    <cfRule type="expression" dxfId="524" priority="684" stopIfTrue="1">
      <formula>AR27=CléPersonnalisée2</formula>
    </cfRule>
    <cfRule type="expression" dxfId="523" priority="685" stopIfTrue="1">
      <formula>AR27=CléPersonnalisée1</formula>
    </cfRule>
    <cfRule type="expression" dxfId="522" priority="686" stopIfTrue="1">
      <formula>AR27=CléMaladie</formula>
    </cfRule>
    <cfRule type="expression" dxfId="521" priority="687" stopIfTrue="1">
      <formula>AR27=CléPersonnelle</formula>
    </cfRule>
    <cfRule type="expression" dxfId="520" priority="688" stopIfTrue="1">
      <formula>AR27=CléCongés</formula>
    </cfRule>
  </conditionalFormatting>
  <conditionalFormatting sqref="AQ27">
    <cfRule type="expression" priority="677" stopIfTrue="1">
      <formula>AQ27=""</formula>
    </cfRule>
    <cfRule type="expression" dxfId="519" priority="678" stopIfTrue="1">
      <formula>AQ27=CléPersonnalisée2</formula>
    </cfRule>
    <cfRule type="expression" dxfId="518" priority="679" stopIfTrue="1">
      <formula>AQ27=CléPersonnalisée1</formula>
    </cfRule>
    <cfRule type="expression" dxfId="517" priority="680" stopIfTrue="1">
      <formula>AQ27=CléMaladie</formula>
    </cfRule>
    <cfRule type="expression" dxfId="516" priority="681" stopIfTrue="1">
      <formula>AQ27=CléPersonnelle</formula>
    </cfRule>
    <cfRule type="expression" dxfId="515" priority="682" stopIfTrue="1">
      <formula>AQ27=CléCongés</formula>
    </cfRule>
  </conditionalFormatting>
  <conditionalFormatting sqref="AR31">
    <cfRule type="expression" priority="671" stopIfTrue="1">
      <formula>AR31=""</formula>
    </cfRule>
    <cfRule type="expression" dxfId="514" priority="672" stopIfTrue="1">
      <formula>AR31=CléPersonnalisée2</formula>
    </cfRule>
    <cfRule type="expression" dxfId="513" priority="673" stopIfTrue="1">
      <formula>AR31=CléPersonnalisée1</formula>
    </cfRule>
    <cfRule type="expression" dxfId="512" priority="674" stopIfTrue="1">
      <formula>AR31=CléMaladie</formula>
    </cfRule>
    <cfRule type="expression" dxfId="511" priority="675" stopIfTrue="1">
      <formula>AR31=CléPersonnelle</formula>
    </cfRule>
    <cfRule type="expression" dxfId="510" priority="676" stopIfTrue="1">
      <formula>AR31=CléCongés</formula>
    </cfRule>
  </conditionalFormatting>
  <conditionalFormatting sqref="AQ31">
    <cfRule type="expression" priority="665" stopIfTrue="1">
      <formula>AQ31=""</formula>
    </cfRule>
    <cfRule type="expression" dxfId="509" priority="666" stopIfTrue="1">
      <formula>AQ31=CléPersonnalisée2</formula>
    </cfRule>
    <cfRule type="expression" dxfId="508" priority="667" stopIfTrue="1">
      <formula>AQ31=CléPersonnalisée1</formula>
    </cfRule>
    <cfRule type="expression" dxfId="507" priority="668" stopIfTrue="1">
      <formula>AQ31=CléMaladie</formula>
    </cfRule>
    <cfRule type="expression" dxfId="506" priority="669" stopIfTrue="1">
      <formula>AQ31=CléPersonnelle</formula>
    </cfRule>
    <cfRule type="expression" dxfId="505" priority="670" stopIfTrue="1">
      <formula>AQ31=CléCongés</formula>
    </cfRule>
  </conditionalFormatting>
  <conditionalFormatting sqref="AR35">
    <cfRule type="expression" priority="659" stopIfTrue="1">
      <formula>AR35=""</formula>
    </cfRule>
    <cfRule type="expression" dxfId="504" priority="660" stopIfTrue="1">
      <formula>AR35=CléPersonnalisée2</formula>
    </cfRule>
    <cfRule type="expression" dxfId="503" priority="661" stopIfTrue="1">
      <formula>AR35=CléPersonnalisée1</formula>
    </cfRule>
    <cfRule type="expression" dxfId="502" priority="662" stopIfTrue="1">
      <formula>AR35=CléMaladie</formula>
    </cfRule>
    <cfRule type="expression" dxfId="501" priority="663" stopIfTrue="1">
      <formula>AR35=CléPersonnelle</formula>
    </cfRule>
    <cfRule type="expression" dxfId="500" priority="664" stopIfTrue="1">
      <formula>AR35=CléCongés</formula>
    </cfRule>
  </conditionalFormatting>
  <conditionalFormatting sqref="AQ35">
    <cfRule type="expression" priority="653" stopIfTrue="1">
      <formula>AQ35=""</formula>
    </cfRule>
    <cfRule type="expression" dxfId="499" priority="654" stopIfTrue="1">
      <formula>AQ35=CléPersonnalisée2</formula>
    </cfRule>
    <cfRule type="expression" dxfId="498" priority="655" stopIfTrue="1">
      <formula>AQ35=CléPersonnalisée1</formula>
    </cfRule>
    <cfRule type="expression" dxfId="497" priority="656" stopIfTrue="1">
      <formula>AQ35=CléMaladie</formula>
    </cfRule>
    <cfRule type="expression" dxfId="496" priority="657" stopIfTrue="1">
      <formula>AQ35=CléPersonnelle</formula>
    </cfRule>
    <cfRule type="expression" dxfId="495" priority="658" stopIfTrue="1">
      <formula>AQ35=CléCongés</formula>
    </cfRule>
  </conditionalFormatting>
  <conditionalFormatting sqref="AR39">
    <cfRule type="expression" priority="647" stopIfTrue="1">
      <formula>AR39=""</formula>
    </cfRule>
    <cfRule type="expression" dxfId="494" priority="648" stopIfTrue="1">
      <formula>AR39=CléPersonnalisée2</formula>
    </cfRule>
    <cfRule type="expression" dxfId="493" priority="649" stopIfTrue="1">
      <formula>AR39=CléPersonnalisée1</formula>
    </cfRule>
    <cfRule type="expression" dxfId="492" priority="650" stopIfTrue="1">
      <formula>AR39=CléMaladie</formula>
    </cfRule>
    <cfRule type="expression" dxfId="491" priority="651" stopIfTrue="1">
      <formula>AR39=CléPersonnelle</formula>
    </cfRule>
    <cfRule type="expression" dxfId="490" priority="652" stopIfTrue="1">
      <formula>AR39=CléCongés</formula>
    </cfRule>
  </conditionalFormatting>
  <conditionalFormatting sqref="AQ39">
    <cfRule type="expression" priority="641" stopIfTrue="1">
      <formula>AQ39=""</formula>
    </cfRule>
    <cfRule type="expression" dxfId="489" priority="642" stopIfTrue="1">
      <formula>AQ39=CléPersonnalisée2</formula>
    </cfRule>
    <cfRule type="expression" dxfId="488" priority="643" stopIfTrue="1">
      <formula>AQ39=CléPersonnalisée1</formula>
    </cfRule>
    <cfRule type="expression" dxfId="487" priority="644" stopIfTrue="1">
      <formula>AQ39=CléMaladie</formula>
    </cfRule>
    <cfRule type="expression" dxfId="486" priority="645" stopIfTrue="1">
      <formula>AQ39=CléPersonnelle</formula>
    </cfRule>
    <cfRule type="expression" dxfId="485" priority="646" stopIfTrue="1">
      <formula>AQ39=CléCongés</formula>
    </cfRule>
  </conditionalFormatting>
  <conditionalFormatting sqref="AR43">
    <cfRule type="expression" priority="635" stopIfTrue="1">
      <formula>AR43=""</formula>
    </cfRule>
    <cfRule type="expression" dxfId="484" priority="636" stopIfTrue="1">
      <formula>AR43=CléPersonnalisée2</formula>
    </cfRule>
    <cfRule type="expression" dxfId="483" priority="637" stopIfTrue="1">
      <formula>AR43=CléPersonnalisée1</formula>
    </cfRule>
    <cfRule type="expression" dxfId="482" priority="638" stopIfTrue="1">
      <formula>AR43=CléMaladie</formula>
    </cfRule>
    <cfRule type="expression" dxfId="481" priority="639" stopIfTrue="1">
      <formula>AR43=CléPersonnelle</formula>
    </cfRule>
    <cfRule type="expression" dxfId="480" priority="640" stopIfTrue="1">
      <formula>AR43=CléCongés</formula>
    </cfRule>
  </conditionalFormatting>
  <conditionalFormatting sqref="AQ43">
    <cfRule type="expression" priority="629" stopIfTrue="1">
      <formula>AQ43=""</formula>
    </cfRule>
    <cfRule type="expression" dxfId="479" priority="630" stopIfTrue="1">
      <formula>AQ43=CléPersonnalisée2</formula>
    </cfRule>
    <cfRule type="expression" dxfId="478" priority="631" stopIfTrue="1">
      <formula>AQ43=CléPersonnalisée1</formula>
    </cfRule>
    <cfRule type="expression" dxfId="477" priority="632" stopIfTrue="1">
      <formula>AQ43=CléMaladie</formula>
    </cfRule>
    <cfRule type="expression" dxfId="476" priority="633" stopIfTrue="1">
      <formula>AQ43=CléPersonnelle</formula>
    </cfRule>
    <cfRule type="expression" dxfId="475" priority="634" stopIfTrue="1">
      <formula>AQ43=CléCongés</formula>
    </cfRule>
  </conditionalFormatting>
  <conditionalFormatting sqref="AR47">
    <cfRule type="expression" priority="623" stopIfTrue="1">
      <formula>AR47=""</formula>
    </cfRule>
    <cfRule type="expression" dxfId="474" priority="624" stopIfTrue="1">
      <formula>AR47=CléPersonnalisée2</formula>
    </cfRule>
    <cfRule type="expression" dxfId="473" priority="625" stopIfTrue="1">
      <formula>AR47=CléPersonnalisée1</formula>
    </cfRule>
    <cfRule type="expression" dxfId="472" priority="626" stopIfTrue="1">
      <formula>AR47=CléMaladie</formula>
    </cfRule>
    <cfRule type="expression" dxfId="471" priority="627" stopIfTrue="1">
      <formula>AR47=CléPersonnelle</formula>
    </cfRule>
    <cfRule type="expression" dxfId="470" priority="628" stopIfTrue="1">
      <formula>AR47=CléCongés</formula>
    </cfRule>
  </conditionalFormatting>
  <conditionalFormatting sqref="AQ47">
    <cfRule type="expression" priority="617" stopIfTrue="1">
      <formula>AQ47=""</formula>
    </cfRule>
    <cfRule type="expression" dxfId="469" priority="618" stopIfTrue="1">
      <formula>AQ47=CléPersonnalisée2</formula>
    </cfRule>
    <cfRule type="expression" dxfId="468" priority="619" stopIfTrue="1">
      <formula>AQ47=CléPersonnalisée1</formula>
    </cfRule>
    <cfRule type="expression" dxfId="467" priority="620" stopIfTrue="1">
      <formula>AQ47=CléMaladie</formula>
    </cfRule>
    <cfRule type="expression" dxfId="466" priority="621" stopIfTrue="1">
      <formula>AQ47=CléPersonnelle</formula>
    </cfRule>
    <cfRule type="expression" dxfId="465" priority="622" stopIfTrue="1">
      <formula>AQ47=CléCongés</formula>
    </cfRule>
  </conditionalFormatting>
  <conditionalFormatting sqref="AR51">
    <cfRule type="expression" priority="611" stopIfTrue="1">
      <formula>AR51=""</formula>
    </cfRule>
    <cfRule type="expression" dxfId="464" priority="612" stopIfTrue="1">
      <formula>AR51=CléPersonnalisée2</formula>
    </cfRule>
    <cfRule type="expression" dxfId="463" priority="613" stopIfTrue="1">
      <formula>AR51=CléPersonnalisée1</formula>
    </cfRule>
    <cfRule type="expression" dxfId="462" priority="614" stopIfTrue="1">
      <formula>AR51=CléMaladie</formula>
    </cfRule>
    <cfRule type="expression" dxfId="461" priority="615" stopIfTrue="1">
      <formula>AR51=CléPersonnelle</formula>
    </cfRule>
    <cfRule type="expression" dxfId="460" priority="616" stopIfTrue="1">
      <formula>AR51=CléCongés</formula>
    </cfRule>
  </conditionalFormatting>
  <conditionalFormatting sqref="AQ51">
    <cfRule type="expression" priority="605" stopIfTrue="1">
      <formula>AQ51=""</formula>
    </cfRule>
    <cfRule type="expression" dxfId="459" priority="606" stopIfTrue="1">
      <formula>AQ51=CléPersonnalisée2</formula>
    </cfRule>
    <cfRule type="expression" dxfId="458" priority="607" stopIfTrue="1">
      <formula>AQ51=CléPersonnalisée1</formula>
    </cfRule>
    <cfRule type="expression" dxfId="457" priority="608" stopIfTrue="1">
      <formula>AQ51=CléMaladie</formula>
    </cfRule>
    <cfRule type="expression" dxfId="456" priority="609" stopIfTrue="1">
      <formula>AQ51=CléPersonnelle</formula>
    </cfRule>
    <cfRule type="expression" dxfId="455" priority="610" stopIfTrue="1">
      <formula>AQ51=CléCongés</formula>
    </cfRule>
  </conditionalFormatting>
  <conditionalFormatting sqref="AR55">
    <cfRule type="expression" priority="599" stopIfTrue="1">
      <formula>AR55=""</formula>
    </cfRule>
    <cfRule type="expression" dxfId="454" priority="600" stopIfTrue="1">
      <formula>AR55=CléPersonnalisée2</formula>
    </cfRule>
    <cfRule type="expression" dxfId="453" priority="601" stopIfTrue="1">
      <formula>AR55=CléPersonnalisée1</formula>
    </cfRule>
    <cfRule type="expression" dxfId="452" priority="602" stopIfTrue="1">
      <formula>AR55=CléMaladie</formula>
    </cfRule>
    <cfRule type="expression" dxfId="451" priority="603" stopIfTrue="1">
      <formula>AR55=CléPersonnelle</formula>
    </cfRule>
    <cfRule type="expression" dxfId="450" priority="604" stopIfTrue="1">
      <formula>AR55=CléCongés</formula>
    </cfRule>
  </conditionalFormatting>
  <conditionalFormatting sqref="AQ55">
    <cfRule type="expression" priority="593" stopIfTrue="1">
      <formula>AQ55=""</formula>
    </cfRule>
    <cfRule type="expression" dxfId="449" priority="594" stopIfTrue="1">
      <formula>AQ55=CléPersonnalisée2</formula>
    </cfRule>
    <cfRule type="expression" dxfId="448" priority="595" stopIfTrue="1">
      <formula>AQ55=CléPersonnalisée1</formula>
    </cfRule>
    <cfRule type="expression" dxfId="447" priority="596" stopIfTrue="1">
      <formula>AQ55=CléMaladie</formula>
    </cfRule>
    <cfRule type="expression" dxfId="446" priority="597" stopIfTrue="1">
      <formula>AQ55=CléPersonnelle</formula>
    </cfRule>
    <cfRule type="expression" dxfId="445" priority="598" stopIfTrue="1">
      <formula>AQ55=CléCongés</formula>
    </cfRule>
  </conditionalFormatting>
  <conditionalFormatting sqref="AR59">
    <cfRule type="expression" priority="587" stopIfTrue="1">
      <formula>AR59=""</formula>
    </cfRule>
    <cfRule type="expression" dxfId="444" priority="588" stopIfTrue="1">
      <formula>AR59=CléPersonnalisée2</formula>
    </cfRule>
    <cfRule type="expression" dxfId="443" priority="589" stopIfTrue="1">
      <formula>AR59=CléPersonnalisée1</formula>
    </cfRule>
    <cfRule type="expression" dxfId="442" priority="590" stopIfTrue="1">
      <formula>AR59=CléMaladie</formula>
    </cfRule>
    <cfRule type="expression" dxfId="441" priority="591" stopIfTrue="1">
      <formula>AR59=CléPersonnelle</formula>
    </cfRule>
    <cfRule type="expression" dxfId="440" priority="592" stopIfTrue="1">
      <formula>AR59=CléCongés</formula>
    </cfRule>
  </conditionalFormatting>
  <conditionalFormatting sqref="AQ59">
    <cfRule type="expression" priority="581" stopIfTrue="1">
      <formula>AQ59=""</formula>
    </cfRule>
    <cfRule type="expression" dxfId="439" priority="582" stopIfTrue="1">
      <formula>AQ59=CléPersonnalisée2</formula>
    </cfRule>
    <cfRule type="expression" dxfId="438" priority="583" stopIfTrue="1">
      <formula>AQ59=CléPersonnalisée1</formula>
    </cfRule>
    <cfRule type="expression" dxfId="437" priority="584" stopIfTrue="1">
      <formula>AQ59=CléMaladie</formula>
    </cfRule>
    <cfRule type="expression" dxfId="436" priority="585" stopIfTrue="1">
      <formula>AQ59=CléPersonnelle</formula>
    </cfRule>
    <cfRule type="expression" dxfId="435" priority="586" stopIfTrue="1">
      <formula>AQ59=CléCongés</formula>
    </cfRule>
  </conditionalFormatting>
  <conditionalFormatting sqref="AR63">
    <cfRule type="expression" priority="575" stopIfTrue="1">
      <formula>AR63=""</formula>
    </cfRule>
    <cfRule type="expression" dxfId="434" priority="576" stopIfTrue="1">
      <formula>AR63=CléPersonnalisée2</formula>
    </cfRule>
    <cfRule type="expression" dxfId="433" priority="577" stopIfTrue="1">
      <formula>AR63=CléPersonnalisée1</formula>
    </cfRule>
    <cfRule type="expression" dxfId="432" priority="578" stopIfTrue="1">
      <formula>AR63=CléMaladie</formula>
    </cfRule>
    <cfRule type="expression" dxfId="431" priority="579" stopIfTrue="1">
      <formula>AR63=CléPersonnelle</formula>
    </cfRule>
    <cfRule type="expression" dxfId="430" priority="580" stopIfTrue="1">
      <formula>AR63=CléCongés</formula>
    </cfRule>
  </conditionalFormatting>
  <conditionalFormatting sqref="C65:AG67">
    <cfRule type="expression" priority="562" stopIfTrue="1">
      <formula>C65=""</formula>
    </cfRule>
    <cfRule type="expression" dxfId="429" priority="563" stopIfTrue="1">
      <formula>C65=CléPersonnalisée2</formula>
    </cfRule>
    <cfRule type="expression" dxfId="428" priority="564" stopIfTrue="1">
      <formula>C65=CléPersonnalisée1</formula>
    </cfRule>
    <cfRule type="expression" dxfId="427" priority="565" stopIfTrue="1">
      <formula>C65=CléMaladie</formula>
    </cfRule>
    <cfRule type="expression" dxfId="426" priority="566" stopIfTrue="1">
      <formula>C65=CléPersonnelle</formula>
    </cfRule>
    <cfRule type="expression" dxfId="425" priority="567" stopIfTrue="1">
      <formula>C65=CléCongés</formula>
    </cfRule>
  </conditionalFormatting>
  <conditionalFormatting sqref="AH67">
    <cfRule type="dataBar" priority="56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{8EB3EBC0-B62F-47EF-A442-A73F41680254}</x14:id>
        </ext>
      </extLst>
    </cfRule>
  </conditionalFormatting>
  <conditionalFormatting sqref="AI67:AL67 AJ65:AL66">
    <cfRule type="expression" priority="556" stopIfTrue="1">
      <formula>AI65=""</formula>
    </cfRule>
    <cfRule type="expression" dxfId="424" priority="557" stopIfTrue="1">
      <formula>AI65=CléPersonnalisée2</formula>
    </cfRule>
    <cfRule type="expression" dxfId="423" priority="558" stopIfTrue="1">
      <formula>AI65=CléPersonnalisée1</formula>
    </cfRule>
    <cfRule type="expression" dxfId="422" priority="559" stopIfTrue="1">
      <formula>AI65=CléMaladie</formula>
    </cfRule>
    <cfRule type="expression" dxfId="421" priority="560" stopIfTrue="1">
      <formula>AI65=CléPersonnelle</formula>
    </cfRule>
    <cfRule type="expression" dxfId="420" priority="561" stopIfTrue="1">
      <formula>AI65=CléCongés</formula>
    </cfRule>
  </conditionalFormatting>
  <conditionalFormatting sqref="AM65:AP66">
    <cfRule type="expression" priority="550" stopIfTrue="1">
      <formula>AM65=""</formula>
    </cfRule>
    <cfRule type="expression" dxfId="419" priority="551" stopIfTrue="1">
      <formula>AM65=CléPersonnalisée2</formula>
    </cfRule>
    <cfRule type="expression" dxfId="418" priority="552" stopIfTrue="1">
      <formula>AM65=CléPersonnalisée1</formula>
    </cfRule>
    <cfRule type="expression" dxfId="417" priority="553" stopIfTrue="1">
      <formula>AM65=CléMaladie</formula>
    </cfRule>
    <cfRule type="expression" dxfId="416" priority="554" stopIfTrue="1">
      <formula>AM65=CléPersonnelle</formula>
    </cfRule>
    <cfRule type="expression" dxfId="415" priority="555" stopIfTrue="1">
      <formula>AM65=CléCongés</formula>
    </cfRule>
  </conditionalFormatting>
  <conditionalFormatting sqref="AQ65:AR66">
    <cfRule type="expression" priority="544" stopIfTrue="1">
      <formula>AQ65=""</formula>
    </cfRule>
    <cfRule type="expression" dxfId="414" priority="545" stopIfTrue="1">
      <formula>AQ65=CléPersonnalisée2</formula>
    </cfRule>
    <cfRule type="expression" dxfId="413" priority="546" stopIfTrue="1">
      <formula>AQ65=CléPersonnalisée1</formula>
    </cfRule>
    <cfRule type="expression" dxfId="412" priority="547" stopIfTrue="1">
      <formula>AQ65=CléMaladie</formula>
    </cfRule>
    <cfRule type="expression" dxfId="411" priority="548" stopIfTrue="1">
      <formula>AQ65=CléPersonnelle</formula>
    </cfRule>
    <cfRule type="expression" dxfId="410" priority="549" stopIfTrue="1">
      <formula>AQ65=CléCongés</formula>
    </cfRule>
  </conditionalFormatting>
  <conditionalFormatting sqref="AM67 AP67">
    <cfRule type="expression" priority="538" stopIfTrue="1">
      <formula>AM67=""</formula>
    </cfRule>
    <cfRule type="expression" dxfId="409" priority="539" stopIfTrue="1">
      <formula>AM67=CléPersonnalisée2</formula>
    </cfRule>
    <cfRule type="expression" dxfId="408" priority="540" stopIfTrue="1">
      <formula>AM67=CléPersonnalisée1</formula>
    </cfRule>
    <cfRule type="expression" dxfId="407" priority="541" stopIfTrue="1">
      <formula>AM67=CléMaladie</formula>
    </cfRule>
    <cfRule type="expression" dxfId="406" priority="542" stopIfTrue="1">
      <formula>AM67=CléPersonnelle</formula>
    </cfRule>
    <cfRule type="expression" dxfId="405" priority="543" stopIfTrue="1">
      <formula>AM67=CléCongés</formula>
    </cfRule>
  </conditionalFormatting>
  <conditionalFormatting sqref="AH65:AH66">
    <cfRule type="dataBar" priority="53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{88DB5774-2A28-44C5-8815-60D178024536}</x14:id>
        </ext>
      </extLst>
    </cfRule>
  </conditionalFormatting>
  <conditionalFormatting sqref="AI65:AI66">
    <cfRule type="expression" priority="531" stopIfTrue="1">
      <formula>AI65=""</formula>
    </cfRule>
    <cfRule type="expression" dxfId="404" priority="532" stopIfTrue="1">
      <formula>AI65=CléPersonnalisée2</formula>
    </cfRule>
    <cfRule type="expression" dxfId="403" priority="533" stopIfTrue="1">
      <formula>AI65=CléPersonnalisée1</formula>
    </cfRule>
    <cfRule type="expression" dxfId="402" priority="534" stopIfTrue="1">
      <formula>AI65=CléMaladie</formula>
    </cfRule>
    <cfRule type="expression" dxfId="401" priority="535" stopIfTrue="1">
      <formula>AI65=CléPersonnelle</formula>
    </cfRule>
    <cfRule type="expression" dxfId="400" priority="536" stopIfTrue="1">
      <formula>AI65=CléCongés</formula>
    </cfRule>
  </conditionalFormatting>
  <conditionalFormatting sqref="AR67">
    <cfRule type="expression" priority="525" stopIfTrue="1">
      <formula>AR67=""</formula>
    </cfRule>
    <cfRule type="expression" dxfId="399" priority="526" stopIfTrue="1">
      <formula>AR67=CléPersonnalisée2</formula>
    </cfRule>
    <cfRule type="expression" dxfId="398" priority="527" stopIfTrue="1">
      <formula>AR67=CléPersonnalisée1</formula>
    </cfRule>
    <cfRule type="expression" dxfId="397" priority="528" stopIfTrue="1">
      <formula>AR67=CléMaladie</formula>
    </cfRule>
    <cfRule type="expression" dxfId="396" priority="529" stopIfTrue="1">
      <formula>AR67=CléPersonnelle</formula>
    </cfRule>
    <cfRule type="expression" dxfId="395" priority="530" stopIfTrue="1">
      <formula>AR67=CléCongés</formula>
    </cfRule>
  </conditionalFormatting>
  <conditionalFormatting sqref="C69:AG71">
    <cfRule type="expression" priority="512" stopIfTrue="1">
      <formula>C69=""</formula>
    </cfRule>
    <cfRule type="expression" dxfId="394" priority="513" stopIfTrue="1">
      <formula>C69=CléPersonnalisée2</formula>
    </cfRule>
    <cfRule type="expression" dxfId="393" priority="514" stopIfTrue="1">
      <formula>C69=CléPersonnalisée1</formula>
    </cfRule>
    <cfRule type="expression" dxfId="392" priority="515" stopIfTrue="1">
      <formula>C69=CléMaladie</formula>
    </cfRule>
    <cfRule type="expression" dxfId="391" priority="516" stopIfTrue="1">
      <formula>C69=CléPersonnelle</formula>
    </cfRule>
    <cfRule type="expression" dxfId="390" priority="517" stopIfTrue="1">
      <formula>C69=CléCongés</formula>
    </cfRule>
  </conditionalFormatting>
  <conditionalFormatting sqref="AH71">
    <cfRule type="dataBar" priority="51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{CE22FFC3-582A-47FC-84DD-97EF13177054}</x14:id>
        </ext>
      </extLst>
    </cfRule>
  </conditionalFormatting>
  <conditionalFormatting sqref="AI71:AL71 AJ69:AL70">
    <cfRule type="expression" priority="506" stopIfTrue="1">
      <formula>AI69=""</formula>
    </cfRule>
    <cfRule type="expression" dxfId="389" priority="507" stopIfTrue="1">
      <formula>AI69=CléPersonnalisée2</formula>
    </cfRule>
    <cfRule type="expression" dxfId="388" priority="508" stopIfTrue="1">
      <formula>AI69=CléPersonnalisée1</formula>
    </cfRule>
    <cfRule type="expression" dxfId="387" priority="509" stopIfTrue="1">
      <formula>AI69=CléMaladie</formula>
    </cfRule>
    <cfRule type="expression" dxfId="386" priority="510" stopIfTrue="1">
      <formula>AI69=CléPersonnelle</formula>
    </cfRule>
    <cfRule type="expression" dxfId="385" priority="511" stopIfTrue="1">
      <formula>AI69=CléCongés</formula>
    </cfRule>
  </conditionalFormatting>
  <conditionalFormatting sqref="AM69:AP70">
    <cfRule type="expression" priority="500" stopIfTrue="1">
      <formula>AM69=""</formula>
    </cfRule>
    <cfRule type="expression" dxfId="384" priority="501" stopIfTrue="1">
      <formula>AM69=CléPersonnalisée2</formula>
    </cfRule>
    <cfRule type="expression" dxfId="383" priority="502" stopIfTrue="1">
      <formula>AM69=CléPersonnalisée1</formula>
    </cfRule>
    <cfRule type="expression" dxfId="382" priority="503" stopIfTrue="1">
      <formula>AM69=CléMaladie</formula>
    </cfRule>
    <cfRule type="expression" dxfId="381" priority="504" stopIfTrue="1">
      <formula>AM69=CléPersonnelle</formula>
    </cfRule>
    <cfRule type="expression" dxfId="380" priority="505" stopIfTrue="1">
      <formula>AM69=CléCongés</formula>
    </cfRule>
  </conditionalFormatting>
  <conditionalFormatting sqref="AQ69:AR70">
    <cfRule type="expression" priority="494" stopIfTrue="1">
      <formula>AQ69=""</formula>
    </cfRule>
    <cfRule type="expression" dxfId="379" priority="495" stopIfTrue="1">
      <formula>AQ69=CléPersonnalisée2</formula>
    </cfRule>
    <cfRule type="expression" dxfId="378" priority="496" stopIfTrue="1">
      <formula>AQ69=CléPersonnalisée1</formula>
    </cfRule>
    <cfRule type="expression" dxfId="377" priority="497" stopIfTrue="1">
      <formula>AQ69=CléMaladie</formula>
    </cfRule>
    <cfRule type="expression" dxfId="376" priority="498" stopIfTrue="1">
      <formula>AQ69=CléPersonnelle</formula>
    </cfRule>
    <cfRule type="expression" dxfId="375" priority="499" stopIfTrue="1">
      <formula>AQ69=CléCongés</formula>
    </cfRule>
  </conditionalFormatting>
  <conditionalFormatting sqref="AM71 AP71">
    <cfRule type="expression" priority="488" stopIfTrue="1">
      <formula>AM71=""</formula>
    </cfRule>
    <cfRule type="expression" dxfId="374" priority="489" stopIfTrue="1">
      <formula>AM71=CléPersonnalisée2</formula>
    </cfRule>
    <cfRule type="expression" dxfId="373" priority="490" stopIfTrue="1">
      <formula>AM71=CléPersonnalisée1</formula>
    </cfRule>
    <cfRule type="expression" dxfId="372" priority="491" stopIfTrue="1">
      <formula>AM71=CléMaladie</formula>
    </cfRule>
    <cfRule type="expression" dxfId="371" priority="492" stopIfTrue="1">
      <formula>AM71=CléPersonnelle</formula>
    </cfRule>
    <cfRule type="expression" dxfId="370" priority="493" stopIfTrue="1">
      <formula>AM71=CléCongés</formula>
    </cfRule>
  </conditionalFormatting>
  <conditionalFormatting sqref="AH69:AH70">
    <cfRule type="dataBar" priority="48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{DA0584F4-7BAB-4CF4-A4EF-0975282EDAE0}</x14:id>
        </ext>
      </extLst>
    </cfRule>
  </conditionalFormatting>
  <conditionalFormatting sqref="AO71">
    <cfRule type="expression" priority="481" stopIfTrue="1">
      <formula>AO71=""</formula>
    </cfRule>
    <cfRule type="expression" dxfId="369" priority="482" stopIfTrue="1">
      <formula>AO71=CléPersonnalisée2</formula>
    </cfRule>
    <cfRule type="expression" dxfId="368" priority="483" stopIfTrue="1">
      <formula>AO71=CléPersonnalisée1</formula>
    </cfRule>
    <cfRule type="expression" dxfId="367" priority="484" stopIfTrue="1">
      <formula>AO71=CléMaladie</formula>
    </cfRule>
    <cfRule type="expression" dxfId="366" priority="485" stopIfTrue="1">
      <formula>AO71=CléPersonnelle</formula>
    </cfRule>
    <cfRule type="expression" dxfId="365" priority="486" stopIfTrue="1">
      <formula>AO71=CléCongés</formula>
    </cfRule>
  </conditionalFormatting>
  <conditionalFormatting sqref="AI69:AI70">
    <cfRule type="expression" priority="475" stopIfTrue="1">
      <formula>AI69=""</formula>
    </cfRule>
    <cfRule type="expression" dxfId="364" priority="476" stopIfTrue="1">
      <formula>AI69=CléPersonnalisée2</formula>
    </cfRule>
    <cfRule type="expression" dxfId="363" priority="477" stopIfTrue="1">
      <formula>AI69=CléPersonnalisée1</formula>
    </cfRule>
    <cfRule type="expression" dxfId="362" priority="478" stopIfTrue="1">
      <formula>AI69=CléMaladie</formula>
    </cfRule>
    <cfRule type="expression" dxfId="361" priority="479" stopIfTrue="1">
      <formula>AI69=CléPersonnelle</formula>
    </cfRule>
    <cfRule type="expression" dxfId="360" priority="480" stopIfTrue="1">
      <formula>AI69=CléCongés</formula>
    </cfRule>
  </conditionalFormatting>
  <conditionalFormatting sqref="AN71">
    <cfRule type="expression" priority="469" stopIfTrue="1">
      <formula>AN71=""</formula>
    </cfRule>
    <cfRule type="expression" dxfId="359" priority="470" stopIfTrue="1">
      <formula>AN71=CléPersonnalisée2</formula>
    </cfRule>
    <cfRule type="expression" dxfId="358" priority="471" stopIfTrue="1">
      <formula>AN71=CléPersonnalisée1</formula>
    </cfRule>
    <cfRule type="expression" dxfId="357" priority="472" stopIfTrue="1">
      <formula>AN71=CléMaladie</formula>
    </cfRule>
    <cfRule type="expression" dxfId="356" priority="473" stopIfTrue="1">
      <formula>AN71=CléPersonnelle</formula>
    </cfRule>
    <cfRule type="expression" dxfId="355" priority="474" stopIfTrue="1">
      <formula>AN71=CléCongés</formula>
    </cfRule>
  </conditionalFormatting>
  <conditionalFormatting sqref="AR71">
    <cfRule type="expression" priority="463" stopIfTrue="1">
      <formula>AR71=""</formula>
    </cfRule>
    <cfRule type="expression" dxfId="354" priority="464" stopIfTrue="1">
      <formula>AR71=CléPersonnalisée2</formula>
    </cfRule>
    <cfRule type="expression" dxfId="353" priority="465" stopIfTrue="1">
      <formula>AR71=CléPersonnalisée1</formula>
    </cfRule>
    <cfRule type="expression" dxfId="352" priority="466" stopIfTrue="1">
      <formula>AR71=CléMaladie</formula>
    </cfRule>
    <cfRule type="expression" dxfId="351" priority="467" stopIfTrue="1">
      <formula>AR71=CléPersonnelle</formula>
    </cfRule>
    <cfRule type="expression" dxfId="350" priority="468" stopIfTrue="1">
      <formula>AR71=CléCongés</formula>
    </cfRule>
  </conditionalFormatting>
  <conditionalFormatting sqref="AQ75">
    <cfRule type="expression" priority="401" stopIfTrue="1">
      <formula>AQ75=""</formula>
    </cfRule>
    <cfRule type="expression" dxfId="349" priority="402" stopIfTrue="1">
      <formula>AQ75=CléPersonnalisée2</formula>
    </cfRule>
    <cfRule type="expression" dxfId="348" priority="403" stopIfTrue="1">
      <formula>AQ75=CléPersonnalisée1</formula>
    </cfRule>
    <cfRule type="expression" dxfId="347" priority="404" stopIfTrue="1">
      <formula>AQ75=CléMaladie</formula>
    </cfRule>
    <cfRule type="expression" dxfId="346" priority="405" stopIfTrue="1">
      <formula>AQ75=CléPersonnelle</formula>
    </cfRule>
    <cfRule type="expression" dxfId="345" priority="406" stopIfTrue="1">
      <formula>AQ75=CléCongés</formula>
    </cfRule>
  </conditionalFormatting>
  <conditionalFormatting sqref="C73:AG75">
    <cfRule type="expression" priority="450" stopIfTrue="1">
      <formula>C73=""</formula>
    </cfRule>
    <cfRule type="expression" dxfId="344" priority="451" stopIfTrue="1">
      <formula>C73=CléPersonnalisée2</formula>
    </cfRule>
    <cfRule type="expression" dxfId="343" priority="452" stopIfTrue="1">
      <formula>C73=CléPersonnalisée1</formula>
    </cfRule>
    <cfRule type="expression" dxfId="342" priority="453" stopIfTrue="1">
      <formula>C73=CléMaladie</formula>
    </cfRule>
    <cfRule type="expression" dxfId="341" priority="454" stopIfTrue="1">
      <formula>C73=CléPersonnelle</formula>
    </cfRule>
    <cfRule type="expression" dxfId="340" priority="455" stopIfTrue="1">
      <formula>C73=CléCongés</formula>
    </cfRule>
  </conditionalFormatting>
  <conditionalFormatting sqref="AH75">
    <cfRule type="dataBar" priority="45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{4077E7C3-2A7D-4E11-8629-F6E4D4EF58E8}</x14:id>
        </ext>
      </extLst>
    </cfRule>
  </conditionalFormatting>
  <conditionalFormatting sqref="AI75:AL75 AJ73:AL74">
    <cfRule type="expression" priority="444" stopIfTrue="1">
      <formula>AI73=""</formula>
    </cfRule>
    <cfRule type="expression" dxfId="339" priority="445" stopIfTrue="1">
      <formula>AI73=CléPersonnalisée2</formula>
    </cfRule>
    <cfRule type="expression" dxfId="338" priority="446" stopIfTrue="1">
      <formula>AI73=CléPersonnalisée1</formula>
    </cfRule>
    <cfRule type="expression" dxfId="337" priority="447" stopIfTrue="1">
      <formula>AI73=CléMaladie</formula>
    </cfRule>
    <cfRule type="expression" dxfId="336" priority="448" stopIfTrue="1">
      <formula>AI73=CléPersonnelle</formula>
    </cfRule>
    <cfRule type="expression" dxfId="335" priority="449" stopIfTrue="1">
      <formula>AI73=CléCongés</formula>
    </cfRule>
  </conditionalFormatting>
  <conditionalFormatting sqref="AM73:AP74">
    <cfRule type="expression" priority="438" stopIfTrue="1">
      <formula>AM73=""</formula>
    </cfRule>
    <cfRule type="expression" dxfId="334" priority="439" stopIfTrue="1">
      <formula>AM73=CléPersonnalisée2</formula>
    </cfRule>
    <cfRule type="expression" dxfId="333" priority="440" stopIfTrue="1">
      <formula>AM73=CléPersonnalisée1</formula>
    </cfRule>
    <cfRule type="expression" dxfId="332" priority="441" stopIfTrue="1">
      <formula>AM73=CléMaladie</formula>
    </cfRule>
    <cfRule type="expression" dxfId="331" priority="442" stopIfTrue="1">
      <formula>AM73=CléPersonnelle</formula>
    </cfRule>
    <cfRule type="expression" dxfId="330" priority="443" stopIfTrue="1">
      <formula>AM73=CléCongés</formula>
    </cfRule>
  </conditionalFormatting>
  <conditionalFormatting sqref="AQ73:AR74">
    <cfRule type="expression" priority="432" stopIfTrue="1">
      <formula>AQ73=""</formula>
    </cfRule>
    <cfRule type="expression" dxfId="329" priority="433" stopIfTrue="1">
      <formula>AQ73=CléPersonnalisée2</formula>
    </cfRule>
    <cfRule type="expression" dxfId="328" priority="434" stopIfTrue="1">
      <formula>AQ73=CléPersonnalisée1</formula>
    </cfRule>
    <cfRule type="expression" dxfId="327" priority="435" stopIfTrue="1">
      <formula>AQ73=CléMaladie</formula>
    </cfRule>
    <cfRule type="expression" dxfId="326" priority="436" stopIfTrue="1">
      <formula>AQ73=CléPersonnelle</formula>
    </cfRule>
    <cfRule type="expression" dxfId="325" priority="437" stopIfTrue="1">
      <formula>AQ73=CléCongés</formula>
    </cfRule>
  </conditionalFormatting>
  <conditionalFormatting sqref="AM75 AP75">
    <cfRule type="expression" priority="426" stopIfTrue="1">
      <formula>AM75=""</formula>
    </cfRule>
    <cfRule type="expression" dxfId="324" priority="427" stopIfTrue="1">
      <formula>AM75=CléPersonnalisée2</formula>
    </cfRule>
    <cfRule type="expression" dxfId="323" priority="428" stopIfTrue="1">
      <formula>AM75=CléPersonnalisée1</formula>
    </cfRule>
    <cfRule type="expression" dxfId="322" priority="429" stopIfTrue="1">
      <formula>AM75=CléMaladie</formula>
    </cfRule>
    <cfRule type="expression" dxfId="321" priority="430" stopIfTrue="1">
      <formula>AM75=CléPersonnelle</formula>
    </cfRule>
    <cfRule type="expression" dxfId="320" priority="431" stopIfTrue="1">
      <formula>AM75=CléCongés</formula>
    </cfRule>
  </conditionalFormatting>
  <conditionalFormatting sqref="AH73:AH74">
    <cfRule type="dataBar" priority="42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{3229FB92-8AD1-43D4-A46F-26FDD52BAFBD}</x14:id>
        </ext>
      </extLst>
    </cfRule>
  </conditionalFormatting>
  <conditionalFormatting sqref="AO75">
    <cfRule type="expression" priority="419" stopIfTrue="1">
      <formula>AO75=""</formula>
    </cfRule>
    <cfRule type="expression" dxfId="319" priority="420" stopIfTrue="1">
      <formula>AO75=CléPersonnalisée2</formula>
    </cfRule>
    <cfRule type="expression" dxfId="318" priority="421" stopIfTrue="1">
      <formula>AO75=CléPersonnalisée1</formula>
    </cfRule>
    <cfRule type="expression" dxfId="317" priority="422" stopIfTrue="1">
      <formula>AO75=CléMaladie</formula>
    </cfRule>
    <cfRule type="expression" dxfId="316" priority="423" stopIfTrue="1">
      <formula>AO75=CléPersonnelle</formula>
    </cfRule>
    <cfRule type="expression" dxfId="315" priority="424" stopIfTrue="1">
      <formula>AO75=CléCongés</formula>
    </cfRule>
  </conditionalFormatting>
  <conditionalFormatting sqref="AI73:AI74">
    <cfRule type="expression" priority="413" stopIfTrue="1">
      <formula>AI73=""</formula>
    </cfRule>
    <cfRule type="expression" dxfId="314" priority="414" stopIfTrue="1">
      <formula>AI73=CléPersonnalisée2</formula>
    </cfRule>
    <cfRule type="expression" dxfId="313" priority="415" stopIfTrue="1">
      <formula>AI73=CléPersonnalisée1</formula>
    </cfRule>
    <cfRule type="expression" dxfId="312" priority="416" stopIfTrue="1">
      <formula>AI73=CléMaladie</formula>
    </cfRule>
    <cfRule type="expression" dxfId="311" priority="417" stopIfTrue="1">
      <formula>AI73=CléPersonnelle</formula>
    </cfRule>
    <cfRule type="expression" dxfId="310" priority="418" stopIfTrue="1">
      <formula>AI73=CléCongés</formula>
    </cfRule>
  </conditionalFormatting>
  <conditionalFormatting sqref="AR75">
    <cfRule type="expression" priority="407" stopIfTrue="1">
      <formula>AR75=""</formula>
    </cfRule>
    <cfRule type="expression" dxfId="309" priority="408" stopIfTrue="1">
      <formula>AR75=CléPersonnalisée2</formula>
    </cfRule>
    <cfRule type="expression" dxfId="308" priority="409" stopIfTrue="1">
      <formula>AR75=CléPersonnalisée1</formula>
    </cfRule>
    <cfRule type="expression" dxfId="307" priority="410" stopIfTrue="1">
      <formula>AR75=CléMaladie</formula>
    </cfRule>
    <cfRule type="expression" dxfId="306" priority="411" stopIfTrue="1">
      <formula>AR75=CléPersonnelle</formula>
    </cfRule>
    <cfRule type="expression" dxfId="305" priority="412" stopIfTrue="1">
      <formula>AR75=CléCongés</formula>
    </cfRule>
  </conditionalFormatting>
  <conditionalFormatting sqref="C77:AG79">
    <cfRule type="expression" priority="394" stopIfTrue="1">
      <formula>C77=""</formula>
    </cfRule>
    <cfRule type="expression" dxfId="304" priority="395" stopIfTrue="1">
      <formula>C77=CléPersonnalisée2</formula>
    </cfRule>
    <cfRule type="expression" dxfId="303" priority="396" stopIfTrue="1">
      <formula>C77=CléPersonnalisée1</formula>
    </cfRule>
    <cfRule type="expression" dxfId="302" priority="397" stopIfTrue="1">
      <formula>C77=CléMaladie</formula>
    </cfRule>
    <cfRule type="expression" dxfId="301" priority="398" stopIfTrue="1">
      <formula>C77=CléPersonnelle</formula>
    </cfRule>
    <cfRule type="expression" dxfId="300" priority="399" stopIfTrue="1">
      <formula>C77=CléCongés</formula>
    </cfRule>
  </conditionalFormatting>
  <conditionalFormatting sqref="AH79">
    <cfRule type="dataBar" priority="40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{D88185C6-F4C9-4716-A2AD-3B3971C27423}</x14:id>
        </ext>
      </extLst>
    </cfRule>
  </conditionalFormatting>
  <conditionalFormatting sqref="AI79:AL79 AJ77:AL78">
    <cfRule type="expression" priority="388" stopIfTrue="1">
      <formula>AI77=""</formula>
    </cfRule>
    <cfRule type="expression" dxfId="299" priority="389" stopIfTrue="1">
      <formula>AI77=CléPersonnalisée2</formula>
    </cfRule>
    <cfRule type="expression" dxfId="298" priority="390" stopIfTrue="1">
      <formula>AI77=CléPersonnalisée1</formula>
    </cfRule>
    <cfRule type="expression" dxfId="297" priority="391" stopIfTrue="1">
      <formula>AI77=CléMaladie</formula>
    </cfRule>
    <cfRule type="expression" dxfId="296" priority="392" stopIfTrue="1">
      <formula>AI77=CléPersonnelle</formula>
    </cfRule>
    <cfRule type="expression" dxfId="295" priority="393" stopIfTrue="1">
      <formula>AI77=CléCongés</formula>
    </cfRule>
  </conditionalFormatting>
  <conditionalFormatting sqref="AM77:AP78">
    <cfRule type="expression" priority="382" stopIfTrue="1">
      <formula>AM77=""</formula>
    </cfRule>
    <cfRule type="expression" dxfId="294" priority="383" stopIfTrue="1">
      <formula>AM77=CléPersonnalisée2</formula>
    </cfRule>
    <cfRule type="expression" dxfId="293" priority="384" stopIfTrue="1">
      <formula>AM77=CléPersonnalisée1</formula>
    </cfRule>
    <cfRule type="expression" dxfId="292" priority="385" stopIfTrue="1">
      <formula>AM77=CléMaladie</formula>
    </cfRule>
    <cfRule type="expression" dxfId="291" priority="386" stopIfTrue="1">
      <formula>AM77=CléPersonnelle</formula>
    </cfRule>
    <cfRule type="expression" dxfId="290" priority="387" stopIfTrue="1">
      <formula>AM77=CléCongés</formula>
    </cfRule>
  </conditionalFormatting>
  <conditionalFormatting sqref="AQ77:AR78">
    <cfRule type="expression" priority="376" stopIfTrue="1">
      <formula>AQ77=""</formula>
    </cfRule>
    <cfRule type="expression" dxfId="289" priority="377" stopIfTrue="1">
      <formula>AQ77=CléPersonnalisée2</formula>
    </cfRule>
    <cfRule type="expression" dxfId="288" priority="378" stopIfTrue="1">
      <formula>AQ77=CléPersonnalisée1</formula>
    </cfRule>
    <cfRule type="expression" dxfId="287" priority="379" stopIfTrue="1">
      <formula>AQ77=CléMaladie</formula>
    </cfRule>
    <cfRule type="expression" dxfId="286" priority="380" stopIfTrue="1">
      <formula>AQ77=CléPersonnelle</formula>
    </cfRule>
    <cfRule type="expression" dxfId="285" priority="381" stopIfTrue="1">
      <formula>AQ77=CléCongés</formula>
    </cfRule>
  </conditionalFormatting>
  <conditionalFormatting sqref="AM79 AP79">
    <cfRule type="expression" priority="370" stopIfTrue="1">
      <formula>AM79=""</formula>
    </cfRule>
    <cfRule type="expression" dxfId="284" priority="371" stopIfTrue="1">
      <formula>AM79=CléPersonnalisée2</formula>
    </cfRule>
    <cfRule type="expression" dxfId="283" priority="372" stopIfTrue="1">
      <formula>AM79=CléPersonnalisée1</formula>
    </cfRule>
    <cfRule type="expression" dxfId="282" priority="373" stopIfTrue="1">
      <formula>AM79=CléMaladie</formula>
    </cfRule>
    <cfRule type="expression" dxfId="281" priority="374" stopIfTrue="1">
      <formula>AM79=CléPersonnelle</formula>
    </cfRule>
    <cfRule type="expression" dxfId="280" priority="375" stopIfTrue="1">
      <formula>AM79=CléCongés</formula>
    </cfRule>
  </conditionalFormatting>
  <conditionalFormatting sqref="AH77:AH78">
    <cfRule type="dataBar" priority="36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{DE8805AF-A0E1-44A2-A432-DF12E6E85373}</x14:id>
        </ext>
      </extLst>
    </cfRule>
  </conditionalFormatting>
  <conditionalFormatting sqref="AO79">
    <cfRule type="expression" priority="363" stopIfTrue="1">
      <formula>AO79=""</formula>
    </cfRule>
    <cfRule type="expression" dxfId="279" priority="364" stopIfTrue="1">
      <formula>AO79=CléPersonnalisée2</formula>
    </cfRule>
    <cfRule type="expression" dxfId="278" priority="365" stopIfTrue="1">
      <formula>AO79=CléPersonnalisée1</formula>
    </cfRule>
    <cfRule type="expression" dxfId="277" priority="366" stopIfTrue="1">
      <formula>AO79=CléMaladie</formula>
    </cfRule>
    <cfRule type="expression" dxfId="276" priority="367" stopIfTrue="1">
      <formula>AO79=CléPersonnelle</formula>
    </cfRule>
    <cfRule type="expression" dxfId="275" priority="368" stopIfTrue="1">
      <formula>AO79=CléCongés</formula>
    </cfRule>
  </conditionalFormatting>
  <conditionalFormatting sqref="AI77:AI78">
    <cfRule type="expression" priority="357" stopIfTrue="1">
      <formula>AI77=""</formula>
    </cfRule>
    <cfRule type="expression" dxfId="274" priority="358" stopIfTrue="1">
      <formula>AI77=CléPersonnalisée2</formula>
    </cfRule>
    <cfRule type="expression" dxfId="273" priority="359" stopIfTrue="1">
      <formula>AI77=CléPersonnalisée1</formula>
    </cfRule>
    <cfRule type="expression" dxfId="272" priority="360" stopIfTrue="1">
      <formula>AI77=CléMaladie</formula>
    </cfRule>
    <cfRule type="expression" dxfId="271" priority="361" stopIfTrue="1">
      <formula>AI77=CléPersonnelle</formula>
    </cfRule>
    <cfRule type="expression" dxfId="270" priority="362" stopIfTrue="1">
      <formula>AI77=CléCongés</formula>
    </cfRule>
  </conditionalFormatting>
  <conditionalFormatting sqref="AR79">
    <cfRule type="expression" priority="351" stopIfTrue="1">
      <formula>AR79=""</formula>
    </cfRule>
    <cfRule type="expression" dxfId="269" priority="352" stopIfTrue="1">
      <formula>AR79=CléPersonnalisée2</formula>
    </cfRule>
    <cfRule type="expression" dxfId="268" priority="353" stopIfTrue="1">
      <formula>AR79=CléPersonnalisée1</formula>
    </cfRule>
    <cfRule type="expression" dxfId="267" priority="354" stopIfTrue="1">
      <formula>AR79=CléMaladie</formula>
    </cfRule>
    <cfRule type="expression" dxfId="266" priority="355" stopIfTrue="1">
      <formula>AR79=CléPersonnelle</formula>
    </cfRule>
    <cfRule type="expression" dxfId="265" priority="356" stopIfTrue="1">
      <formula>AR79=CléCongés</formula>
    </cfRule>
  </conditionalFormatting>
  <conditionalFormatting sqref="AO67">
    <cfRule type="expression" priority="339" stopIfTrue="1">
      <formula>AO67=""</formula>
    </cfRule>
    <cfRule type="expression" dxfId="264" priority="340" stopIfTrue="1">
      <formula>AO67=CléPersonnalisée2</formula>
    </cfRule>
    <cfRule type="expression" dxfId="263" priority="341" stopIfTrue="1">
      <formula>AO67=CléPersonnalisée1</formula>
    </cfRule>
    <cfRule type="expression" dxfId="262" priority="342" stopIfTrue="1">
      <formula>AO67=CléMaladie</formula>
    </cfRule>
    <cfRule type="expression" dxfId="261" priority="343" stopIfTrue="1">
      <formula>AO67=CléPersonnelle</formula>
    </cfRule>
    <cfRule type="expression" dxfId="260" priority="344" stopIfTrue="1">
      <formula>AO67=CléCongés</formula>
    </cfRule>
  </conditionalFormatting>
  <conditionalFormatting sqref="AN67">
    <cfRule type="expression" priority="333" stopIfTrue="1">
      <formula>AN67=""</formula>
    </cfRule>
    <cfRule type="expression" dxfId="259" priority="334" stopIfTrue="1">
      <formula>AN67=CléPersonnalisée2</formula>
    </cfRule>
    <cfRule type="expression" dxfId="258" priority="335" stopIfTrue="1">
      <formula>AN67=CléPersonnalisée1</formula>
    </cfRule>
    <cfRule type="expression" dxfId="257" priority="336" stopIfTrue="1">
      <formula>AN67=CléMaladie</formula>
    </cfRule>
    <cfRule type="expression" dxfId="256" priority="337" stopIfTrue="1">
      <formula>AN67=CléPersonnelle</formula>
    </cfRule>
    <cfRule type="expression" dxfId="255" priority="338" stopIfTrue="1">
      <formula>AN67=CléCongés</formula>
    </cfRule>
  </conditionalFormatting>
  <conditionalFormatting sqref="AQ95">
    <cfRule type="expression" priority="147" stopIfTrue="1">
      <formula>AQ95=""</formula>
    </cfRule>
    <cfRule type="expression" dxfId="254" priority="148" stopIfTrue="1">
      <formula>AQ95=CléPersonnalisée2</formula>
    </cfRule>
    <cfRule type="expression" dxfId="253" priority="149" stopIfTrue="1">
      <formula>AQ95=CléPersonnalisée1</formula>
    </cfRule>
    <cfRule type="expression" dxfId="252" priority="150" stopIfTrue="1">
      <formula>AQ95=CléMaladie</formula>
    </cfRule>
    <cfRule type="expression" dxfId="251" priority="151" stopIfTrue="1">
      <formula>AQ95=CléPersonnelle</formula>
    </cfRule>
    <cfRule type="expression" dxfId="250" priority="152" stopIfTrue="1">
      <formula>AQ95=CléCongés</formula>
    </cfRule>
  </conditionalFormatting>
  <conditionalFormatting sqref="AQ84:AR84 AQ88:AR88 AQ92:AR92">
    <cfRule type="expression" priority="327" stopIfTrue="1">
      <formula>AQ84=""</formula>
    </cfRule>
    <cfRule type="expression" dxfId="249" priority="328" stopIfTrue="1">
      <formula>AQ84=CléPersonnalisée2</formula>
    </cfRule>
    <cfRule type="expression" dxfId="248" priority="329" stopIfTrue="1">
      <formula>AQ84=CléPersonnalisée1</formula>
    </cfRule>
    <cfRule type="expression" dxfId="247" priority="330" stopIfTrue="1">
      <formula>AQ84=CléMaladie</formula>
    </cfRule>
    <cfRule type="expression" dxfId="246" priority="331" stopIfTrue="1">
      <formula>AQ84=CléPersonnelle</formula>
    </cfRule>
    <cfRule type="expression" dxfId="245" priority="332" stopIfTrue="1">
      <formula>AQ84=CléCongés</formula>
    </cfRule>
  </conditionalFormatting>
  <conditionalFormatting sqref="AQ83">
    <cfRule type="expression" priority="271" stopIfTrue="1">
      <formula>AQ83=""</formula>
    </cfRule>
    <cfRule type="expression" dxfId="244" priority="272" stopIfTrue="1">
      <formula>AQ83=CléPersonnalisée2</formula>
    </cfRule>
    <cfRule type="expression" dxfId="243" priority="273" stopIfTrue="1">
      <formula>AQ83=CléPersonnalisée1</formula>
    </cfRule>
    <cfRule type="expression" dxfId="242" priority="274" stopIfTrue="1">
      <formula>AQ83=CléMaladie</formula>
    </cfRule>
    <cfRule type="expression" dxfId="241" priority="275" stopIfTrue="1">
      <formula>AQ83=CléPersonnelle</formula>
    </cfRule>
    <cfRule type="expression" dxfId="240" priority="276" stopIfTrue="1">
      <formula>AQ83=CléCongés</formula>
    </cfRule>
  </conditionalFormatting>
  <conditionalFormatting sqref="C81:AG83">
    <cfRule type="expression" priority="320" stopIfTrue="1">
      <formula>C81=""</formula>
    </cfRule>
    <cfRule type="expression" dxfId="239" priority="321" stopIfTrue="1">
      <formula>C81=CléPersonnalisée2</formula>
    </cfRule>
    <cfRule type="expression" dxfId="238" priority="322" stopIfTrue="1">
      <formula>C81=CléPersonnalisée1</formula>
    </cfRule>
    <cfRule type="expression" dxfId="237" priority="323" stopIfTrue="1">
      <formula>C81=CléMaladie</formula>
    </cfRule>
    <cfRule type="expression" dxfId="236" priority="324" stopIfTrue="1">
      <formula>C81=CléPersonnelle</formula>
    </cfRule>
    <cfRule type="expression" dxfId="235" priority="325" stopIfTrue="1">
      <formula>C81=CléCongés</formula>
    </cfRule>
  </conditionalFormatting>
  <conditionalFormatting sqref="AH83">
    <cfRule type="dataBar" priority="32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{68F4C5A1-7D8D-4D08-A9CE-A92C8189024D}</x14:id>
        </ext>
      </extLst>
    </cfRule>
  </conditionalFormatting>
  <conditionalFormatting sqref="AI83:AL83 AJ81:AL82">
    <cfRule type="expression" priority="314" stopIfTrue="1">
      <formula>AI81=""</formula>
    </cfRule>
    <cfRule type="expression" dxfId="234" priority="315" stopIfTrue="1">
      <formula>AI81=CléPersonnalisée2</formula>
    </cfRule>
    <cfRule type="expression" dxfId="233" priority="316" stopIfTrue="1">
      <formula>AI81=CléPersonnalisée1</formula>
    </cfRule>
    <cfRule type="expression" dxfId="232" priority="317" stopIfTrue="1">
      <formula>AI81=CléMaladie</formula>
    </cfRule>
    <cfRule type="expression" dxfId="231" priority="318" stopIfTrue="1">
      <formula>AI81=CléPersonnelle</formula>
    </cfRule>
    <cfRule type="expression" dxfId="230" priority="319" stopIfTrue="1">
      <formula>AI81=CléCongés</formula>
    </cfRule>
  </conditionalFormatting>
  <conditionalFormatting sqref="AM81:AP82">
    <cfRule type="expression" priority="308" stopIfTrue="1">
      <formula>AM81=""</formula>
    </cfRule>
    <cfRule type="expression" dxfId="229" priority="309" stopIfTrue="1">
      <formula>AM81=CléPersonnalisée2</formula>
    </cfRule>
    <cfRule type="expression" dxfId="228" priority="310" stopIfTrue="1">
      <formula>AM81=CléPersonnalisée1</formula>
    </cfRule>
    <cfRule type="expression" dxfId="227" priority="311" stopIfTrue="1">
      <formula>AM81=CléMaladie</formula>
    </cfRule>
    <cfRule type="expression" dxfId="226" priority="312" stopIfTrue="1">
      <formula>AM81=CléPersonnelle</formula>
    </cfRule>
    <cfRule type="expression" dxfId="225" priority="313" stopIfTrue="1">
      <formula>AM81=CléCongés</formula>
    </cfRule>
  </conditionalFormatting>
  <conditionalFormatting sqref="AQ81:AR82">
    <cfRule type="expression" priority="302" stopIfTrue="1">
      <formula>AQ81=""</formula>
    </cfRule>
    <cfRule type="expression" dxfId="224" priority="303" stopIfTrue="1">
      <formula>AQ81=CléPersonnalisée2</formula>
    </cfRule>
    <cfRule type="expression" dxfId="223" priority="304" stopIfTrue="1">
      <formula>AQ81=CléPersonnalisée1</formula>
    </cfRule>
    <cfRule type="expression" dxfId="222" priority="305" stopIfTrue="1">
      <formula>AQ81=CléMaladie</formula>
    </cfRule>
    <cfRule type="expression" dxfId="221" priority="306" stopIfTrue="1">
      <formula>AQ81=CléPersonnelle</formula>
    </cfRule>
    <cfRule type="expression" dxfId="220" priority="307" stopIfTrue="1">
      <formula>AQ81=CléCongés</formula>
    </cfRule>
  </conditionalFormatting>
  <conditionalFormatting sqref="AM83 AP83">
    <cfRule type="expression" priority="296" stopIfTrue="1">
      <formula>AM83=""</formula>
    </cfRule>
    <cfRule type="expression" dxfId="219" priority="297" stopIfTrue="1">
      <formula>AM83=CléPersonnalisée2</formula>
    </cfRule>
    <cfRule type="expression" dxfId="218" priority="298" stopIfTrue="1">
      <formula>AM83=CléPersonnalisée1</formula>
    </cfRule>
    <cfRule type="expression" dxfId="217" priority="299" stopIfTrue="1">
      <formula>AM83=CléMaladie</formula>
    </cfRule>
    <cfRule type="expression" dxfId="216" priority="300" stopIfTrue="1">
      <formula>AM83=CléPersonnelle</formula>
    </cfRule>
    <cfRule type="expression" dxfId="215" priority="301" stopIfTrue="1">
      <formula>AM83=CléCongés</formula>
    </cfRule>
  </conditionalFormatting>
  <conditionalFormatting sqref="AH81:AH82">
    <cfRule type="dataBar" priority="29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{DE676EE0-E465-4C0F-9826-3782F22A7B4C}</x14:id>
        </ext>
      </extLst>
    </cfRule>
  </conditionalFormatting>
  <conditionalFormatting sqref="AO83">
    <cfRule type="expression" priority="289" stopIfTrue="1">
      <formula>AO83=""</formula>
    </cfRule>
    <cfRule type="expression" dxfId="214" priority="290" stopIfTrue="1">
      <formula>AO83=CléPersonnalisée2</formula>
    </cfRule>
    <cfRule type="expression" dxfId="213" priority="291" stopIfTrue="1">
      <formula>AO83=CléPersonnalisée1</formula>
    </cfRule>
    <cfRule type="expression" dxfId="212" priority="292" stopIfTrue="1">
      <formula>AO83=CléMaladie</formula>
    </cfRule>
    <cfRule type="expression" dxfId="211" priority="293" stopIfTrue="1">
      <formula>AO83=CléPersonnelle</formula>
    </cfRule>
    <cfRule type="expression" dxfId="210" priority="294" stopIfTrue="1">
      <formula>AO83=CléCongés</formula>
    </cfRule>
  </conditionalFormatting>
  <conditionalFormatting sqref="AI81:AI82">
    <cfRule type="expression" priority="283" stopIfTrue="1">
      <formula>AI81=""</formula>
    </cfRule>
    <cfRule type="expression" dxfId="209" priority="284" stopIfTrue="1">
      <formula>AI81=CléPersonnalisée2</formula>
    </cfRule>
    <cfRule type="expression" dxfId="208" priority="285" stopIfTrue="1">
      <formula>AI81=CléPersonnalisée1</formula>
    </cfRule>
    <cfRule type="expression" dxfId="207" priority="286" stopIfTrue="1">
      <formula>AI81=CléMaladie</formula>
    </cfRule>
    <cfRule type="expression" dxfId="206" priority="287" stopIfTrue="1">
      <formula>AI81=CléPersonnelle</formula>
    </cfRule>
    <cfRule type="expression" dxfId="205" priority="288" stopIfTrue="1">
      <formula>AI81=CléCongés</formula>
    </cfRule>
  </conditionalFormatting>
  <conditionalFormatting sqref="AR83">
    <cfRule type="expression" priority="277" stopIfTrue="1">
      <formula>AR83=""</formula>
    </cfRule>
    <cfRule type="expression" dxfId="204" priority="278" stopIfTrue="1">
      <formula>AR83=CléPersonnalisée2</formula>
    </cfRule>
    <cfRule type="expression" dxfId="203" priority="279" stopIfTrue="1">
      <formula>AR83=CléPersonnalisée1</formula>
    </cfRule>
    <cfRule type="expression" dxfId="202" priority="280" stopIfTrue="1">
      <formula>AR83=CléMaladie</formula>
    </cfRule>
    <cfRule type="expression" dxfId="201" priority="281" stopIfTrue="1">
      <formula>AR83=CléPersonnelle</formula>
    </cfRule>
    <cfRule type="expression" dxfId="200" priority="282" stopIfTrue="1">
      <formula>AR83=CléCongés</formula>
    </cfRule>
  </conditionalFormatting>
  <conditionalFormatting sqref="AQ87">
    <cfRule type="expression" priority="209" stopIfTrue="1">
      <formula>AQ87=""</formula>
    </cfRule>
    <cfRule type="expression" dxfId="199" priority="210" stopIfTrue="1">
      <formula>AQ87=CléPersonnalisée2</formula>
    </cfRule>
    <cfRule type="expression" dxfId="198" priority="211" stopIfTrue="1">
      <formula>AQ87=CléPersonnalisée1</formula>
    </cfRule>
    <cfRule type="expression" dxfId="197" priority="212" stopIfTrue="1">
      <formula>AQ87=CléMaladie</formula>
    </cfRule>
    <cfRule type="expression" dxfId="196" priority="213" stopIfTrue="1">
      <formula>AQ87=CléPersonnelle</formula>
    </cfRule>
    <cfRule type="expression" dxfId="195" priority="214" stopIfTrue="1">
      <formula>AQ87=CléCongés</formula>
    </cfRule>
  </conditionalFormatting>
  <conditionalFormatting sqref="C85:AG87">
    <cfRule type="expression" priority="264" stopIfTrue="1">
      <formula>C85=""</formula>
    </cfRule>
    <cfRule type="expression" dxfId="194" priority="265" stopIfTrue="1">
      <formula>C85=CléPersonnalisée2</formula>
    </cfRule>
    <cfRule type="expression" dxfId="193" priority="266" stopIfTrue="1">
      <formula>C85=CléPersonnalisée1</formula>
    </cfRule>
    <cfRule type="expression" dxfId="192" priority="267" stopIfTrue="1">
      <formula>C85=CléMaladie</formula>
    </cfRule>
    <cfRule type="expression" dxfId="191" priority="268" stopIfTrue="1">
      <formula>C85=CléPersonnelle</formula>
    </cfRule>
    <cfRule type="expression" dxfId="190" priority="269" stopIfTrue="1">
      <formula>C85=CléCongés</formula>
    </cfRule>
  </conditionalFormatting>
  <conditionalFormatting sqref="AH87">
    <cfRule type="dataBar" priority="27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{C6698464-E69E-40D8-8D98-9F1A5B48D664}</x14:id>
        </ext>
      </extLst>
    </cfRule>
  </conditionalFormatting>
  <conditionalFormatting sqref="AI87:AL87 AJ85:AL86">
    <cfRule type="expression" priority="258" stopIfTrue="1">
      <formula>AI85=""</formula>
    </cfRule>
    <cfRule type="expression" dxfId="189" priority="259" stopIfTrue="1">
      <formula>AI85=CléPersonnalisée2</formula>
    </cfRule>
    <cfRule type="expression" dxfId="188" priority="260" stopIfTrue="1">
      <formula>AI85=CléPersonnalisée1</formula>
    </cfRule>
    <cfRule type="expression" dxfId="187" priority="261" stopIfTrue="1">
      <formula>AI85=CléMaladie</formula>
    </cfRule>
    <cfRule type="expression" dxfId="186" priority="262" stopIfTrue="1">
      <formula>AI85=CléPersonnelle</formula>
    </cfRule>
    <cfRule type="expression" dxfId="185" priority="263" stopIfTrue="1">
      <formula>AI85=CléCongés</formula>
    </cfRule>
  </conditionalFormatting>
  <conditionalFormatting sqref="AM85:AP86">
    <cfRule type="expression" priority="252" stopIfTrue="1">
      <formula>AM85=""</formula>
    </cfRule>
    <cfRule type="expression" dxfId="184" priority="253" stopIfTrue="1">
      <formula>AM85=CléPersonnalisée2</formula>
    </cfRule>
    <cfRule type="expression" dxfId="183" priority="254" stopIfTrue="1">
      <formula>AM85=CléPersonnalisée1</formula>
    </cfRule>
    <cfRule type="expression" dxfId="182" priority="255" stopIfTrue="1">
      <formula>AM85=CléMaladie</formula>
    </cfRule>
    <cfRule type="expression" dxfId="181" priority="256" stopIfTrue="1">
      <formula>AM85=CléPersonnelle</formula>
    </cfRule>
    <cfRule type="expression" dxfId="180" priority="257" stopIfTrue="1">
      <formula>AM85=CléCongés</formula>
    </cfRule>
  </conditionalFormatting>
  <conditionalFormatting sqref="AQ85:AR86">
    <cfRule type="expression" priority="246" stopIfTrue="1">
      <formula>AQ85=""</formula>
    </cfRule>
    <cfRule type="expression" dxfId="179" priority="247" stopIfTrue="1">
      <formula>AQ85=CléPersonnalisée2</formula>
    </cfRule>
    <cfRule type="expression" dxfId="178" priority="248" stopIfTrue="1">
      <formula>AQ85=CléPersonnalisée1</formula>
    </cfRule>
    <cfRule type="expression" dxfId="177" priority="249" stopIfTrue="1">
      <formula>AQ85=CléMaladie</formula>
    </cfRule>
    <cfRule type="expression" dxfId="176" priority="250" stopIfTrue="1">
      <formula>AQ85=CléPersonnelle</formula>
    </cfRule>
    <cfRule type="expression" dxfId="175" priority="251" stopIfTrue="1">
      <formula>AQ85=CléCongés</formula>
    </cfRule>
  </conditionalFormatting>
  <conditionalFormatting sqref="AM87 AP87">
    <cfRule type="expression" priority="240" stopIfTrue="1">
      <formula>AM87=""</formula>
    </cfRule>
    <cfRule type="expression" dxfId="174" priority="241" stopIfTrue="1">
      <formula>AM87=CléPersonnalisée2</formula>
    </cfRule>
    <cfRule type="expression" dxfId="173" priority="242" stopIfTrue="1">
      <formula>AM87=CléPersonnalisée1</formula>
    </cfRule>
    <cfRule type="expression" dxfId="172" priority="243" stopIfTrue="1">
      <formula>AM87=CléMaladie</formula>
    </cfRule>
    <cfRule type="expression" dxfId="171" priority="244" stopIfTrue="1">
      <formula>AM87=CléPersonnelle</formula>
    </cfRule>
    <cfRule type="expression" dxfId="170" priority="245" stopIfTrue="1">
      <formula>AM87=CléCongés</formula>
    </cfRule>
  </conditionalFormatting>
  <conditionalFormatting sqref="AH85:AH86">
    <cfRule type="dataBar" priority="23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{9D6258AC-73A1-4A72-A05E-4D408AEB8945}</x14:id>
        </ext>
      </extLst>
    </cfRule>
  </conditionalFormatting>
  <conditionalFormatting sqref="AO87">
    <cfRule type="expression" priority="233" stopIfTrue="1">
      <formula>AO87=""</formula>
    </cfRule>
    <cfRule type="expression" dxfId="169" priority="234" stopIfTrue="1">
      <formula>AO87=CléPersonnalisée2</formula>
    </cfRule>
    <cfRule type="expression" dxfId="168" priority="235" stopIfTrue="1">
      <formula>AO87=CléPersonnalisée1</formula>
    </cfRule>
    <cfRule type="expression" dxfId="167" priority="236" stopIfTrue="1">
      <formula>AO87=CléMaladie</formula>
    </cfRule>
    <cfRule type="expression" dxfId="166" priority="237" stopIfTrue="1">
      <formula>AO87=CléPersonnelle</formula>
    </cfRule>
    <cfRule type="expression" dxfId="165" priority="238" stopIfTrue="1">
      <formula>AO87=CléCongés</formula>
    </cfRule>
  </conditionalFormatting>
  <conditionalFormatting sqref="AI85:AI86">
    <cfRule type="expression" priority="227" stopIfTrue="1">
      <formula>AI85=""</formula>
    </cfRule>
    <cfRule type="expression" dxfId="164" priority="228" stopIfTrue="1">
      <formula>AI85=CléPersonnalisée2</formula>
    </cfRule>
    <cfRule type="expression" dxfId="163" priority="229" stopIfTrue="1">
      <formula>AI85=CléPersonnalisée1</formula>
    </cfRule>
    <cfRule type="expression" dxfId="162" priority="230" stopIfTrue="1">
      <formula>AI85=CléMaladie</formula>
    </cfRule>
    <cfRule type="expression" dxfId="161" priority="231" stopIfTrue="1">
      <formula>AI85=CléPersonnelle</formula>
    </cfRule>
    <cfRule type="expression" dxfId="160" priority="232" stopIfTrue="1">
      <formula>AI85=CléCongés</formula>
    </cfRule>
  </conditionalFormatting>
  <conditionalFormatting sqref="AN87">
    <cfRule type="expression" priority="221" stopIfTrue="1">
      <formula>AN87=""</formula>
    </cfRule>
    <cfRule type="expression" dxfId="159" priority="222" stopIfTrue="1">
      <formula>AN87=CléPersonnalisée2</formula>
    </cfRule>
    <cfRule type="expression" dxfId="158" priority="223" stopIfTrue="1">
      <formula>AN87=CléPersonnalisée1</formula>
    </cfRule>
    <cfRule type="expression" dxfId="157" priority="224" stopIfTrue="1">
      <formula>AN87=CléMaladie</formula>
    </cfRule>
    <cfRule type="expression" dxfId="156" priority="225" stopIfTrue="1">
      <formula>AN87=CléPersonnelle</formula>
    </cfRule>
    <cfRule type="expression" dxfId="155" priority="226" stopIfTrue="1">
      <formula>AN87=CléCongés</formula>
    </cfRule>
  </conditionalFormatting>
  <conditionalFormatting sqref="AR87">
    <cfRule type="expression" priority="215" stopIfTrue="1">
      <formula>AR87=""</formula>
    </cfRule>
    <cfRule type="expression" dxfId="154" priority="216" stopIfTrue="1">
      <formula>AR87=CléPersonnalisée2</formula>
    </cfRule>
    <cfRule type="expression" dxfId="153" priority="217" stopIfTrue="1">
      <formula>AR87=CléPersonnalisée1</formula>
    </cfRule>
    <cfRule type="expression" dxfId="152" priority="218" stopIfTrue="1">
      <formula>AR87=CléMaladie</formula>
    </cfRule>
    <cfRule type="expression" dxfId="151" priority="219" stopIfTrue="1">
      <formula>AR87=CléPersonnelle</formula>
    </cfRule>
    <cfRule type="expression" dxfId="150" priority="220" stopIfTrue="1">
      <formula>AR87=CléCongés</formula>
    </cfRule>
  </conditionalFormatting>
  <conditionalFormatting sqref="C93:AG95">
    <cfRule type="expression" priority="202" stopIfTrue="1">
      <formula>C93=""</formula>
    </cfRule>
    <cfRule type="expression" dxfId="149" priority="203" stopIfTrue="1">
      <formula>C93=CléPersonnalisée2</formula>
    </cfRule>
    <cfRule type="expression" dxfId="148" priority="204" stopIfTrue="1">
      <formula>C93=CléPersonnalisée1</formula>
    </cfRule>
    <cfRule type="expression" dxfId="147" priority="205" stopIfTrue="1">
      <formula>C93=CléMaladie</formula>
    </cfRule>
    <cfRule type="expression" dxfId="146" priority="206" stopIfTrue="1">
      <formula>C93=CléPersonnelle</formula>
    </cfRule>
    <cfRule type="expression" dxfId="145" priority="207" stopIfTrue="1">
      <formula>C93=CléCongés</formula>
    </cfRule>
  </conditionalFormatting>
  <conditionalFormatting sqref="AH95">
    <cfRule type="dataBar" priority="20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{010D86FD-0B32-4011-A46A-8B7E7E41E5F8}</x14:id>
        </ext>
      </extLst>
    </cfRule>
  </conditionalFormatting>
  <conditionalFormatting sqref="AI95:AL95 AJ93:AL94">
    <cfRule type="expression" priority="196" stopIfTrue="1">
      <formula>AI93=""</formula>
    </cfRule>
    <cfRule type="expression" dxfId="144" priority="197" stopIfTrue="1">
      <formula>AI93=CléPersonnalisée2</formula>
    </cfRule>
    <cfRule type="expression" dxfId="143" priority="198" stopIfTrue="1">
      <formula>AI93=CléPersonnalisée1</formula>
    </cfRule>
    <cfRule type="expression" dxfId="142" priority="199" stopIfTrue="1">
      <formula>AI93=CléMaladie</formula>
    </cfRule>
    <cfRule type="expression" dxfId="141" priority="200" stopIfTrue="1">
      <formula>AI93=CléPersonnelle</formula>
    </cfRule>
    <cfRule type="expression" dxfId="140" priority="201" stopIfTrue="1">
      <formula>AI93=CléCongés</formula>
    </cfRule>
  </conditionalFormatting>
  <conditionalFormatting sqref="AM93:AP94">
    <cfRule type="expression" priority="190" stopIfTrue="1">
      <formula>AM93=""</formula>
    </cfRule>
    <cfRule type="expression" dxfId="139" priority="191" stopIfTrue="1">
      <formula>AM93=CléPersonnalisée2</formula>
    </cfRule>
    <cfRule type="expression" dxfId="138" priority="192" stopIfTrue="1">
      <formula>AM93=CléPersonnalisée1</formula>
    </cfRule>
    <cfRule type="expression" dxfId="137" priority="193" stopIfTrue="1">
      <formula>AM93=CléMaladie</formula>
    </cfRule>
    <cfRule type="expression" dxfId="136" priority="194" stopIfTrue="1">
      <formula>AM93=CléPersonnelle</formula>
    </cfRule>
    <cfRule type="expression" dxfId="135" priority="195" stopIfTrue="1">
      <formula>AM93=CléCongés</formula>
    </cfRule>
  </conditionalFormatting>
  <conditionalFormatting sqref="AQ93:AR94">
    <cfRule type="expression" priority="184" stopIfTrue="1">
      <formula>AQ93=""</formula>
    </cfRule>
    <cfRule type="expression" dxfId="134" priority="185" stopIfTrue="1">
      <formula>AQ93=CléPersonnalisée2</formula>
    </cfRule>
    <cfRule type="expression" dxfId="133" priority="186" stopIfTrue="1">
      <formula>AQ93=CléPersonnalisée1</formula>
    </cfRule>
    <cfRule type="expression" dxfId="132" priority="187" stopIfTrue="1">
      <formula>AQ93=CléMaladie</formula>
    </cfRule>
    <cfRule type="expression" dxfId="131" priority="188" stopIfTrue="1">
      <formula>AQ93=CléPersonnelle</formula>
    </cfRule>
    <cfRule type="expression" dxfId="130" priority="189" stopIfTrue="1">
      <formula>AQ93=CléCongés</formula>
    </cfRule>
  </conditionalFormatting>
  <conditionalFormatting sqref="AM95 AP95">
    <cfRule type="expression" priority="178" stopIfTrue="1">
      <formula>AM95=""</formula>
    </cfRule>
    <cfRule type="expression" dxfId="129" priority="179" stopIfTrue="1">
      <formula>AM95=CléPersonnalisée2</formula>
    </cfRule>
    <cfRule type="expression" dxfId="128" priority="180" stopIfTrue="1">
      <formula>AM95=CléPersonnalisée1</formula>
    </cfRule>
    <cfRule type="expression" dxfId="127" priority="181" stopIfTrue="1">
      <formula>AM95=CléMaladie</formula>
    </cfRule>
    <cfRule type="expression" dxfId="126" priority="182" stopIfTrue="1">
      <formula>AM95=CléPersonnelle</formula>
    </cfRule>
    <cfRule type="expression" dxfId="125" priority="183" stopIfTrue="1">
      <formula>AM95=CléCongés</formula>
    </cfRule>
  </conditionalFormatting>
  <conditionalFormatting sqref="AH93:AH94">
    <cfRule type="dataBar" priority="17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{AFF356B0-CC5F-4297-B320-2D333B6FDB45}</x14:id>
        </ext>
      </extLst>
    </cfRule>
  </conditionalFormatting>
  <conditionalFormatting sqref="AO95">
    <cfRule type="expression" priority="171" stopIfTrue="1">
      <formula>AO95=""</formula>
    </cfRule>
    <cfRule type="expression" dxfId="124" priority="172" stopIfTrue="1">
      <formula>AO95=CléPersonnalisée2</formula>
    </cfRule>
    <cfRule type="expression" dxfId="123" priority="173" stopIfTrue="1">
      <formula>AO95=CléPersonnalisée1</formula>
    </cfRule>
    <cfRule type="expression" dxfId="122" priority="174" stopIfTrue="1">
      <formula>AO95=CléMaladie</formula>
    </cfRule>
    <cfRule type="expression" dxfId="121" priority="175" stopIfTrue="1">
      <formula>AO95=CléPersonnelle</formula>
    </cfRule>
    <cfRule type="expression" dxfId="120" priority="176" stopIfTrue="1">
      <formula>AO95=CléCongés</formula>
    </cfRule>
  </conditionalFormatting>
  <conditionalFormatting sqref="AI93:AI94">
    <cfRule type="expression" priority="165" stopIfTrue="1">
      <formula>AI93=""</formula>
    </cfRule>
    <cfRule type="expression" dxfId="119" priority="166" stopIfTrue="1">
      <formula>AI93=CléPersonnalisée2</formula>
    </cfRule>
    <cfRule type="expression" dxfId="118" priority="167" stopIfTrue="1">
      <formula>AI93=CléPersonnalisée1</formula>
    </cfRule>
    <cfRule type="expression" dxfId="117" priority="168" stopIfTrue="1">
      <formula>AI93=CléMaladie</formula>
    </cfRule>
    <cfRule type="expression" dxfId="116" priority="169" stopIfTrue="1">
      <formula>AI93=CléPersonnelle</formula>
    </cfRule>
    <cfRule type="expression" dxfId="115" priority="170" stopIfTrue="1">
      <formula>AI93=CléCongés</formula>
    </cfRule>
  </conditionalFormatting>
  <conditionalFormatting sqref="AN95">
    <cfRule type="expression" priority="159" stopIfTrue="1">
      <formula>AN95=""</formula>
    </cfRule>
    <cfRule type="expression" dxfId="114" priority="160" stopIfTrue="1">
      <formula>AN95=CléPersonnalisée2</formula>
    </cfRule>
    <cfRule type="expression" dxfId="113" priority="161" stopIfTrue="1">
      <formula>AN95=CléPersonnalisée1</formula>
    </cfRule>
    <cfRule type="expression" dxfId="112" priority="162" stopIfTrue="1">
      <formula>AN95=CléMaladie</formula>
    </cfRule>
    <cfRule type="expression" dxfId="111" priority="163" stopIfTrue="1">
      <formula>AN95=CléPersonnelle</formula>
    </cfRule>
    <cfRule type="expression" dxfId="110" priority="164" stopIfTrue="1">
      <formula>AN95=CléCongés</formula>
    </cfRule>
  </conditionalFormatting>
  <conditionalFormatting sqref="AR95">
    <cfRule type="expression" priority="153" stopIfTrue="1">
      <formula>AR95=""</formula>
    </cfRule>
    <cfRule type="expression" dxfId="109" priority="154" stopIfTrue="1">
      <formula>AR95=CléPersonnalisée2</formula>
    </cfRule>
    <cfRule type="expression" dxfId="108" priority="155" stopIfTrue="1">
      <formula>AR95=CléPersonnalisée1</formula>
    </cfRule>
    <cfRule type="expression" dxfId="107" priority="156" stopIfTrue="1">
      <formula>AR95=CléMaladie</formula>
    </cfRule>
    <cfRule type="expression" dxfId="106" priority="157" stopIfTrue="1">
      <formula>AR95=CléPersonnelle</formula>
    </cfRule>
    <cfRule type="expression" dxfId="105" priority="158" stopIfTrue="1">
      <formula>AR95=CléCongés</formula>
    </cfRule>
  </conditionalFormatting>
  <conditionalFormatting sqref="AN75">
    <cfRule type="expression" priority="141" stopIfTrue="1">
      <formula>AN75=""</formula>
    </cfRule>
    <cfRule type="expression" dxfId="104" priority="142" stopIfTrue="1">
      <formula>AN75=CléPersonnalisée2</formula>
    </cfRule>
    <cfRule type="expression" dxfId="103" priority="143" stopIfTrue="1">
      <formula>AN75=CléPersonnalisée1</formula>
    </cfRule>
    <cfRule type="expression" dxfId="102" priority="144" stopIfTrue="1">
      <formula>AN75=CléMaladie</formula>
    </cfRule>
    <cfRule type="expression" dxfId="101" priority="145" stopIfTrue="1">
      <formula>AN75=CléPersonnelle</formula>
    </cfRule>
    <cfRule type="expression" dxfId="100" priority="146" stopIfTrue="1">
      <formula>AN75=CléCongés</formula>
    </cfRule>
  </conditionalFormatting>
  <conditionalFormatting sqref="AN79">
    <cfRule type="expression" priority="135" stopIfTrue="1">
      <formula>AN79=""</formula>
    </cfRule>
    <cfRule type="expression" dxfId="99" priority="136" stopIfTrue="1">
      <formula>AN79=CléPersonnalisée2</formula>
    </cfRule>
    <cfRule type="expression" dxfId="98" priority="137" stopIfTrue="1">
      <formula>AN79=CléPersonnalisée1</formula>
    </cfRule>
    <cfRule type="expression" dxfId="97" priority="138" stopIfTrue="1">
      <formula>AN79=CléMaladie</formula>
    </cfRule>
    <cfRule type="expression" dxfId="96" priority="139" stopIfTrue="1">
      <formula>AN79=CléPersonnelle</formula>
    </cfRule>
    <cfRule type="expression" dxfId="95" priority="140" stopIfTrue="1">
      <formula>AN79=CléCongés</formula>
    </cfRule>
  </conditionalFormatting>
  <conditionalFormatting sqref="AN83">
    <cfRule type="expression" priority="129" stopIfTrue="1">
      <formula>AN83=""</formula>
    </cfRule>
    <cfRule type="expression" dxfId="94" priority="130" stopIfTrue="1">
      <formula>AN83=CléPersonnalisée2</formula>
    </cfRule>
    <cfRule type="expression" dxfId="93" priority="131" stopIfTrue="1">
      <formula>AN83=CléPersonnalisée1</formula>
    </cfRule>
    <cfRule type="expression" dxfId="92" priority="132" stopIfTrue="1">
      <formula>AN83=CléMaladie</formula>
    </cfRule>
    <cfRule type="expression" dxfId="91" priority="133" stopIfTrue="1">
      <formula>AN83=CléPersonnelle</formula>
    </cfRule>
    <cfRule type="expression" dxfId="90" priority="134" stopIfTrue="1">
      <formula>AN83=CléCongés</formula>
    </cfRule>
  </conditionalFormatting>
  <conditionalFormatting sqref="AQ91">
    <cfRule type="expression" priority="67" stopIfTrue="1">
      <formula>AQ91=""</formula>
    </cfRule>
    <cfRule type="expression" dxfId="89" priority="68" stopIfTrue="1">
      <formula>AQ91=CléPersonnalisée2</formula>
    </cfRule>
    <cfRule type="expression" dxfId="88" priority="69" stopIfTrue="1">
      <formula>AQ91=CléPersonnalisée1</formula>
    </cfRule>
    <cfRule type="expression" dxfId="87" priority="70" stopIfTrue="1">
      <formula>AQ91=CléMaladie</formula>
    </cfRule>
    <cfRule type="expression" dxfId="86" priority="71" stopIfTrue="1">
      <formula>AQ91=CléPersonnelle</formula>
    </cfRule>
    <cfRule type="expression" dxfId="85" priority="72" stopIfTrue="1">
      <formula>AQ91=CléCongés</formula>
    </cfRule>
  </conditionalFormatting>
  <conditionalFormatting sqref="C89:AG91">
    <cfRule type="expression" priority="122" stopIfTrue="1">
      <formula>C89=""</formula>
    </cfRule>
    <cfRule type="expression" dxfId="84" priority="123" stopIfTrue="1">
      <formula>C89=CléPersonnalisée2</formula>
    </cfRule>
    <cfRule type="expression" dxfId="83" priority="124" stopIfTrue="1">
      <formula>C89=CléPersonnalisée1</formula>
    </cfRule>
    <cfRule type="expression" dxfId="82" priority="125" stopIfTrue="1">
      <formula>C89=CléMaladie</formula>
    </cfRule>
    <cfRule type="expression" dxfId="81" priority="126" stopIfTrue="1">
      <formula>C89=CléPersonnelle</formula>
    </cfRule>
    <cfRule type="expression" dxfId="80" priority="127" stopIfTrue="1">
      <formula>C89=CléCongés</formula>
    </cfRule>
  </conditionalFormatting>
  <conditionalFormatting sqref="AH91">
    <cfRule type="dataBar" priority="12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{258F5E23-03BC-4388-8EB0-EE6CF18D538D}</x14:id>
        </ext>
      </extLst>
    </cfRule>
  </conditionalFormatting>
  <conditionalFormatting sqref="AI91:AL91 AJ89:AL90">
    <cfRule type="expression" priority="116" stopIfTrue="1">
      <formula>AI89=""</formula>
    </cfRule>
    <cfRule type="expression" dxfId="79" priority="117" stopIfTrue="1">
      <formula>AI89=CléPersonnalisée2</formula>
    </cfRule>
    <cfRule type="expression" dxfId="78" priority="118" stopIfTrue="1">
      <formula>AI89=CléPersonnalisée1</formula>
    </cfRule>
    <cfRule type="expression" dxfId="77" priority="119" stopIfTrue="1">
      <formula>AI89=CléMaladie</formula>
    </cfRule>
    <cfRule type="expression" dxfId="76" priority="120" stopIfTrue="1">
      <formula>AI89=CléPersonnelle</formula>
    </cfRule>
    <cfRule type="expression" dxfId="75" priority="121" stopIfTrue="1">
      <formula>AI89=CléCongés</formula>
    </cfRule>
  </conditionalFormatting>
  <conditionalFormatting sqref="AM89:AP90">
    <cfRule type="expression" priority="110" stopIfTrue="1">
      <formula>AM89=""</formula>
    </cfRule>
    <cfRule type="expression" dxfId="74" priority="111" stopIfTrue="1">
      <formula>AM89=CléPersonnalisée2</formula>
    </cfRule>
    <cfRule type="expression" dxfId="73" priority="112" stopIfTrue="1">
      <formula>AM89=CléPersonnalisée1</formula>
    </cfRule>
    <cfRule type="expression" dxfId="72" priority="113" stopIfTrue="1">
      <formula>AM89=CléMaladie</formula>
    </cfRule>
    <cfRule type="expression" dxfId="71" priority="114" stopIfTrue="1">
      <formula>AM89=CléPersonnelle</formula>
    </cfRule>
    <cfRule type="expression" dxfId="70" priority="115" stopIfTrue="1">
      <formula>AM89=CléCongés</formula>
    </cfRule>
  </conditionalFormatting>
  <conditionalFormatting sqref="AQ89:AR90">
    <cfRule type="expression" priority="104" stopIfTrue="1">
      <formula>AQ89=""</formula>
    </cfRule>
    <cfRule type="expression" dxfId="69" priority="105" stopIfTrue="1">
      <formula>AQ89=CléPersonnalisée2</formula>
    </cfRule>
    <cfRule type="expression" dxfId="68" priority="106" stopIfTrue="1">
      <formula>AQ89=CléPersonnalisée1</formula>
    </cfRule>
    <cfRule type="expression" dxfId="67" priority="107" stopIfTrue="1">
      <formula>AQ89=CléMaladie</formula>
    </cfRule>
    <cfRule type="expression" dxfId="66" priority="108" stopIfTrue="1">
      <formula>AQ89=CléPersonnelle</formula>
    </cfRule>
    <cfRule type="expression" dxfId="65" priority="109" stopIfTrue="1">
      <formula>AQ89=CléCongés</formula>
    </cfRule>
  </conditionalFormatting>
  <conditionalFormatting sqref="AM91 AP91">
    <cfRule type="expression" priority="98" stopIfTrue="1">
      <formula>AM91=""</formula>
    </cfRule>
    <cfRule type="expression" dxfId="64" priority="99" stopIfTrue="1">
      <formula>AM91=CléPersonnalisée2</formula>
    </cfRule>
    <cfRule type="expression" dxfId="63" priority="100" stopIfTrue="1">
      <formula>AM91=CléPersonnalisée1</formula>
    </cfRule>
    <cfRule type="expression" dxfId="62" priority="101" stopIfTrue="1">
      <formula>AM91=CléMaladie</formula>
    </cfRule>
    <cfRule type="expression" dxfId="61" priority="102" stopIfTrue="1">
      <formula>AM91=CléPersonnelle</formula>
    </cfRule>
    <cfRule type="expression" dxfId="60" priority="103" stopIfTrue="1">
      <formula>AM91=CléCongés</formula>
    </cfRule>
  </conditionalFormatting>
  <conditionalFormatting sqref="AH89:AH90">
    <cfRule type="dataBar" priority="9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{1932BA75-7A5F-43B1-BB56-EF77ADD757B5}</x14:id>
        </ext>
      </extLst>
    </cfRule>
  </conditionalFormatting>
  <conditionalFormatting sqref="AO91">
    <cfRule type="expression" priority="91" stopIfTrue="1">
      <formula>AO91=""</formula>
    </cfRule>
    <cfRule type="expression" dxfId="59" priority="92" stopIfTrue="1">
      <formula>AO91=CléPersonnalisée2</formula>
    </cfRule>
    <cfRule type="expression" dxfId="58" priority="93" stopIfTrue="1">
      <formula>AO91=CléPersonnalisée1</formula>
    </cfRule>
    <cfRule type="expression" dxfId="57" priority="94" stopIfTrue="1">
      <formula>AO91=CléMaladie</formula>
    </cfRule>
    <cfRule type="expression" dxfId="56" priority="95" stopIfTrue="1">
      <formula>AO91=CléPersonnelle</formula>
    </cfRule>
    <cfRule type="expression" dxfId="55" priority="96" stopIfTrue="1">
      <formula>AO91=CléCongés</formula>
    </cfRule>
  </conditionalFormatting>
  <conditionalFormatting sqref="AI89:AI90">
    <cfRule type="expression" priority="85" stopIfTrue="1">
      <formula>AI89=""</formula>
    </cfRule>
    <cfRule type="expression" dxfId="54" priority="86" stopIfTrue="1">
      <formula>AI89=CléPersonnalisée2</formula>
    </cfRule>
    <cfRule type="expression" dxfId="53" priority="87" stopIfTrue="1">
      <formula>AI89=CléPersonnalisée1</formula>
    </cfRule>
    <cfRule type="expression" dxfId="52" priority="88" stopIfTrue="1">
      <formula>AI89=CléMaladie</formula>
    </cfRule>
    <cfRule type="expression" dxfId="51" priority="89" stopIfTrue="1">
      <formula>AI89=CléPersonnelle</formula>
    </cfRule>
    <cfRule type="expression" dxfId="50" priority="90" stopIfTrue="1">
      <formula>AI89=CléCongés</formula>
    </cfRule>
  </conditionalFormatting>
  <conditionalFormatting sqref="AN91">
    <cfRule type="expression" priority="79" stopIfTrue="1">
      <formula>AN91=""</formula>
    </cfRule>
    <cfRule type="expression" dxfId="49" priority="80" stopIfTrue="1">
      <formula>AN91=CléPersonnalisée2</formula>
    </cfRule>
    <cfRule type="expression" dxfId="48" priority="81" stopIfTrue="1">
      <formula>AN91=CléPersonnalisée1</formula>
    </cfRule>
    <cfRule type="expression" dxfId="47" priority="82" stopIfTrue="1">
      <formula>AN91=CléMaladie</formula>
    </cfRule>
    <cfRule type="expression" dxfId="46" priority="83" stopIfTrue="1">
      <formula>AN91=CléPersonnelle</formula>
    </cfRule>
    <cfRule type="expression" dxfId="45" priority="84" stopIfTrue="1">
      <formula>AN91=CléCongés</formula>
    </cfRule>
  </conditionalFormatting>
  <conditionalFormatting sqref="AR91">
    <cfRule type="expression" priority="73" stopIfTrue="1">
      <formula>AR91=""</formula>
    </cfRule>
    <cfRule type="expression" dxfId="44" priority="74" stopIfTrue="1">
      <formula>AR91=CléPersonnalisée2</formula>
    </cfRule>
    <cfRule type="expression" dxfId="43" priority="75" stopIfTrue="1">
      <formula>AR91=CléPersonnalisée1</formula>
    </cfRule>
    <cfRule type="expression" dxfId="42" priority="76" stopIfTrue="1">
      <formula>AR91=CléMaladie</formula>
    </cfRule>
    <cfRule type="expression" dxfId="41" priority="77" stopIfTrue="1">
      <formula>AR91=CléPersonnelle</formula>
    </cfRule>
    <cfRule type="expression" dxfId="40" priority="78" stopIfTrue="1">
      <formula>AR91=CléCongés</formula>
    </cfRule>
  </conditionalFormatting>
  <conditionalFormatting sqref="D13:AG14">
    <cfRule type="expression" priority="61" stopIfTrue="1">
      <formula>D13=""</formula>
    </cfRule>
    <cfRule type="expression" dxfId="39" priority="62" stopIfTrue="1">
      <formula>D13=CléPersonnalisée2</formula>
    </cfRule>
    <cfRule type="expression" dxfId="38" priority="63" stopIfTrue="1">
      <formula>D13=CléPersonnalisée1</formula>
    </cfRule>
    <cfRule type="expression" dxfId="37" priority="64" stopIfTrue="1">
      <formula>D13=CléMaladie</formula>
    </cfRule>
    <cfRule type="expression" dxfId="36" priority="65" stopIfTrue="1">
      <formula>D13=CléPersonnelle</formula>
    </cfRule>
    <cfRule type="expression" dxfId="35" priority="66" stopIfTrue="1">
      <formula>D13=CléCongés</formula>
    </cfRule>
  </conditionalFormatting>
  <conditionalFormatting sqref="D17:AG18">
    <cfRule type="expression" priority="55" stopIfTrue="1">
      <formula>D17=""</formula>
    </cfRule>
    <cfRule type="expression" dxfId="34" priority="56" stopIfTrue="1">
      <formula>D17=CléPersonnalisée2</formula>
    </cfRule>
    <cfRule type="expression" dxfId="33" priority="57" stopIfTrue="1">
      <formula>D17=CléPersonnalisée1</formula>
    </cfRule>
    <cfRule type="expression" dxfId="32" priority="58" stopIfTrue="1">
      <formula>D17=CléMaladie</formula>
    </cfRule>
    <cfRule type="expression" dxfId="31" priority="59" stopIfTrue="1">
      <formula>D17=CléPersonnelle</formula>
    </cfRule>
    <cfRule type="expression" dxfId="30" priority="60" stopIfTrue="1">
      <formula>D17=CléCongés</formula>
    </cfRule>
  </conditionalFormatting>
  <conditionalFormatting sqref="D21:AG22">
    <cfRule type="expression" priority="49" stopIfTrue="1">
      <formula>D21=""</formula>
    </cfRule>
    <cfRule type="expression" dxfId="29" priority="50" stopIfTrue="1">
      <formula>D21=CléPersonnalisée2</formula>
    </cfRule>
    <cfRule type="expression" dxfId="28" priority="51" stopIfTrue="1">
      <formula>D21=CléPersonnalisée1</formula>
    </cfRule>
    <cfRule type="expression" dxfId="27" priority="52" stopIfTrue="1">
      <formula>D21=CléMaladie</formula>
    </cfRule>
    <cfRule type="expression" dxfId="26" priority="53" stopIfTrue="1">
      <formula>D21=CléPersonnelle</formula>
    </cfRule>
    <cfRule type="expression" dxfId="25" priority="54" stopIfTrue="1">
      <formula>D21=CléCongés</formula>
    </cfRule>
  </conditionalFormatting>
  <conditionalFormatting sqref="D25:AG26">
    <cfRule type="expression" priority="43" stopIfTrue="1">
      <formula>D25=""</formula>
    </cfRule>
    <cfRule type="expression" dxfId="24" priority="44" stopIfTrue="1">
      <formula>D25=CléPersonnalisée2</formula>
    </cfRule>
    <cfRule type="expression" dxfId="23" priority="45" stopIfTrue="1">
      <formula>D25=CléPersonnalisée1</formula>
    </cfRule>
    <cfRule type="expression" dxfId="22" priority="46" stopIfTrue="1">
      <formula>D25=CléMaladie</formula>
    </cfRule>
    <cfRule type="expression" dxfId="21" priority="47" stopIfTrue="1">
      <formula>D25=CléPersonnelle</formula>
    </cfRule>
    <cfRule type="expression" dxfId="20" priority="48" stopIfTrue="1">
      <formula>D25=CléCongés</formula>
    </cfRule>
  </conditionalFormatting>
  <conditionalFormatting sqref="D29:AG30">
    <cfRule type="expression" priority="37" stopIfTrue="1">
      <formula>D29=""</formula>
    </cfRule>
    <cfRule type="expression" dxfId="19" priority="38" stopIfTrue="1">
      <formula>D29=CléPersonnalisée2</formula>
    </cfRule>
    <cfRule type="expression" dxfId="18" priority="39" stopIfTrue="1">
      <formula>D29=CléPersonnalisée1</formula>
    </cfRule>
    <cfRule type="expression" dxfId="17" priority="40" stopIfTrue="1">
      <formula>D29=CléMaladie</formula>
    </cfRule>
    <cfRule type="expression" dxfId="16" priority="41" stopIfTrue="1">
      <formula>D29=CléPersonnelle</formula>
    </cfRule>
    <cfRule type="expression" dxfId="15" priority="42" stopIfTrue="1">
      <formula>D29=CléCongés</formula>
    </cfRule>
  </conditionalFormatting>
  <conditionalFormatting sqref="D41:AG42 D37:AG38 D33:AG34">
    <cfRule type="expression" priority="19" stopIfTrue="1">
      <formula>D33=""</formula>
    </cfRule>
    <cfRule type="expression" dxfId="14" priority="20" stopIfTrue="1">
      <formula>D33=CléPersonnalisée2</formula>
    </cfRule>
    <cfRule type="expression" dxfId="13" priority="21" stopIfTrue="1">
      <formula>D33=CléPersonnalisée1</formula>
    </cfRule>
    <cfRule type="expression" dxfId="12" priority="22" stopIfTrue="1">
      <formula>D33=CléMaladie</formula>
    </cfRule>
    <cfRule type="expression" dxfId="11" priority="23" stopIfTrue="1">
      <formula>D33=CléPersonnelle</formula>
    </cfRule>
    <cfRule type="expression" dxfId="10" priority="24" stopIfTrue="1">
      <formula>D33=CléCongés</formula>
    </cfRule>
  </conditionalFormatting>
  <conditionalFormatting sqref="D53:AG54">
    <cfRule type="expression" priority="13" stopIfTrue="1">
      <formula>D53=""</formula>
    </cfRule>
    <cfRule type="expression" dxfId="9" priority="14" stopIfTrue="1">
      <formula>D53=CléPersonnalisée2</formula>
    </cfRule>
    <cfRule type="expression" dxfId="8" priority="15" stopIfTrue="1">
      <formula>D53=CléPersonnalisée1</formula>
    </cfRule>
    <cfRule type="expression" dxfId="7" priority="16" stopIfTrue="1">
      <formula>D53=CléMaladie</formula>
    </cfRule>
    <cfRule type="expression" dxfId="6" priority="17" stopIfTrue="1">
      <formula>D53=CléPersonnelle</formula>
    </cfRule>
    <cfRule type="expression" dxfId="5" priority="18" stopIfTrue="1">
      <formula>D53=CléCongés</formula>
    </cfRule>
  </conditionalFormatting>
  <conditionalFormatting sqref="D57:AG58">
    <cfRule type="expression" priority="1" stopIfTrue="1">
      <formula>D57=""</formula>
    </cfRule>
    <cfRule type="expression" dxfId="4" priority="2" stopIfTrue="1">
      <formula>D57=CléPersonnalisée2</formula>
    </cfRule>
    <cfRule type="expression" dxfId="3" priority="3" stopIfTrue="1">
      <formula>D57=CléPersonnalisée1</formula>
    </cfRule>
    <cfRule type="expression" dxfId="2" priority="4" stopIfTrue="1">
      <formula>D57=CléMaladie</formula>
    </cfRule>
    <cfRule type="expression" dxfId="1" priority="5" stopIfTrue="1">
      <formula>D57=CléPersonnelle</formula>
    </cfRule>
    <cfRule type="expression" dxfId="0" priority="6" stopIfTrue="1">
      <formula>D57=CléCongés</formula>
    </cfRule>
  </conditionalFormatting>
  <printOptions horizontalCentered="1"/>
  <pageMargins left="3.937007874015748E-2" right="3.937007874015748E-2" top="0" bottom="0" header="0.31496062992125984" footer="0.31496062992125984"/>
  <pageSetup scale="50" fitToHeight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592934B-3C17-48E6-B98A-F9EAAF144D5F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AH5:AH6 AH9:AH11</xm:sqref>
        </x14:conditionalFormatting>
        <x14:conditionalFormatting xmlns:xm="http://schemas.microsoft.com/office/excel/2006/main">
          <x14:cfRule type="dataBar" id="{5E31885D-216E-4AE3-99D4-D7EBB9E9B3FB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AH23</xm:sqref>
        </x14:conditionalFormatting>
        <x14:conditionalFormatting xmlns:xm="http://schemas.microsoft.com/office/excel/2006/main">
          <x14:cfRule type="dataBar" id="{C9DA0A09-C433-40FF-976E-537F6ADD8FDA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AH27</xm:sqref>
        </x14:conditionalFormatting>
        <x14:conditionalFormatting xmlns:xm="http://schemas.microsoft.com/office/excel/2006/main">
          <x14:cfRule type="dataBar" id="{4D6FFFD0-484F-4537-8164-A5E85D3B646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AH31</xm:sqref>
        </x14:conditionalFormatting>
        <x14:conditionalFormatting xmlns:xm="http://schemas.microsoft.com/office/excel/2006/main">
          <x14:cfRule type="dataBar" id="{9607F969-705E-49FD-A86F-88FB8E9891BA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AH35</xm:sqref>
        </x14:conditionalFormatting>
        <x14:conditionalFormatting xmlns:xm="http://schemas.microsoft.com/office/excel/2006/main">
          <x14:cfRule type="dataBar" id="{F1E58F53-FF97-469E-9A59-46D7B49DCC1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AH39</xm:sqref>
        </x14:conditionalFormatting>
        <x14:conditionalFormatting xmlns:xm="http://schemas.microsoft.com/office/excel/2006/main">
          <x14:cfRule type="dataBar" id="{3D6A01DD-DE03-4A1A-96B4-E194814A21C8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AH43</xm:sqref>
        </x14:conditionalFormatting>
        <x14:conditionalFormatting xmlns:xm="http://schemas.microsoft.com/office/excel/2006/main">
          <x14:cfRule type="dataBar" id="{9BBA018C-581A-42DD-8229-BF0D239CB2B2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AH47</xm:sqref>
        </x14:conditionalFormatting>
        <x14:conditionalFormatting xmlns:xm="http://schemas.microsoft.com/office/excel/2006/main">
          <x14:cfRule type="dataBar" id="{5D8370D3-617C-4968-B57D-D27F3AC17E95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AH51</xm:sqref>
        </x14:conditionalFormatting>
        <x14:conditionalFormatting xmlns:xm="http://schemas.microsoft.com/office/excel/2006/main">
          <x14:cfRule type="dataBar" id="{A2BE90D2-5DD5-4806-BB0F-4DA34A7B3D75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AH55</xm:sqref>
        </x14:conditionalFormatting>
        <x14:conditionalFormatting xmlns:xm="http://schemas.microsoft.com/office/excel/2006/main">
          <x14:cfRule type="dataBar" id="{03FCDBCB-CAAC-427C-9AED-15479BA17F5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AH63</xm:sqref>
        </x14:conditionalFormatting>
        <x14:conditionalFormatting xmlns:xm="http://schemas.microsoft.com/office/excel/2006/main">
          <x14:cfRule type="dataBar" id="{05AF1706-BA5B-4381-ABA3-00C56BFD4EB6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AH15</xm:sqref>
        </x14:conditionalFormatting>
        <x14:conditionalFormatting xmlns:xm="http://schemas.microsoft.com/office/excel/2006/main">
          <x14:cfRule type="dataBar" id="{D7A4D218-E204-4915-A534-3715C55BBF67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AH19</xm:sqref>
        </x14:conditionalFormatting>
        <x14:conditionalFormatting xmlns:xm="http://schemas.microsoft.com/office/excel/2006/main">
          <x14:cfRule type="dataBar" id="{C96DBE66-8DCC-411E-B5DB-ECE923D4AF28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AH13:AH14</xm:sqref>
        </x14:conditionalFormatting>
        <x14:conditionalFormatting xmlns:xm="http://schemas.microsoft.com/office/excel/2006/main">
          <x14:cfRule type="dataBar" id="{BDC2AA84-F55D-4F8F-836B-6E315EF25A3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AH17:AH18</xm:sqref>
        </x14:conditionalFormatting>
        <x14:conditionalFormatting xmlns:xm="http://schemas.microsoft.com/office/excel/2006/main">
          <x14:cfRule type="dataBar" id="{D9B7A400-524D-4EC3-9E5D-475FBDFDB719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AH21:AH22</xm:sqref>
        </x14:conditionalFormatting>
        <x14:conditionalFormatting xmlns:xm="http://schemas.microsoft.com/office/excel/2006/main">
          <x14:cfRule type="dataBar" id="{67C065EE-D71B-40B6-9E9A-E63ABA9DFB59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AH25:AH26</xm:sqref>
        </x14:conditionalFormatting>
        <x14:conditionalFormatting xmlns:xm="http://schemas.microsoft.com/office/excel/2006/main">
          <x14:cfRule type="dataBar" id="{B70F8971-FE12-4B74-886E-27FBDF1FF4E6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AH29:AH30</xm:sqref>
        </x14:conditionalFormatting>
        <x14:conditionalFormatting xmlns:xm="http://schemas.microsoft.com/office/excel/2006/main">
          <x14:cfRule type="dataBar" id="{6C0EC9B4-82F1-46F9-8CC0-41B4EAF0204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AH33:AH34</xm:sqref>
        </x14:conditionalFormatting>
        <x14:conditionalFormatting xmlns:xm="http://schemas.microsoft.com/office/excel/2006/main">
          <x14:cfRule type="dataBar" id="{1F9CA499-2B2E-4BC6-B829-E40CCF37F31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AH37:AH38</xm:sqref>
        </x14:conditionalFormatting>
        <x14:conditionalFormatting xmlns:xm="http://schemas.microsoft.com/office/excel/2006/main">
          <x14:cfRule type="dataBar" id="{2E54C088-1326-4A56-A36E-B08B2C085207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AH41:AH42</xm:sqref>
        </x14:conditionalFormatting>
        <x14:conditionalFormatting xmlns:xm="http://schemas.microsoft.com/office/excel/2006/main">
          <x14:cfRule type="dataBar" id="{B1221A81-FDCA-4163-BFCA-DA58479FEEB7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AH45:AH46</xm:sqref>
        </x14:conditionalFormatting>
        <x14:conditionalFormatting xmlns:xm="http://schemas.microsoft.com/office/excel/2006/main">
          <x14:cfRule type="dataBar" id="{939362E2-F85F-42F8-9EAE-82D464F6DB53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AH49:AH50</xm:sqref>
        </x14:conditionalFormatting>
        <x14:conditionalFormatting xmlns:xm="http://schemas.microsoft.com/office/excel/2006/main">
          <x14:cfRule type="dataBar" id="{B8D8A68D-FCF6-4FFD-B470-A384FF559EBD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AH53:AH54</xm:sqref>
        </x14:conditionalFormatting>
        <x14:conditionalFormatting xmlns:xm="http://schemas.microsoft.com/office/excel/2006/main">
          <x14:cfRule type="dataBar" id="{A6FC376B-066B-4F79-ABE5-B7B559F1DB5D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AH61:AH62</xm:sqref>
        </x14:conditionalFormatting>
        <x14:conditionalFormatting xmlns:xm="http://schemas.microsoft.com/office/excel/2006/main">
          <x14:cfRule type="dataBar" id="{66C50683-763B-4449-BBED-07E68F284F4C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</xm:sqref>
        </x14:conditionalFormatting>
        <x14:conditionalFormatting xmlns:xm="http://schemas.microsoft.com/office/excel/2006/main">
          <x14:cfRule type="dataBar" id="{71D7E441-DB02-4346-8715-5405F43C873F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AH59</xm:sqref>
        </x14:conditionalFormatting>
        <x14:conditionalFormatting xmlns:xm="http://schemas.microsoft.com/office/excel/2006/main">
          <x14:cfRule type="dataBar" id="{DBF42DF0-5660-4894-949E-2E52BFA9FF6B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AH57:AH58</xm:sqref>
        </x14:conditionalFormatting>
        <x14:conditionalFormatting xmlns:xm="http://schemas.microsoft.com/office/excel/2006/main">
          <x14:cfRule type="dataBar" id="{8EB3EBC0-B62F-47EF-A442-A73F4168025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AH67</xm:sqref>
        </x14:conditionalFormatting>
        <x14:conditionalFormatting xmlns:xm="http://schemas.microsoft.com/office/excel/2006/main">
          <x14:cfRule type="dataBar" id="{88DB5774-2A28-44C5-8815-60D178024536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AH65:AH66</xm:sqref>
        </x14:conditionalFormatting>
        <x14:conditionalFormatting xmlns:xm="http://schemas.microsoft.com/office/excel/2006/main">
          <x14:cfRule type="dataBar" id="{CE22FFC3-582A-47FC-84DD-97EF1317705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AH71</xm:sqref>
        </x14:conditionalFormatting>
        <x14:conditionalFormatting xmlns:xm="http://schemas.microsoft.com/office/excel/2006/main">
          <x14:cfRule type="dataBar" id="{DA0584F4-7BAB-4CF4-A4EF-0975282EDAE0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AH69:AH70</xm:sqref>
        </x14:conditionalFormatting>
        <x14:conditionalFormatting xmlns:xm="http://schemas.microsoft.com/office/excel/2006/main">
          <x14:cfRule type="dataBar" id="{4077E7C3-2A7D-4E11-8629-F6E4D4EF58E8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AH75</xm:sqref>
        </x14:conditionalFormatting>
        <x14:conditionalFormatting xmlns:xm="http://schemas.microsoft.com/office/excel/2006/main">
          <x14:cfRule type="dataBar" id="{3229FB92-8AD1-43D4-A46F-26FDD52BAFBD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AH73:AH74</xm:sqref>
        </x14:conditionalFormatting>
        <x14:conditionalFormatting xmlns:xm="http://schemas.microsoft.com/office/excel/2006/main">
          <x14:cfRule type="dataBar" id="{D88185C6-F4C9-4716-A2AD-3B3971C27423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AH79</xm:sqref>
        </x14:conditionalFormatting>
        <x14:conditionalFormatting xmlns:xm="http://schemas.microsoft.com/office/excel/2006/main">
          <x14:cfRule type="dataBar" id="{DE8805AF-A0E1-44A2-A432-DF12E6E85373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AH77:AH78</xm:sqref>
        </x14:conditionalFormatting>
        <x14:conditionalFormatting xmlns:xm="http://schemas.microsoft.com/office/excel/2006/main">
          <x14:cfRule type="dataBar" id="{68F4C5A1-7D8D-4D08-A9CE-A92C8189024D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AH83</xm:sqref>
        </x14:conditionalFormatting>
        <x14:conditionalFormatting xmlns:xm="http://schemas.microsoft.com/office/excel/2006/main">
          <x14:cfRule type="dataBar" id="{DE676EE0-E465-4C0F-9826-3782F22A7B4C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AH81:AH82</xm:sqref>
        </x14:conditionalFormatting>
        <x14:conditionalFormatting xmlns:xm="http://schemas.microsoft.com/office/excel/2006/main">
          <x14:cfRule type="dataBar" id="{C6698464-E69E-40D8-8D98-9F1A5B48D66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AH87</xm:sqref>
        </x14:conditionalFormatting>
        <x14:conditionalFormatting xmlns:xm="http://schemas.microsoft.com/office/excel/2006/main">
          <x14:cfRule type="dataBar" id="{9D6258AC-73A1-4A72-A05E-4D408AEB8945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AH85:AH86</xm:sqref>
        </x14:conditionalFormatting>
        <x14:conditionalFormatting xmlns:xm="http://schemas.microsoft.com/office/excel/2006/main">
          <x14:cfRule type="dataBar" id="{010D86FD-0B32-4011-A46A-8B7E7E41E5F8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AH95</xm:sqref>
        </x14:conditionalFormatting>
        <x14:conditionalFormatting xmlns:xm="http://schemas.microsoft.com/office/excel/2006/main">
          <x14:cfRule type="dataBar" id="{AFF356B0-CC5F-4297-B320-2D333B6FDB45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AH93:AH94</xm:sqref>
        </x14:conditionalFormatting>
        <x14:conditionalFormatting xmlns:xm="http://schemas.microsoft.com/office/excel/2006/main">
          <x14:cfRule type="dataBar" id="{258F5E23-03BC-4388-8EB0-EE6CF18D538D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AH91</xm:sqref>
        </x14:conditionalFormatting>
        <x14:conditionalFormatting xmlns:xm="http://schemas.microsoft.com/office/excel/2006/main">
          <x14:cfRule type="dataBar" id="{1932BA75-7A5F-43B1-BB56-EF77ADD757B5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AH89:AH90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D2B7C6AD-4757-4354-B044-7DF1C9BC910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24</vt:i4>
      </vt:variant>
    </vt:vector>
  </HeadingPairs>
  <TitlesOfParts>
    <vt:vector size="27" baseType="lpstr">
      <vt:lpstr>Menu</vt:lpstr>
      <vt:lpstr>Juin</vt:lpstr>
      <vt:lpstr>ModèleM</vt:lpstr>
      <vt:lpstr>Juin!CalendrierAnnée</vt:lpstr>
      <vt:lpstr>ModèleM!CalendrierAnnée</vt:lpstr>
      <vt:lpstr>Juin!CléCongés</vt:lpstr>
      <vt:lpstr>ModèleM!CléCongés</vt:lpstr>
      <vt:lpstr>Juin!CléMaladie</vt:lpstr>
      <vt:lpstr>ModèleM!CléMaladie</vt:lpstr>
      <vt:lpstr>Juin!CléPersonnalisée1</vt:lpstr>
      <vt:lpstr>ModèleM!CléPersonnalisée1</vt:lpstr>
      <vt:lpstr>Juin!CléPersonnalisée2</vt:lpstr>
      <vt:lpstr>ModèleM!CléPersonnalisée2</vt:lpstr>
      <vt:lpstr>Juin!CléPersonnelle</vt:lpstr>
      <vt:lpstr>ModèleM!CléPersonnelle</vt:lpstr>
      <vt:lpstr>Juin!ÉtiquetteCléCongés</vt:lpstr>
      <vt:lpstr>ModèleM!ÉtiquetteCléCongés</vt:lpstr>
      <vt:lpstr>Juin!ÉtiquetteCléMaladie</vt:lpstr>
      <vt:lpstr>ModèleM!ÉtiquetteCléMaladie</vt:lpstr>
      <vt:lpstr>Juin!ÉtiquetteCléPersonnalisée1</vt:lpstr>
      <vt:lpstr>ModèleM!ÉtiquetteCléPersonnalisée1</vt:lpstr>
      <vt:lpstr>Juin!ÉtiquetteCléPersonnalisée2</vt:lpstr>
      <vt:lpstr>ModèleM!ÉtiquetteCléPersonnalisée2</vt:lpstr>
      <vt:lpstr>Juin!ÉtiquetteCléPersonnelle</vt:lpstr>
      <vt:lpstr>ModèleM!ÉtiquetteCléPersonnelle</vt:lpstr>
      <vt:lpstr>Juin!NomMois</vt:lpstr>
      <vt:lpstr>ModèleM!NomMois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FredericMorana</dc:creator>
  <cp:keywords/>
  <cp:lastModifiedBy>gmb</cp:lastModifiedBy>
  <cp:lastPrinted>2017-05-19T07:49:30Z</cp:lastPrinted>
  <dcterms:created xsi:type="dcterms:W3CDTF">2017-03-31T11:45:20Z</dcterms:created>
  <dcterms:modified xsi:type="dcterms:W3CDTF">2017-06-15T15:40:24Z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TC039871679991</vt:lpwstr>
  </property>
</Properties>
</file>